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C8430DB5-2B7A-46FF-8C27-093279D1C0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КИ_ПФ" sheetId="1" r:id="rId1"/>
    <sheet name="справочники" sheetId="2" state="veryHidden" r:id="rId2"/>
    <sheet name="кратность" sheetId="9" state="veryHidden" r:id="rId3"/>
  </sheets>
  <definedNames>
    <definedName name="_xlnm._FilterDatabase" localSheetId="0" hidden="1">КИ_ПФ!$A$2:$AL$7</definedName>
    <definedName name="_xlnm._FilterDatabase" localSheetId="2" hidden="1">кратность!$K$1:$L$374</definedName>
    <definedName name="вес_короба__кг">КИ_ПФ!$AE$3:$AE$7</definedName>
    <definedName name="высота__мм">КИ_ПФ!$AB$3:$AB$7</definedName>
    <definedName name="высота_поддона__мм">КИ_ПФ!#REF!</definedName>
    <definedName name="ГОСТ_23670_2019">#REF!</definedName>
    <definedName name="ГОСТ_31785_2012">#REF!</definedName>
    <definedName name="ГОСТ_32125_2013">#REF!</definedName>
    <definedName name="ГОСТ_32244_2013">#REF!</definedName>
    <definedName name="ГОСТ_Р_55455_2013">#REF!</definedName>
    <definedName name="ГОСТ_Р_55456_2013">#REF!</definedName>
    <definedName name="итого_г_у">КИ_ПФ!$AJ$3:$AJ$7</definedName>
    <definedName name="кол_во_инд.__упак_к">КИ_ПФ!$AC$3:$AC$7</definedName>
    <definedName name="Кол_во_коробок_на_поддоне">кратность!$H$2:$H$374</definedName>
    <definedName name="кол_во_слоев_г_у">КИ_ПФ!$AI$3:$AI$7</definedName>
    <definedName name="Кол_во_штук_в_коробе">кратность!$G$2:$G$374</definedName>
    <definedName name="Новая_кратность_короба__кг">кратность!$E$2:$E$374</definedName>
    <definedName name="номин.вес_брутто__кг">КИ_ПФ!$Y$3:$Y$7</definedName>
    <definedName name="номин.вес_нетто__кг">КИ_ПФ!$W$3:$W$7</definedName>
    <definedName name="номин.вес_нетто_г_у__кг">КИ_ПФ!$AF$3:$AF$7</definedName>
    <definedName name="_xlnm.Print_Area">#REF!</definedName>
    <definedName name="ТУ_10.13.14_130_00425283_2017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9" l="1"/>
  <c r="I53" i="9" l="1"/>
  <c r="F53" i="9"/>
  <c r="AL7" i="1"/>
  <c r="AJ7" i="1"/>
  <c r="AK7" i="1" s="1"/>
  <c r="AF7" i="1"/>
  <c r="AE7" i="1"/>
  <c r="Y7" i="1"/>
  <c r="AL6" i="1"/>
  <c r="AJ6" i="1"/>
  <c r="AK6" i="1" s="1"/>
  <c r="AF6" i="1"/>
  <c r="AE6" i="1"/>
  <c r="Y6" i="1"/>
  <c r="AL5" i="1"/>
  <c r="AJ5" i="1"/>
  <c r="AK5" i="1" s="1"/>
  <c r="AF5" i="1"/>
  <c r="AE5" i="1"/>
  <c r="Y5" i="1"/>
  <c r="AL4" i="1"/>
  <c r="AJ4" i="1"/>
  <c r="AK4" i="1" s="1"/>
  <c r="AF4" i="1"/>
  <c r="AE4" i="1"/>
  <c r="Y4" i="1"/>
  <c r="AL3" i="1"/>
  <c r="AJ3" i="1"/>
  <c r="AK3" i="1" s="1"/>
  <c r="AF3" i="1"/>
  <c r="AE3" i="1"/>
  <c r="Y3" i="1"/>
  <c r="AG7" i="1" l="1"/>
  <c r="AG5" i="1"/>
  <c r="AG6" i="1"/>
  <c r="AG4" i="1"/>
  <c r="AG3" i="1"/>
  <c r="I149" i="9"/>
  <c r="F149" i="9"/>
  <c r="I273" i="9"/>
  <c r="F273" i="9"/>
  <c r="K149" i="9" l="1"/>
  <c r="L149" i="9" s="1"/>
  <c r="I148" i="9"/>
  <c r="F148" i="9"/>
  <c r="I76" i="9"/>
  <c r="F76" i="9"/>
  <c r="I280" i="9"/>
  <c r="F280" i="9"/>
  <c r="K148" i="9" l="1"/>
  <c r="L148" i="9" s="1"/>
  <c r="I269" i="9"/>
  <c r="F269" i="9"/>
  <c r="I267" i="9"/>
  <c r="F267" i="9"/>
  <c r="I265" i="9"/>
  <c r="F265" i="9"/>
  <c r="I271" i="9"/>
  <c r="F271" i="9"/>
  <c r="I270" i="9"/>
  <c r="F270" i="9"/>
  <c r="I251" i="9"/>
  <c r="F251" i="9"/>
  <c r="I249" i="9"/>
  <c r="F249" i="9"/>
  <c r="I247" i="9"/>
  <c r="F247" i="9"/>
  <c r="I284" i="9"/>
  <c r="F284" i="9"/>
  <c r="I276" i="9"/>
  <c r="F276" i="9"/>
  <c r="I278" i="9"/>
  <c r="F278" i="9"/>
  <c r="I282" i="9"/>
  <c r="F282" i="9"/>
  <c r="K271" i="9" l="1"/>
  <c r="L271" i="9" s="1"/>
  <c r="I238" i="9" l="1"/>
  <c r="F238" i="9"/>
  <c r="I236" i="9" l="1"/>
  <c r="F236" i="9"/>
  <c r="I234" i="9"/>
  <c r="F234" i="9"/>
  <c r="I51" i="9" l="1"/>
  <c r="F51" i="9"/>
  <c r="I374" i="9" l="1"/>
  <c r="F374" i="9"/>
  <c r="I373" i="9"/>
  <c r="F373" i="9"/>
  <c r="I372" i="9"/>
  <c r="F372" i="9"/>
  <c r="I371" i="9"/>
  <c r="F371" i="9"/>
  <c r="I370" i="9"/>
  <c r="F370" i="9"/>
  <c r="I369" i="9"/>
  <c r="F369" i="9"/>
  <c r="I368" i="9"/>
  <c r="F368" i="9"/>
  <c r="I367" i="9"/>
  <c r="F367" i="9"/>
  <c r="I366" i="9"/>
  <c r="F366" i="9"/>
  <c r="I365" i="9"/>
  <c r="F365" i="9"/>
  <c r="I364" i="9"/>
  <c r="F364" i="9"/>
  <c r="I363" i="9"/>
  <c r="F363" i="9"/>
  <c r="I362" i="9"/>
  <c r="F362" i="9"/>
  <c r="I361" i="9"/>
  <c r="F361" i="9"/>
  <c r="I360" i="9"/>
  <c r="F360" i="9"/>
  <c r="I359" i="9"/>
  <c r="F359" i="9"/>
  <c r="I358" i="9"/>
  <c r="F358" i="9"/>
  <c r="I357" i="9"/>
  <c r="F357" i="9"/>
  <c r="I356" i="9"/>
  <c r="F356" i="9"/>
  <c r="I355" i="9"/>
  <c r="F355" i="9"/>
  <c r="I354" i="9"/>
  <c r="F354" i="9"/>
  <c r="I353" i="9"/>
  <c r="F353" i="9"/>
  <c r="I352" i="9"/>
  <c r="F352" i="9"/>
  <c r="I351" i="9"/>
  <c r="F351" i="9"/>
  <c r="I350" i="9"/>
  <c r="F350" i="9"/>
  <c r="I349" i="9"/>
  <c r="F349" i="9"/>
  <c r="I348" i="9"/>
  <c r="F348" i="9"/>
  <c r="I347" i="9"/>
  <c r="F347" i="9"/>
  <c r="I346" i="9"/>
  <c r="F346" i="9"/>
  <c r="I345" i="9"/>
  <c r="F345" i="9"/>
  <c r="I344" i="9"/>
  <c r="F344" i="9"/>
  <c r="I343" i="9"/>
  <c r="F343" i="9"/>
  <c r="I342" i="9"/>
  <c r="F342" i="9"/>
  <c r="I341" i="9"/>
  <c r="F341" i="9"/>
  <c r="I340" i="9"/>
  <c r="F340" i="9"/>
  <c r="I339" i="9"/>
  <c r="F339" i="9"/>
  <c r="I338" i="9"/>
  <c r="F338" i="9"/>
  <c r="I337" i="9"/>
  <c r="F337" i="9"/>
  <c r="I336" i="9"/>
  <c r="F336" i="9"/>
  <c r="I335" i="9"/>
  <c r="F335" i="9"/>
  <c r="I334" i="9"/>
  <c r="F334" i="9"/>
  <c r="I333" i="9"/>
  <c r="F333" i="9"/>
  <c r="I332" i="9"/>
  <c r="F332" i="9"/>
  <c r="I331" i="9"/>
  <c r="F331" i="9"/>
  <c r="I330" i="9"/>
  <c r="F330" i="9"/>
  <c r="I329" i="9"/>
  <c r="F329" i="9"/>
  <c r="I328" i="9"/>
  <c r="F328" i="9"/>
  <c r="I327" i="9"/>
  <c r="F327" i="9"/>
  <c r="I326" i="9"/>
  <c r="F326" i="9"/>
  <c r="I325" i="9"/>
  <c r="F325" i="9"/>
  <c r="I324" i="9"/>
  <c r="F324" i="9"/>
  <c r="I323" i="9"/>
  <c r="F323" i="9"/>
  <c r="I322" i="9"/>
  <c r="F322" i="9"/>
  <c r="I321" i="9"/>
  <c r="F321" i="9"/>
  <c r="I320" i="9"/>
  <c r="F320" i="9"/>
  <c r="I319" i="9"/>
  <c r="F319" i="9"/>
  <c r="I318" i="9"/>
  <c r="F318" i="9"/>
  <c r="I317" i="9"/>
  <c r="F317" i="9"/>
  <c r="I316" i="9"/>
  <c r="F316" i="9"/>
  <c r="I315" i="9"/>
  <c r="F315" i="9"/>
  <c r="I314" i="9"/>
  <c r="F314" i="9"/>
  <c r="I313" i="9"/>
  <c r="F313" i="9"/>
  <c r="I312" i="9"/>
  <c r="F312" i="9"/>
  <c r="I311" i="9"/>
  <c r="F311" i="9"/>
  <c r="I310" i="9"/>
  <c r="F310" i="9"/>
  <c r="I309" i="9"/>
  <c r="F309" i="9"/>
  <c r="I308" i="9"/>
  <c r="F308" i="9"/>
  <c r="I307" i="9"/>
  <c r="F307" i="9"/>
  <c r="I306" i="9"/>
  <c r="F306" i="9"/>
  <c r="I305" i="9"/>
  <c r="F305" i="9"/>
  <c r="I304" i="9"/>
  <c r="F304" i="9"/>
  <c r="I303" i="9"/>
  <c r="F303" i="9"/>
  <c r="I302" i="9"/>
  <c r="F302" i="9"/>
  <c r="I301" i="9"/>
  <c r="F301" i="9"/>
  <c r="I300" i="9"/>
  <c r="F300" i="9"/>
  <c r="I299" i="9"/>
  <c r="F299" i="9"/>
  <c r="I298" i="9"/>
  <c r="F298" i="9"/>
  <c r="I297" i="9"/>
  <c r="F297" i="9"/>
  <c r="I296" i="9"/>
  <c r="F296" i="9"/>
  <c r="I295" i="9"/>
  <c r="F295" i="9"/>
  <c r="I294" i="9"/>
  <c r="F294" i="9"/>
  <c r="I293" i="9"/>
  <c r="F293" i="9"/>
  <c r="I292" i="9"/>
  <c r="F292" i="9"/>
  <c r="I291" i="9"/>
  <c r="F291" i="9"/>
  <c r="I290" i="9"/>
  <c r="F290" i="9"/>
  <c r="I289" i="9"/>
  <c r="F289" i="9"/>
  <c r="I288" i="9"/>
  <c r="F288" i="9"/>
  <c r="I287" i="9"/>
  <c r="F287" i="9"/>
  <c r="I286" i="9"/>
  <c r="F286" i="9"/>
  <c r="I285" i="9"/>
  <c r="F285" i="9"/>
  <c r="I283" i="9"/>
  <c r="F283" i="9"/>
  <c r="I281" i="9"/>
  <c r="F281" i="9"/>
  <c r="I279" i="9"/>
  <c r="F279" i="9"/>
  <c r="I277" i="9"/>
  <c r="F277" i="9"/>
  <c r="I275" i="9"/>
  <c r="F275" i="9"/>
  <c r="I274" i="9"/>
  <c r="F274" i="9"/>
  <c r="I272" i="9"/>
  <c r="F272" i="9"/>
  <c r="I268" i="9"/>
  <c r="F268" i="9"/>
  <c r="I266" i="9"/>
  <c r="F266" i="9"/>
  <c r="I264" i="9"/>
  <c r="F264" i="9"/>
  <c r="I263" i="9"/>
  <c r="F263" i="9"/>
  <c r="I262" i="9"/>
  <c r="F262" i="9"/>
  <c r="I261" i="9"/>
  <c r="F261" i="9"/>
  <c r="I260" i="9"/>
  <c r="F260" i="9"/>
  <c r="I259" i="9"/>
  <c r="F259" i="9"/>
  <c r="I258" i="9"/>
  <c r="F258" i="9"/>
  <c r="I257" i="9"/>
  <c r="F257" i="9"/>
  <c r="I256" i="9"/>
  <c r="F256" i="9"/>
  <c r="I255" i="9"/>
  <c r="F255" i="9"/>
  <c r="I254" i="9"/>
  <c r="F254" i="9"/>
  <c r="I253" i="9"/>
  <c r="F253" i="9"/>
  <c r="I252" i="9"/>
  <c r="F252" i="9"/>
  <c r="I250" i="9"/>
  <c r="F250" i="9"/>
  <c r="I248" i="9"/>
  <c r="F248" i="9"/>
  <c r="I246" i="9"/>
  <c r="F246" i="9"/>
  <c r="I245" i="9"/>
  <c r="F245" i="9"/>
  <c r="I244" i="9"/>
  <c r="F244" i="9"/>
  <c r="I243" i="9"/>
  <c r="F243" i="9"/>
  <c r="I242" i="9"/>
  <c r="F242" i="9"/>
  <c r="I241" i="9"/>
  <c r="F241" i="9"/>
  <c r="I240" i="9"/>
  <c r="F240" i="9"/>
  <c r="I239" i="9"/>
  <c r="F239" i="9"/>
  <c r="I237" i="9"/>
  <c r="F237" i="9"/>
  <c r="I235" i="9"/>
  <c r="F235" i="9"/>
  <c r="I233" i="9"/>
  <c r="F233" i="9"/>
  <c r="I232" i="9"/>
  <c r="F232" i="9"/>
  <c r="I231" i="9"/>
  <c r="F231" i="9"/>
  <c r="I230" i="9"/>
  <c r="F230" i="9"/>
  <c r="I229" i="9"/>
  <c r="F229" i="9"/>
  <c r="I228" i="9"/>
  <c r="F228" i="9"/>
  <c r="I227" i="9"/>
  <c r="F227" i="9"/>
  <c r="I226" i="9"/>
  <c r="F226" i="9"/>
  <c r="I225" i="9"/>
  <c r="F225" i="9"/>
  <c r="I224" i="9"/>
  <c r="F224" i="9"/>
  <c r="I223" i="9"/>
  <c r="F223" i="9"/>
  <c r="I222" i="9"/>
  <c r="F222" i="9"/>
  <c r="I221" i="9"/>
  <c r="F221" i="9"/>
  <c r="I220" i="9"/>
  <c r="F220" i="9"/>
  <c r="I219" i="9"/>
  <c r="F219" i="9"/>
  <c r="I218" i="9"/>
  <c r="F218" i="9"/>
  <c r="I217" i="9"/>
  <c r="F217" i="9"/>
  <c r="I216" i="9"/>
  <c r="F216" i="9"/>
  <c r="I215" i="9"/>
  <c r="F215" i="9"/>
  <c r="I214" i="9"/>
  <c r="F214" i="9"/>
  <c r="I213" i="9"/>
  <c r="F213" i="9"/>
  <c r="I212" i="9"/>
  <c r="F212" i="9"/>
  <c r="I211" i="9"/>
  <c r="F211" i="9"/>
  <c r="I210" i="9"/>
  <c r="F210" i="9"/>
  <c r="I209" i="9"/>
  <c r="F209" i="9"/>
  <c r="I208" i="9"/>
  <c r="F208" i="9"/>
  <c r="I207" i="9"/>
  <c r="F207" i="9"/>
  <c r="I206" i="9"/>
  <c r="F206" i="9"/>
  <c r="I205" i="9"/>
  <c r="F205" i="9"/>
  <c r="I204" i="9"/>
  <c r="F204" i="9"/>
  <c r="I203" i="9"/>
  <c r="F203" i="9"/>
  <c r="I202" i="9"/>
  <c r="F202" i="9"/>
  <c r="I201" i="9"/>
  <c r="F201" i="9"/>
  <c r="I200" i="9"/>
  <c r="F200" i="9"/>
  <c r="I199" i="9"/>
  <c r="F199" i="9"/>
  <c r="I198" i="9"/>
  <c r="F198" i="9"/>
  <c r="I197" i="9"/>
  <c r="F197" i="9"/>
  <c r="I196" i="9"/>
  <c r="F196" i="9"/>
  <c r="I195" i="9"/>
  <c r="F195" i="9"/>
  <c r="I194" i="9"/>
  <c r="F194" i="9"/>
  <c r="I193" i="9"/>
  <c r="F193" i="9"/>
  <c r="I192" i="9"/>
  <c r="F192" i="9"/>
  <c r="I191" i="9"/>
  <c r="F191" i="9"/>
  <c r="I190" i="9"/>
  <c r="F190" i="9"/>
  <c r="I189" i="9"/>
  <c r="F189" i="9"/>
  <c r="I188" i="9"/>
  <c r="F188" i="9"/>
  <c r="I187" i="9"/>
  <c r="F187" i="9"/>
  <c r="I186" i="9"/>
  <c r="F186" i="9"/>
  <c r="I185" i="9"/>
  <c r="F185" i="9"/>
  <c r="I184" i="9"/>
  <c r="F184" i="9"/>
  <c r="I183" i="9"/>
  <c r="F183" i="9"/>
  <c r="I182" i="9"/>
  <c r="F182" i="9"/>
  <c r="I181" i="9"/>
  <c r="F181" i="9"/>
  <c r="I180" i="9"/>
  <c r="F180" i="9"/>
  <c r="I179" i="9"/>
  <c r="F179" i="9"/>
  <c r="I178" i="9"/>
  <c r="F178" i="9"/>
  <c r="I177" i="9"/>
  <c r="F177" i="9"/>
  <c r="I176" i="9"/>
  <c r="F176" i="9"/>
  <c r="I175" i="9"/>
  <c r="F175" i="9"/>
  <c r="I174" i="9"/>
  <c r="F174" i="9"/>
  <c r="I173" i="9"/>
  <c r="F173" i="9"/>
  <c r="I172" i="9"/>
  <c r="F172" i="9"/>
  <c r="I171" i="9"/>
  <c r="F171" i="9"/>
  <c r="I170" i="9"/>
  <c r="F170" i="9"/>
  <c r="I169" i="9"/>
  <c r="F169" i="9"/>
  <c r="I168" i="9"/>
  <c r="F168" i="9"/>
  <c r="I167" i="9"/>
  <c r="F167" i="9"/>
  <c r="I166" i="9"/>
  <c r="F166" i="9"/>
  <c r="I165" i="9"/>
  <c r="F165" i="9"/>
  <c r="I164" i="9"/>
  <c r="F164" i="9"/>
  <c r="I163" i="9"/>
  <c r="F163" i="9"/>
  <c r="I162" i="9"/>
  <c r="F162" i="9"/>
  <c r="I161" i="9"/>
  <c r="F161" i="9"/>
  <c r="I160" i="9"/>
  <c r="F160" i="9"/>
  <c r="I159" i="9"/>
  <c r="F159" i="9"/>
  <c r="I158" i="9"/>
  <c r="F158" i="9"/>
  <c r="I157" i="9"/>
  <c r="F157" i="9"/>
  <c r="I156" i="9"/>
  <c r="F156" i="9"/>
  <c r="I155" i="9"/>
  <c r="F155" i="9"/>
  <c r="I154" i="9"/>
  <c r="F154" i="9"/>
  <c r="I153" i="9"/>
  <c r="F153" i="9"/>
  <c r="I152" i="9"/>
  <c r="F152" i="9"/>
  <c r="I151" i="9"/>
  <c r="F151" i="9"/>
  <c r="I150" i="9"/>
  <c r="F150" i="9"/>
  <c r="I147" i="9"/>
  <c r="F147" i="9"/>
  <c r="I146" i="9"/>
  <c r="F146" i="9"/>
  <c r="I145" i="9"/>
  <c r="F145" i="9"/>
  <c r="I144" i="9"/>
  <c r="F144" i="9"/>
  <c r="I143" i="9"/>
  <c r="F143" i="9"/>
  <c r="I142" i="9"/>
  <c r="F142" i="9"/>
  <c r="I141" i="9"/>
  <c r="F141" i="9"/>
  <c r="I140" i="9"/>
  <c r="F140" i="9"/>
  <c r="I139" i="9"/>
  <c r="F139" i="9"/>
  <c r="I138" i="9"/>
  <c r="F138" i="9"/>
  <c r="I137" i="9"/>
  <c r="F137" i="9"/>
  <c r="I136" i="9"/>
  <c r="F136" i="9"/>
  <c r="I135" i="9"/>
  <c r="F135" i="9"/>
  <c r="I134" i="9"/>
  <c r="F134" i="9"/>
  <c r="I133" i="9"/>
  <c r="F133" i="9"/>
  <c r="I132" i="9"/>
  <c r="F132" i="9"/>
  <c r="I131" i="9"/>
  <c r="F131" i="9"/>
  <c r="I130" i="9"/>
  <c r="F130" i="9"/>
  <c r="I129" i="9"/>
  <c r="F129" i="9"/>
  <c r="I128" i="9"/>
  <c r="F128" i="9"/>
  <c r="I127" i="9"/>
  <c r="F127" i="9"/>
  <c r="I126" i="9"/>
  <c r="F126" i="9"/>
  <c r="I125" i="9"/>
  <c r="F125" i="9"/>
  <c r="I124" i="9"/>
  <c r="F124" i="9"/>
  <c r="I123" i="9"/>
  <c r="F123" i="9"/>
  <c r="I122" i="9"/>
  <c r="F122" i="9"/>
  <c r="I121" i="9"/>
  <c r="F121" i="9"/>
  <c r="I120" i="9"/>
  <c r="F120" i="9"/>
  <c r="I119" i="9"/>
  <c r="F119" i="9"/>
  <c r="I118" i="9"/>
  <c r="F118" i="9"/>
  <c r="I117" i="9"/>
  <c r="F117" i="9"/>
  <c r="I116" i="9"/>
  <c r="F116" i="9"/>
  <c r="I115" i="9"/>
  <c r="F115" i="9"/>
  <c r="I114" i="9"/>
  <c r="F114" i="9"/>
  <c r="I113" i="9"/>
  <c r="F113" i="9"/>
  <c r="I112" i="9"/>
  <c r="F112" i="9"/>
  <c r="I111" i="9"/>
  <c r="F111" i="9"/>
  <c r="I110" i="9"/>
  <c r="F110" i="9"/>
  <c r="I109" i="9"/>
  <c r="F109" i="9"/>
  <c r="I108" i="9"/>
  <c r="F108" i="9"/>
  <c r="I107" i="9"/>
  <c r="F107" i="9"/>
  <c r="I106" i="9"/>
  <c r="F106" i="9"/>
  <c r="I105" i="9"/>
  <c r="F105" i="9"/>
  <c r="I104" i="9"/>
  <c r="F104" i="9"/>
  <c r="I103" i="9"/>
  <c r="F103" i="9"/>
  <c r="I102" i="9"/>
  <c r="F102" i="9"/>
  <c r="I101" i="9"/>
  <c r="F101" i="9"/>
  <c r="I100" i="9"/>
  <c r="F100" i="9"/>
  <c r="I99" i="9"/>
  <c r="F99" i="9"/>
  <c r="I98" i="9"/>
  <c r="F98" i="9"/>
  <c r="I97" i="9"/>
  <c r="F97" i="9"/>
  <c r="I96" i="9"/>
  <c r="F96" i="9"/>
  <c r="I95" i="9"/>
  <c r="F95" i="9"/>
  <c r="I94" i="9"/>
  <c r="F94" i="9"/>
  <c r="I93" i="9"/>
  <c r="F93" i="9"/>
  <c r="I92" i="9"/>
  <c r="F92" i="9"/>
  <c r="I91" i="9"/>
  <c r="F91" i="9"/>
  <c r="I90" i="9"/>
  <c r="F90" i="9"/>
  <c r="I89" i="9"/>
  <c r="F89" i="9"/>
  <c r="I88" i="9"/>
  <c r="F88" i="9"/>
  <c r="I87" i="9"/>
  <c r="F87" i="9"/>
  <c r="I86" i="9"/>
  <c r="F86" i="9"/>
  <c r="I85" i="9"/>
  <c r="F85" i="9"/>
  <c r="I84" i="9"/>
  <c r="F84" i="9"/>
  <c r="I83" i="9"/>
  <c r="F83" i="9"/>
  <c r="I82" i="9"/>
  <c r="F82" i="9"/>
  <c r="I81" i="9"/>
  <c r="F81" i="9"/>
  <c r="I80" i="9"/>
  <c r="F80" i="9"/>
  <c r="I79" i="9"/>
  <c r="F79" i="9"/>
  <c r="I78" i="9"/>
  <c r="F78" i="9"/>
  <c r="I77" i="9"/>
  <c r="F77" i="9"/>
  <c r="I75" i="9"/>
  <c r="F75" i="9"/>
  <c r="I74" i="9"/>
  <c r="F74" i="9"/>
  <c r="I73" i="9"/>
  <c r="F73" i="9"/>
  <c r="I72" i="9"/>
  <c r="F72" i="9"/>
  <c r="I71" i="9"/>
  <c r="F71" i="9"/>
  <c r="I70" i="9"/>
  <c r="F70" i="9"/>
  <c r="I69" i="9"/>
  <c r="F69" i="9"/>
  <c r="I68" i="9"/>
  <c r="F68" i="9"/>
  <c r="I67" i="9"/>
  <c r="F67" i="9"/>
  <c r="I66" i="9"/>
  <c r="F66" i="9"/>
  <c r="I65" i="9"/>
  <c r="F65" i="9"/>
  <c r="I64" i="9"/>
  <c r="F64" i="9"/>
  <c r="I63" i="9"/>
  <c r="F63" i="9"/>
  <c r="I62" i="9"/>
  <c r="F62" i="9"/>
  <c r="I61" i="9"/>
  <c r="F61" i="9"/>
  <c r="I60" i="9"/>
  <c r="F60" i="9"/>
  <c r="I59" i="9"/>
  <c r="F59" i="9"/>
  <c r="I58" i="9"/>
  <c r="F58" i="9"/>
  <c r="I57" i="9"/>
  <c r="F57" i="9"/>
  <c r="I56" i="9"/>
  <c r="F56" i="9"/>
  <c r="I55" i="9"/>
  <c r="F55" i="9"/>
  <c r="I54" i="9"/>
  <c r="F54" i="9"/>
  <c r="I52" i="9"/>
  <c r="F52" i="9"/>
  <c r="I50" i="9"/>
  <c r="F50" i="9"/>
  <c r="I49" i="9"/>
  <c r="F49" i="9"/>
  <c r="I48" i="9"/>
  <c r="F48" i="9"/>
  <c r="I47" i="9"/>
  <c r="F47" i="9"/>
  <c r="I46" i="9"/>
  <c r="F46" i="9"/>
  <c r="I45" i="9"/>
  <c r="F45" i="9"/>
  <c r="I44" i="9"/>
  <c r="F44" i="9"/>
  <c r="I43" i="9"/>
  <c r="F43" i="9"/>
  <c r="I42" i="9"/>
  <c r="F42" i="9"/>
  <c r="I41" i="9"/>
  <c r="F41" i="9"/>
  <c r="I40" i="9"/>
  <c r="F40" i="9"/>
  <c r="I39" i="9"/>
  <c r="F39" i="9"/>
  <c r="I38" i="9"/>
  <c r="F38" i="9"/>
  <c r="I37" i="9"/>
  <c r="F37" i="9"/>
  <c r="I36" i="9"/>
  <c r="F36" i="9"/>
  <c r="I35" i="9"/>
  <c r="F35" i="9"/>
  <c r="I34" i="9"/>
  <c r="F34" i="9"/>
  <c r="I33" i="9"/>
  <c r="F33" i="9"/>
  <c r="I32" i="9"/>
  <c r="F32" i="9"/>
  <c r="I31" i="9"/>
  <c r="F31" i="9"/>
  <c r="I30" i="9"/>
  <c r="F30" i="9"/>
  <c r="I29" i="9"/>
  <c r="F29" i="9"/>
  <c r="I28" i="9"/>
  <c r="F28" i="9"/>
  <c r="I27" i="9"/>
  <c r="F27" i="9"/>
  <c r="I26" i="9"/>
  <c r="F26" i="9"/>
  <c r="I25" i="9"/>
  <c r="F25" i="9"/>
  <c r="I24" i="9"/>
  <c r="F24" i="9"/>
  <c r="I23" i="9"/>
  <c r="F23" i="9"/>
  <c r="I22" i="9"/>
  <c r="F22" i="9"/>
  <c r="I21" i="9"/>
  <c r="F21" i="9"/>
  <c r="I20" i="9"/>
  <c r="F20" i="9"/>
  <c r="I19" i="9"/>
  <c r="F19" i="9"/>
  <c r="I18" i="9"/>
  <c r="F18" i="9"/>
  <c r="I17" i="9"/>
  <c r="F17" i="9"/>
  <c r="I16" i="9"/>
  <c r="F16" i="9"/>
  <c r="I15" i="9"/>
  <c r="F15" i="9"/>
  <c r="I14" i="9"/>
  <c r="F14" i="9"/>
  <c r="I13" i="9"/>
  <c r="F13" i="9"/>
  <c r="I12" i="9"/>
  <c r="F12" i="9"/>
  <c r="I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I2" i="9"/>
  <c r="F2" i="9"/>
  <c r="U2" i="2"/>
  <c r="V2" i="2" s="1"/>
  <c r="W2" i="2" s="1"/>
  <c r="K75" i="9" l="1"/>
  <c r="L75" i="9" s="1"/>
  <c r="K279" i="9"/>
  <c r="L279" i="9" s="1"/>
  <c r="K268" i="9"/>
  <c r="L268" i="9" s="1"/>
  <c r="K266" i="9"/>
  <c r="L266" i="9" s="1"/>
  <c r="K264" i="9"/>
  <c r="L264" i="9" s="1"/>
  <c r="K283" i="9"/>
  <c r="L283" i="9" s="1"/>
  <c r="K275" i="9"/>
  <c r="L275" i="9" s="1"/>
  <c r="K277" i="9"/>
  <c r="L277" i="9" s="1"/>
  <c r="K363" i="9"/>
  <c r="L363" i="9" s="1"/>
  <c r="K350" i="9"/>
  <c r="L350" i="9" s="1"/>
  <c r="K90" i="9"/>
  <c r="L90" i="9" s="1"/>
  <c r="K157" i="9"/>
  <c r="L157" i="9" s="1"/>
  <c r="K176" i="9"/>
  <c r="L176" i="9" s="1"/>
  <c r="K15" i="9"/>
  <c r="L15" i="9" s="1"/>
  <c r="K210" i="9"/>
  <c r="L210" i="9" s="1"/>
  <c r="K144" i="9"/>
  <c r="L144" i="9" s="1"/>
  <c r="K332" i="9"/>
  <c r="L332" i="9" s="1"/>
  <c r="K72" i="9"/>
  <c r="L72" i="9" s="1"/>
  <c r="K64" i="9"/>
  <c r="L64" i="9" s="1"/>
  <c r="K202" i="9"/>
  <c r="L202" i="9" s="1"/>
  <c r="K66" i="9"/>
  <c r="L66" i="9" s="1"/>
  <c r="K128" i="9"/>
  <c r="L128" i="9" s="1"/>
  <c r="K334" i="9"/>
  <c r="L334" i="9" s="1"/>
  <c r="K123" i="9"/>
  <c r="L123" i="9" s="1"/>
  <c r="K105" i="9"/>
  <c r="L105" i="9" s="1"/>
  <c r="K106" i="9"/>
  <c r="L106" i="9" s="1"/>
  <c r="K192" i="9"/>
  <c r="L192" i="9" s="1"/>
  <c r="K164" i="9"/>
  <c r="L164" i="9" s="1"/>
  <c r="K286" i="9"/>
  <c r="L286" i="9" s="1"/>
  <c r="K125" i="9"/>
  <c r="L125" i="9" s="1"/>
  <c r="K185" i="9"/>
  <c r="L185" i="9" s="1"/>
  <c r="K187" i="9"/>
  <c r="L187" i="9" s="1"/>
  <c r="K86" i="9"/>
  <c r="L86" i="9" s="1"/>
  <c r="K88" i="9"/>
  <c r="L88" i="9" s="1"/>
  <c r="K98" i="9"/>
  <c r="L98" i="9" s="1"/>
  <c r="K108" i="9"/>
  <c r="L108" i="9" s="1"/>
  <c r="K112" i="9"/>
  <c r="L112" i="9" s="1"/>
  <c r="K291" i="9"/>
  <c r="L291" i="9" s="1"/>
  <c r="K9" i="9"/>
  <c r="L9" i="9" s="1"/>
  <c r="K12" i="9"/>
  <c r="L12" i="9" s="1"/>
  <c r="K129" i="9"/>
  <c r="L129" i="9" s="1"/>
  <c r="K154" i="9"/>
  <c r="L154" i="9" s="1"/>
  <c r="K155" i="9"/>
  <c r="L155" i="9" s="1"/>
  <c r="K194" i="9"/>
  <c r="L194" i="9" s="1"/>
  <c r="K207" i="9"/>
  <c r="L207" i="9" s="1"/>
  <c r="K209" i="9"/>
  <c r="L209" i="9" s="1"/>
  <c r="K232" i="9"/>
  <c r="L232" i="9" s="1"/>
  <c r="K288" i="9"/>
  <c r="L288" i="9" s="1"/>
  <c r="K339" i="9"/>
  <c r="L339" i="9" s="1"/>
  <c r="K43" i="9"/>
  <c r="L43" i="9" s="1"/>
  <c r="K312" i="9"/>
  <c r="L312" i="9" s="1"/>
  <c r="K361" i="9"/>
  <c r="L361" i="9" s="1"/>
  <c r="K371" i="9"/>
  <c r="L371" i="9" s="1"/>
  <c r="K18" i="9"/>
  <c r="L18" i="9" s="1"/>
  <c r="K19" i="9"/>
  <c r="L19" i="9" s="1"/>
  <c r="K22" i="9"/>
  <c r="L22" i="9" s="1"/>
  <c r="K23" i="9"/>
  <c r="L23" i="9" s="1"/>
  <c r="K45" i="9"/>
  <c r="L45" i="9" s="1"/>
  <c r="K84" i="9"/>
  <c r="L84" i="9" s="1"/>
  <c r="K204" i="9"/>
  <c r="L204" i="9" s="1"/>
  <c r="K205" i="9"/>
  <c r="L205" i="9" s="1"/>
  <c r="K274" i="9"/>
  <c r="L274" i="9" s="1"/>
  <c r="K48" i="9"/>
  <c r="L48" i="9" s="1"/>
  <c r="K167" i="9"/>
  <c r="L167" i="9" s="1"/>
  <c r="K188" i="9"/>
  <c r="L188" i="9" s="1"/>
  <c r="K32" i="9"/>
  <c r="L32" i="9" s="1"/>
  <c r="K33" i="9"/>
  <c r="L33" i="9" s="1"/>
  <c r="K34" i="9"/>
  <c r="L34" i="9" s="1"/>
  <c r="K35" i="9"/>
  <c r="L35" i="9" s="1"/>
  <c r="K36" i="9"/>
  <c r="L36" i="9" s="1"/>
  <c r="K41" i="9"/>
  <c r="L41" i="9" s="1"/>
  <c r="K39" i="9"/>
  <c r="L39" i="9" s="1"/>
  <c r="K56" i="9"/>
  <c r="L56" i="9" s="1"/>
  <c r="K67" i="9"/>
  <c r="L67" i="9" s="1"/>
  <c r="K102" i="9"/>
  <c r="L102" i="9" s="1"/>
  <c r="K110" i="9"/>
  <c r="L110" i="9" s="1"/>
  <c r="K93" i="9"/>
  <c r="L93" i="9" s="1"/>
  <c r="K104" i="9"/>
  <c r="L104" i="9" s="1"/>
  <c r="K136" i="9"/>
  <c r="L136" i="9" s="1"/>
  <c r="K213" i="9"/>
  <c r="L213" i="9" s="1"/>
  <c r="K226" i="9"/>
  <c r="L226" i="9" s="1"/>
  <c r="K227" i="9"/>
  <c r="L227" i="9" s="1"/>
  <c r="K270" i="9"/>
  <c r="L270" i="9" s="1"/>
  <c r="K138" i="9"/>
  <c r="L138" i="9" s="1"/>
  <c r="K140" i="9"/>
  <c r="L140" i="9" s="1"/>
  <c r="K165" i="9"/>
  <c r="L165" i="9" s="1"/>
  <c r="K171" i="9"/>
  <c r="L171" i="9" s="1"/>
  <c r="K206" i="9"/>
  <c r="L206" i="9" s="1"/>
  <c r="K256" i="9"/>
  <c r="L256" i="9" s="1"/>
  <c r="K315" i="9"/>
  <c r="L315" i="9" s="1"/>
  <c r="K325" i="9"/>
  <c r="L325" i="9" s="1"/>
  <c r="K316" i="9"/>
  <c r="L316" i="9" s="1"/>
  <c r="K322" i="9"/>
  <c r="L322" i="9" s="1"/>
  <c r="K71" i="9"/>
  <c r="L71" i="9" s="1"/>
  <c r="K80" i="9"/>
  <c r="L80" i="9" s="1"/>
  <c r="K156" i="9"/>
  <c r="L156" i="9" s="1"/>
  <c r="K222" i="9"/>
  <c r="L222" i="9" s="1"/>
  <c r="K229" i="9"/>
  <c r="L229" i="9" s="1"/>
  <c r="K308" i="9"/>
  <c r="L308" i="9" s="1"/>
  <c r="K366" i="9"/>
  <c r="L366" i="9" s="1"/>
  <c r="K367" i="9"/>
  <c r="L367" i="9" s="1"/>
  <c r="K20" i="9"/>
  <c r="L20" i="9" s="1"/>
  <c r="K38" i="9"/>
  <c r="L38" i="9" s="1"/>
  <c r="K40" i="9"/>
  <c r="L40" i="9" s="1"/>
  <c r="K42" i="9"/>
  <c r="L42" i="9" s="1"/>
  <c r="K44" i="9"/>
  <c r="L44" i="9" s="1"/>
  <c r="K70" i="9"/>
  <c r="L70" i="9" s="1"/>
  <c r="K74" i="9"/>
  <c r="L74" i="9" s="1"/>
  <c r="K79" i="9"/>
  <c r="L79" i="9" s="1"/>
  <c r="K89" i="9"/>
  <c r="L89" i="9" s="1"/>
  <c r="K95" i="9"/>
  <c r="L95" i="9" s="1"/>
  <c r="K97" i="9"/>
  <c r="L97" i="9" s="1"/>
  <c r="K111" i="9"/>
  <c r="L111" i="9" s="1"/>
  <c r="K119" i="9"/>
  <c r="L119" i="9" s="1"/>
  <c r="K131" i="9"/>
  <c r="L131" i="9" s="1"/>
  <c r="K135" i="9"/>
  <c r="L135" i="9" s="1"/>
  <c r="K168" i="9"/>
  <c r="L168" i="9" s="1"/>
  <c r="K170" i="9"/>
  <c r="L170" i="9" s="1"/>
  <c r="K172" i="9"/>
  <c r="L172" i="9" s="1"/>
  <c r="K173" i="9"/>
  <c r="L173" i="9" s="1"/>
  <c r="K181" i="9"/>
  <c r="L181" i="9" s="1"/>
  <c r="K189" i="9"/>
  <c r="L189" i="9" s="1"/>
  <c r="K217" i="9"/>
  <c r="L217" i="9" s="1"/>
  <c r="K225" i="9"/>
  <c r="L225" i="9" s="1"/>
  <c r="K323" i="9"/>
  <c r="L323" i="9" s="1"/>
  <c r="K333" i="9"/>
  <c r="L333" i="9" s="1"/>
  <c r="K365" i="9"/>
  <c r="L365" i="9" s="1"/>
  <c r="K373" i="9"/>
  <c r="L373" i="9" s="1"/>
  <c r="K245" i="9"/>
  <c r="L245" i="9" s="1"/>
  <c r="K253" i="9"/>
  <c r="L253" i="9" s="1"/>
  <c r="K60" i="9"/>
  <c r="L60" i="9" s="1"/>
  <c r="K127" i="9"/>
  <c r="L127" i="9" s="1"/>
  <c r="K153" i="9"/>
  <c r="L153" i="9" s="1"/>
  <c r="K252" i="9"/>
  <c r="L252" i="9" s="1"/>
  <c r="K254" i="9"/>
  <c r="L254" i="9" s="1"/>
  <c r="K117" i="9"/>
  <c r="L117" i="9" s="1"/>
  <c r="K178" i="9"/>
  <c r="L178" i="9" s="1"/>
  <c r="K335" i="9"/>
  <c r="L335" i="9" s="1"/>
  <c r="K101" i="9"/>
  <c r="L101" i="9" s="1"/>
  <c r="K348" i="9"/>
  <c r="L348" i="9" s="1"/>
  <c r="K134" i="9"/>
  <c r="L134" i="9" s="1"/>
  <c r="K294" i="9"/>
  <c r="L294" i="9" s="1"/>
  <c r="K342" i="9"/>
  <c r="L342" i="9" s="1"/>
  <c r="K359" i="9"/>
  <c r="L359" i="9" s="1"/>
  <c r="K292" i="9"/>
  <c r="L292" i="9" s="1"/>
  <c r="K341" i="9"/>
  <c r="L341" i="9" s="1"/>
  <c r="K4" i="9"/>
  <c r="L4" i="9" s="1"/>
  <c r="K68" i="9"/>
  <c r="L68" i="9" s="1"/>
  <c r="K145" i="9"/>
  <c r="L145" i="9" s="1"/>
  <c r="K180" i="9"/>
  <c r="L180" i="9" s="1"/>
  <c r="K215" i="9"/>
  <c r="L215" i="9" s="1"/>
  <c r="K237" i="9"/>
  <c r="L237" i="9" s="1"/>
  <c r="K257" i="9"/>
  <c r="L257" i="9" s="1"/>
  <c r="K313" i="9"/>
  <c r="L313" i="9" s="1"/>
  <c r="K321" i="9"/>
  <c r="L321" i="9" s="1"/>
  <c r="K345" i="9"/>
  <c r="L345" i="9" s="1"/>
  <c r="K360" i="9"/>
  <c r="L360" i="9" s="1"/>
  <c r="K51" i="9"/>
  <c r="L51" i="9" s="1"/>
  <c r="K103" i="9"/>
  <c r="L103" i="9" s="1"/>
  <c r="K328" i="9"/>
  <c r="L328" i="9" s="1"/>
  <c r="K2" i="9"/>
  <c r="L2" i="9" s="1"/>
  <c r="K29" i="9"/>
  <c r="L29" i="9" s="1"/>
  <c r="K69" i="9"/>
  <c r="L69" i="9" s="1"/>
  <c r="K78" i="9"/>
  <c r="L78" i="9" s="1"/>
  <c r="K109" i="9"/>
  <c r="L109" i="9" s="1"/>
  <c r="K184" i="9"/>
  <c r="L184" i="9" s="1"/>
  <c r="K193" i="9"/>
  <c r="L193" i="9" s="1"/>
  <c r="K289" i="9"/>
  <c r="L289" i="9" s="1"/>
  <c r="K221" i="9"/>
  <c r="L221" i="9" s="1"/>
  <c r="K290" i="9"/>
  <c r="L290" i="9" s="1"/>
  <c r="K255" i="9"/>
  <c r="L255" i="9" s="1"/>
  <c r="K50" i="9"/>
  <c r="L50" i="9" s="1"/>
  <c r="K82" i="9"/>
  <c r="L82" i="9" s="1"/>
  <c r="K230" i="9"/>
  <c r="L230" i="9" s="1"/>
  <c r="K231" i="9"/>
  <c r="L231" i="9" s="1"/>
  <c r="K242" i="9"/>
  <c r="L242" i="9" s="1"/>
  <c r="K309" i="9"/>
  <c r="L309" i="9" s="1"/>
  <c r="K326" i="9"/>
  <c r="L326" i="9" s="1"/>
  <c r="K349" i="9"/>
  <c r="L349" i="9" s="1"/>
  <c r="K357" i="9"/>
  <c r="L357" i="9" s="1"/>
  <c r="K13" i="9"/>
  <c r="L13" i="9" s="1"/>
  <c r="K31" i="9"/>
  <c r="L31" i="9" s="1"/>
  <c r="K65" i="9"/>
  <c r="L65" i="9" s="1"/>
  <c r="K94" i="9"/>
  <c r="L94" i="9" s="1"/>
  <c r="K160" i="9"/>
  <c r="L160" i="9" s="1"/>
  <c r="K196" i="9"/>
  <c r="L196" i="9" s="1"/>
  <c r="K201" i="9"/>
  <c r="L201" i="9" s="1"/>
  <c r="K83" i="9"/>
  <c r="L83" i="9" s="1"/>
  <c r="K25" i="9"/>
  <c r="L25" i="9" s="1"/>
  <c r="K27" i="9"/>
  <c r="L27" i="9" s="1"/>
  <c r="K59" i="9"/>
  <c r="L59" i="9" s="1"/>
  <c r="K77" i="9"/>
  <c r="L77" i="9" s="1"/>
  <c r="K81" i="9"/>
  <c r="L81" i="9" s="1"/>
  <c r="K126" i="9"/>
  <c r="L126" i="9" s="1"/>
  <c r="K132" i="9"/>
  <c r="L132" i="9" s="1"/>
  <c r="K166" i="9"/>
  <c r="L166" i="9" s="1"/>
  <c r="K208" i="9"/>
  <c r="L208" i="9" s="1"/>
  <c r="K241" i="9"/>
  <c r="L241" i="9" s="1"/>
  <c r="K287" i="9"/>
  <c r="L287" i="9" s="1"/>
  <c r="K307" i="9"/>
  <c r="L307" i="9" s="1"/>
  <c r="K327" i="9"/>
  <c r="L327" i="9" s="1"/>
  <c r="K356" i="9"/>
  <c r="L356" i="9" s="1"/>
  <c r="K6" i="9"/>
  <c r="L6" i="9" s="1"/>
  <c r="K8" i="9"/>
  <c r="L8" i="9" s="1"/>
  <c r="K14" i="9"/>
  <c r="L14" i="9" s="1"/>
  <c r="K21" i="9"/>
  <c r="L21" i="9" s="1"/>
  <c r="K37" i="9"/>
  <c r="L37" i="9" s="1"/>
  <c r="K46" i="9"/>
  <c r="L46" i="9" s="1"/>
  <c r="K49" i="9"/>
  <c r="L49" i="9" s="1"/>
  <c r="K52" i="9"/>
  <c r="L52" i="9" s="1"/>
  <c r="K61" i="9"/>
  <c r="L61" i="9" s="1"/>
  <c r="K73" i="9"/>
  <c r="L73" i="9" s="1"/>
  <c r="K121" i="9"/>
  <c r="L121" i="9" s="1"/>
  <c r="K124" i="9"/>
  <c r="L124" i="9" s="1"/>
  <c r="K161" i="9"/>
  <c r="L161" i="9" s="1"/>
  <c r="K182" i="9"/>
  <c r="L182" i="9" s="1"/>
  <c r="K198" i="9"/>
  <c r="L198" i="9" s="1"/>
  <c r="K199" i="9"/>
  <c r="L199" i="9" s="1"/>
  <c r="K214" i="9"/>
  <c r="L214" i="9" s="1"/>
  <c r="K261" i="9"/>
  <c r="L261" i="9" s="1"/>
  <c r="K262" i="9"/>
  <c r="L262" i="9" s="1"/>
  <c r="K330" i="9"/>
  <c r="L330" i="9" s="1"/>
  <c r="K353" i="9"/>
  <c r="L353" i="9" s="1"/>
  <c r="K354" i="9"/>
  <c r="L354" i="9" s="1"/>
  <c r="K370" i="9"/>
  <c r="L370" i="9" s="1"/>
  <c r="K301" i="9"/>
  <c r="L301" i="9" s="1"/>
  <c r="K311" i="9"/>
  <c r="L311" i="9" s="1"/>
  <c r="K331" i="9"/>
  <c r="L331" i="9" s="1"/>
  <c r="K368" i="9"/>
  <c r="L368" i="9" s="1"/>
  <c r="K100" i="9"/>
  <c r="L100" i="9" s="1"/>
  <c r="K159" i="9"/>
  <c r="L159" i="9" s="1"/>
  <c r="K297" i="9"/>
  <c r="L297" i="9" s="1"/>
  <c r="K55" i="9"/>
  <c r="L55" i="9" s="1"/>
  <c r="K62" i="9"/>
  <c r="L62" i="9" s="1"/>
  <c r="K113" i="9"/>
  <c r="L113" i="9" s="1"/>
  <c r="K169" i="9"/>
  <c r="L169" i="9" s="1"/>
  <c r="K212" i="9"/>
  <c r="L212" i="9" s="1"/>
  <c r="K317" i="9"/>
  <c r="L317" i="9" s="1"/>
  <c r="K343" i="9"/>
  <c r="L343" i="9" s="1"/>
  <c r="K344" i="9"/>
  <c r="L344" i="9" s="1"/>
  <c r="K91" i="9"/>
  <c r="L91" i="9" s="1"/>
  <c r="K218" i="9"/>
  <c r="L218" i="9" s="1"/>
  <c r="K240" i="9"/>
  <c r="L240" i="9" s="1"/>
  <c r="K338" i="9"/>
  <c r="L338" i="9" s="1"/>
  <c r="K57" i="9"/>
  <c r="L57" i="9" s="1"/>
  <c r="K63" i="9"/>
  <c r="L63" i="9" s="1"/>
  <c r="K96" i="9"/>
  <c r="L96" i="9" s="1"/>
  <c r="K122" i="9"/>
  <c r="L122" i="9" s="1"/>
  <c r="K130" i="9"/>
  <c r="L130" i="9" s="1"/>
  <c r="K137" i="9"/>
  <c r="L137" i="9" s="1"/>
  <c r="K216" i="9"/>
  <c r="L216" i="9" s="1"/>
  <c r="K228" i="9"/>
  <c r="L228" i="9" s="1"/>
  <c r="K243" i="9"/>
  <c r="L243" i="9" s="1"/>
  <c r="K258" i="9"/>
  <c r="L258" i="9" s="1"/>
  <c r="K310" i="9"/>
  <c r="L310" i="9" s="1"/>
  <c r="K358" i="9"/>
  <c r="L358" i="9" s="1"/>
  <c r="K369" i="9"/>
  <c r="L369" i="9" s="1"/>
  <c r="K116" i="9"/>
  <c r="L116" i="9" s="1"/>
  <c r="K120" i="9"/>
  <c r="L120" i="9" s="1"/>
  <c r="K150" i="9"/>
  <c r="L150" i="9" s="1"/>
  <c r="K152" i="9"/>
  <c r="L152" i="9" s="1"/>
  <c r="K362" i="9"/>
  <c r="L362" i="9" s="1"/>
  <c r="K372" i="9"/>
  <c r="L372" i="9" s="1"/>
  <c r="K3" i="9"/>
  <c r="L3" i="9" s="1"/>
  <c r="K5" i="9"/>
  <c r="L5" i="9" s="1"/>
  <c r="K7" i="9"/>
  <c r="L7" i="9" s="1"/>
  <c r="K17" i="9"/>
  <c r="L17" i="9" s="1"/>
  <c r="K47" i="9"/>
  <c r="L47" i="9" s="1"/>
  <c r="K58" i="9"/>
  <c r="L58" i="9" s="1"/>
  <c r="K133" i="9"/>
  <c r="L133" i="9" s="1"/>
  <c r="K143" i="9"/>
  <c r="L143" i="9" s="1"/>
  <c r="K146" i="9"/>
  <c r="L146" i="9" s="1"/>
  <c r="K163" i="9"/>
  <c r="L163" i="9" s="1"/>
  <c r="K174" i="9"/>
  <c r="L174" i="9" s="1"/>
  <c r="K179" i="9"/>
  <c r="L179" i="9" s="1"/>
  <c r="K220" i="9"/>
  <c r="L220" i="9" s="1"/>
  <c r="K260" i="9"/>
  <c r="L260" i="9" s="1"/>
  <c r="K285" i="9"/>
  <c r="L285" i="9" s="1"/>
  <c r="K295" i="9"/>
  <c r="L295" i="9" s="1"/>
  <c r="K340" i="9"/>
  <c r="L340" i="9" s="1"/>
  <c r="K99" i="9"/>
  <c r="L99" i="9" s="1"/>
  <c r="K191" i="9"/>
  <c r="L191" i="9" s="1"/>
  <c r="K223" i="9"/>
  <c r="L223" i="9" s="1"/>
  <c r="K10" i="9"/>
  <c r="L10" i="9" s="1"/>
  <c r="K24" i="9"/>
  <c r="L24" i="9" s="1"/>
  <c r="K26" i="9"/>
  <c r="L26" i="9" s="1"/>
  <c r="K28" i="9"/>
  <c r="L28" i="9" s="1"/>
  <c r="K30" i="9"/>
  <c r="L30" i="9" s="1"/>
  <c r="K87" i="9"/>
  <c r="L87" i="9" s="1"/>
  <c r="K92" i="9"/>
  <c r="L92" i="9" s="1"/>
  <c r="K115" i="9"/>
  <c r="L115" i="9" s="1"/>
  <c r="K141" i="9"/>
  <c r="L141" i="9" s="1"/>
  <c r="K151" i="9"/>
  <c r="L151" i="9" s="1"/>
  <c r="K200" i="9"/>
  <c r="L200" i="9" s="1"/>
  <c r="K224" i="9"/>
  <c r="L224" i="9" s="1"/>
  <c r="K263" i="9"/>
  <c r="L263" i="9" s="1"/>
  <c r="K314" i="9"/>
  <c r="L314" i="9" s="1"/>
  <c r="K355" i="9"/>
  <c r="L355" i="9" s="1"/>
  <c r="K107" i="9"/>
  <c r="L107" i="9" s="1"/>
  <c r="K139" i="9"/>
  <c r="L139" i="9" s="1"/>
  <c r="K147" i="9"/>
  <c r="L147" i="9" s="1"/>
  <c r="K244" i="9"/>
  <c r="L244" i="9" s="1"/>
  <c r="K293" i="9"/>
  <c r="L293" i="9" s="1"/>
  <c r="K304" i="9"/>
  <c r="L304" i="9" s="1"/>
  <c r="K306" i="9"/>
  <c r="L306" i="9" s="1"/>
  <c r="K319" i="9"/>
  <c r="L319" i="9" s="1"/>
  <c r="K318" i="9"/>
  <c r="L318" i="9" s="1"/>
  <c r="K336" i="9"/>
  <c r="L336" i="9" s="1"/>
  <c r="K296" i="9"/>
  <c r="L296" i="9" s="1"/>
  <c r="K114" i="9"/>
  <c r="L114" i="9" s="1"/>
  <c r="K118" i="9"/>
  <c r="L118" i="9" s="1"/>
  <c r="K142" i="9"/>
  <c r="L142" i="9" s="1"/>
  <c r="K158" i="9"/>
  <c r="L158" i="9" s="1"/>
  <c r="K177" i="9"/>
  <c r="L177" i="9" s="1"/>
  <c r="K186" i="9"/>
  <c r="L186" i="9" s="1"/>
  <c r="K190" i="9"/>
  <c r="L190" i="9" s="1"/>
  <c r="K197" i="9"/>
  <c r="L197" i="9" s="1"/>
  <c r="K203" i="9"/>
  <c r="L203" i="9" s="1"/>
  <c r="K211" i="9"/>
  <c r="L211" i="9" s="1"/>
  <c r="K259" i="9"/>
  <c r="L259" i="9" s="1"/>
  <c r="K298" i="9"/>
  <c r="L298" i="9" s="1"/>
  <c r="K299" i="9"/>
  <c r="L299" i="9" s="1"/>
  <c r="K300" i="9"/>
  <c r="L300" i="9" s="1"/>
  <c r="K302" i="9"/>
  <c r="L302" i="9" s="1"/>
  <c r="K303" i="9"/>
  <c r="L303" i="9" s="1"/>
  <c r="K324" i="9"/>
  <c r="L324" i="9" s="1"/>
  <c r="K337" i="9"/>
  <c r="L337" i="9" s="1"/>
  <c r="K346" i="9"/>
  <c r="L346" i="9" s="1"/>
  <c r="K347" i="9"/>
  <c r="L347" i="9" s="1"/>
  <c r="K351" i="9"/>
  <c r="L351" i="9" s="1"/>
  <c r="K352" i="9"/>
  <c r="L352" i="9" s="1"/>
  <c r="K364" i="9"/>
  <c r="L364" i="9" s="1"/>
  <c r="K374" i="9"/>
  <c r="L374" i="9" s="1"/>
  <c r="K329" i="9"/>
  <c r="L329" i="9" s="1"/>
  <c r="K320" i="9"/>
  <c r="L320" i="9" s="1"/>
  <c r="K305" i="9"/>
  <c r="L305" i="9" s="1"/>
  <c r="K85" i="9"/>
  <c r="L85" i="9" s="1"/>
  <c r="K195" i="9"/>
  <c r="L195" i="9" s="1"/>
  <c r="K183" i="9"/>
  <c r="L183" i="9" s="1"/>
  <c r="K175" i="9"/>
  <c r="L175" i="9" s="1"/>
  <c r="K162" i="9"/>
  <c r="L162" i="9" s="1"/>
  <c r="K219" i="9"/>
  <c r="L219" i="9" s="1"/>
  <c r="K16" i="9"/>
  <c r="L16" i="9" s="1"/>
  <c r="K11" i="9"/>
  <c r="L11" i="9" s="1"/>
  <c r="K54" i="9" l="1"/>
  <c r="L54" i="9" s="1"/>
  <c r="K53" i="9"/>
  <c r="L53" i="9" s="1"/>
  <c r="K272" i="9"/>
  <c r="L272" i="9" s="1"/>
  <c r="K273" i="9"/>
  <c r="L273" i="9" s="1"/>
  <c r="K76" i="9"/>
  <c r="L76" i="9" s="1"/>
  <c r="K280" i="9"/>
  <c r="L280" i="9" s="1"/>
  <c r="K269" i="9"/>
  <c r="L269" i="9" s="1"/>
  <c r="K267" i="9"/>
  <c r="L267" i="9" s="1"/>
  <c r="K250" i="9"/>
  <c r="L250" i="9" s="1"/>
  <c r="K265" i="9"/>
  <c r="L265" i="9" s="1"/>
  <c r="K248" i="9"/>
  <c r="L248" i="9" s="1"/>
  <c r="K251" i="9"/>
  <c r="L251" i="9" s="1"/>
  <c r="K246" i="9"/>
  <c r="L246" i="9" s="1"/>
  <c r="K249" i="9"/>
  <c r="L249" i="9" s="1"/>
  <c r="K247" i="9"/>
  <c r="L247" i="9" s="1"/>
  <c r="K284" i="9"/>
  <c r="L284" i="9" s="1"/>
  <c r="K276" i="9"/>
  <c r="L276" i="9" s="1"/>
  <c r="K235" i="9"/>
  <c r="L235" i="9" s="1"/>
  <c r="K239" i="9"/>
  <c r="L239" i="9" s="1"/>
  <c r="K278" i="9"/>
  <c r="L278" i="9" s="1"/>
  <c r="K282" i="9"/>
  <c r="L282" i="9" s="1"/>
  <c r="K238" i="9"/>
  <c r="L238" i="9" s="1"/>
  <c r="K236" i="9"/>
  <c r="L236" i="9" s="1"/>
  <c r="K233" i="9"/>
  <c r="L233" i="9" s="1"/>
  <c r="K234" i="9"/>
  <c r="L234" i="9" s="1"/>
  <c r="K281" i="9"/>
  <c r="L281" i="9" s="1"/>
</calcChain>
</file>

<file path=xl/sharedStrings.xml><?xml version="1.0" encoding="utf-8"?>
<sst xmlns="http://schemas.openxmlformats.org/spreadsheetml/2006/main" count="1368" uniqueCount="793">
  <si>
    <t>ОМПК(О)</t>
  </si>
  <si>
    <t>Останкино</t>
  </si>
  <si>
    <t>КГ</t>
  </si>
  <si>
    <t>ШТ</t>
  </si>
  <si>
    <t>Папа может</t>
  </si>
  <si>
    <t>МЯСНАЯ Папа может вар п/о</t>
  </si>
  <si>
    <t>кол-во г/у
в слое</t>
  </si>
  <si>
    <t>номин.вес
брутто (кг)</t>
  </si>
  <si>
    <t>номин.вес
нетто (кг)</t>
  </si>
  <si>
    <t>кол-во инд. 
упак-к</t>
  </si>
  <si>
    <t>высота (мм)</t>
  </si>
  <si>
    <t>длина (мм)</t>
  </si>
  <si>
    <t>годности, сут</t>
  </si>
  <si>
    <t>ккал/кДж</t>
  </si>
  <si>
    <t>углеводы (г)</t>
  </si>
  <si>
    <t>жир (г)</t>
  </si>
  <si>
    <t>кг/шт</t>
  </si>
  <si>
    <t>Индивидуальная упаковка</t>
  </si>
  <si>
    <t>Штрих-код</t>
  </si>
  <si>
    <t>Срок</t>
  </si>
  <si>
    <t xml:space="preserve">Срок </t>
  </si>
  <si>
    <t>Условия</t>
  </si>
  <si>
    <t>Пищевая ценность в 100 г:</t>
  </si>
  <si>
    <t>Состав</t>
  </si>
  <si>
    <t>БЕИ</t>
  </si>
  <si>
    <t>Наименование</t>
  </si>
  <si>
    <t>Код</t>
  </si>
  <si>
    <t>24 часа</t>
  </si>
  <si>
    <t>ФИЛЕЙНАЯ Папа может вар п/о</t>
  </si>
  <si>
    <t>МЯСНАЯ Папа может вар п/о_Ашан</t>
  </si>
  <si>
    <t>МЯСНАЯ СО ШПИКОМ Папа может вар п/о</t>
  </si>
  <si>
    <t>МЯСНАЯ Папа может вар п/о_Метро</t>
  </si>
  <si>
    <t>Тип</t>
  </si>
  <si>
    <t>годности после вскрытия</t>
  </si>
  <si>
    <t>ГОСТ Р 55455-2013</t>
  </si>
  <si>
    <t>СЕРВЕЛАТ КРЕМЛЕВСКИЙ в/к в/у_Х5</t>
  </si>
  <si>
    <t>СЕРВЕЛАТ ФИНСКИЙ в/к в/у_Х5</t>
  </si>
  <si>
    <t>СЕРВЕЛАТ ФИНСКИЙ в/к в/у_Спар</t>
  </si>
  <si>
    <t>СЕРВЕЛАТ ФИНСКИЙ в/к в/у_Ашан</t>
  </si>
  <si>
    <t>СЕРВЕЛАТ ФИНСКИЙ в/к в/у_Глобус</t>
  </si>
  <si>
    <t>ГОСТ 31785-2012</t>
  </si>
  <si>
    <t>4 суток</t>
  </si>
  <si>
    <t>ЧЕСНОЧНАЯ п/к в/у</t>
  </si>
  <si>
    <t>АРОМАТНАЯ с/к в/у_Х5</t>
  </si>
  <si>
    <t>ГОСТ Р 55456-2013</t>
  </si>
  <si>
    <t>ГОСТ Р 55795-2013</t>
  </si>
  <si>
    <t>Кор N 145 (410х310х155)(0.174) бел.ОМПК</t>
  </si>
  <si>
    <t>ГОЛЯШКА СВИНАЯ в/у охл.</t>
  </si>
  <si>
    <t>ГРУДИНКА СВИНАЯ б/к кр/к в/у охл.</t>
  </si>
  <si>
    <t>КАРБОНАД СВИНОЙ кр/к в/у охл.</t>
  </si>
  <si>
    <t>КАРБОНАД СВИНОЙ кр/к в/у охл_М</t>
  </si>
  <si>
    <t>КОРЕЙКА СВИНАЯ б/к кр/к в/у охл.</t>
  </si>
  <si>
    <t>КУПАТЫ АССОРТИ мгс охл.</t>
  </si>
  <si>
    <t>РЕБРЫШКИ СВИНЫЕ кр/к в/у охл_М</t>
  </si>
  <si>
    <t>РЕБРЫШКИ СВИНЫЕ кр/к в/у охл_Лента</t>
  </si>
  <si>
    <t>РЕБРЫШКИ БАРБЕКЮ кр/к в/у охл.</t>
  </si>
  <si>
    <t>РУЛЬКА СВИНАЯ в/у охл.</t>
  </si>
  <si>
    <t>ШЕЙКА СВИНАЯ(нарезка) мгс охл.</t>
  </si>
  <si>
    <t>ВЫРЕЗКА СВИНАЯ кр/к зам.</t>
  </si>
  <si>
    <t>ШАШЛЫК ИЗ СВИНИНЫ зам.</t>
  </si>
  <si>
    <t>ШАШЛЫК ИЗ СВИНИНЫ охл.</t>
  </si>
  <si>
    <t>ШАШЛЫК ИЗ СВИНИНЫ охл_Метро</t>
  </si>
  <si>
    <t>ШЕЙНАЯ ЧАСТЬ СВИНАЯ кр/к зам.</t>
  </si>
  <si>
    <t>хранения,°С</t>
  </si>
  <si>
    <t>0…+6</t>
  </si>
  <si>
    <t>+2…+6</t>
  </si>
  <si>
    <t>0…+12</t>
  </si>
  <si>
    <t>0…+4</t>
  </si>
  <si>
    <t>-18</t>
  </si>
  <si>
    <t>Новая кратность короба, кг</t>
  </si>
  <si>
    <t>Номин.вес ед.продукции</t>
  </si>
  <si>
    <t>Кол-во штук в коробе</t>
  </si>
  <si>
    <t>Кол-во коробок на поддоне</t>
  </si>
  <si>
    <t>Новая кратность поддона, кг</t>
  </si>
  <si>
    <t>Текущая кратность короба, кг</t>
  </si>
  <si>
    <t>ФИЛЕЙНАЯ Папа может вар п/о_О</t>
  </si>
  <si>
    <t>РЕБРЫШКИ СВИНЫЕ мгс охл_Х5</t>
  </si>
  <si>
    <t>ТУ 10.13.14-143-00425283-2017</t>
  </si>
  <si>
    <t>ШАШЛЫК ИЗ СВИНИНЫ охл_Лента</t>
  </si>
  <si>
    <t>ФИЛЕЙНАЯ Папа может вар п/о_С</t>
  </si>
  <si>
    <t>ДОКТОРСКАЯ ГОСТ вар п/о</t>
  </si>
  <si>
    <t>ДОКТОРСКАЯ ГОСТ вар ц/о в/у</t>
  </si>
  <si>
    <t>ВЫРЕЗКА СВИНАЯ кр/к в/у охл.</t>
  </si>
  <si>
    <t>ДОКТОРСКАЯ ГОСТ вар п/о_Л</t>
  </si>
  <si>
    <t>ШЕЙКА СВИНАЯ В БРУСНИЧ.МАРИНАДЕ мгс охл.</t>
  </si>
  <si>
    <t>ТУ 10.13.14-138-00425283-2015</t>
  </si>
  <si>
    <t>Кор N 170 (284х185х210)(0.182) бур.ОстN</t>
  </si>
  <si>
    <t>КОРЕЙКА СВИНАЯ б/к кр/к в/у охл_Л</t>
  </si>
  <si>
    <t>ВЕТЧ.ИЗ ЛОПАТКИ Папа может п/о_HRC</t>
  </si>
  <si>
    <t>Кор N 1111 (370х148х130)(0.135) бел.ОстN</t>
  </si>
  <si>
    <t>СЕРВЕЛАТ КРЕМЛЕВСКИЙ в/к в/у</t>
  </si>
  <si>
    <t>ШАШЛЫК ИЗ СВИНИНЫ охл_Тандер</t>
  </si>
  <si>
    <t>ПОСОЛЬСКАЯ с/к в/у</t>
  </si>
  <si>
    <t>ПОСОЛЬСКАЯ с/к в/у_С</t>
  </si>
  <si>
    <t>РЕБРЫШКИ СВИНЫЕ мл/к в/у охл.</t>
  </si>
  <si>
    <t>ШЕЙКА СВИНАЯ кр/к в/у охл.</t>
  </si>
  <si>
    <t>ШЕЙКА СВИНАЯ кр/к в/у охл_Л</t>
  </si>
  <si>
    <t>ШЕЙКА СВИНАЯ кр/к в/у охл_М</t>
  </si>
  <si>
    <t>КОРЕЙКА СВИНАЯ кр/к м/к в/у охл.</t>
  </si>
  <si>
    <t>КОРЕЙКА СВИНАЯ кр/к м/к в/у охл_М</t>
  </si>
  <si>
    <t>ОКОРОК СВИНОЙ кр/к б/к в/у охл.</t>
  </si>
  <si>
    <t>БУЖЕНИНА ЗАПЕЧЕННАЯ кр/к в/у(п)</t>
  </si>
  <si>
    <t>Кор N 177 (250*110*430)(0.220) ОстN</t>
  </si>
  <si>
    <t>КРАКОВСКАЯ п/к н/о мгс_30с</t>
  </si>
  <si>
    <t>ГОСТ 32244-2013</t>
  </si>
  <si>
    <t>АРОМАТНАЯ с/к в/у</t>
  </si>
  <si>
    <t>БРАУНШВЕЙГСКАЯ полусухая с/к в/у_Ашан</t>
  </si>
  <si>
    <t>БРАУНШВЕЙГСКАЯ полусухая с/к в/у_Глобус</t>
  </si>
  <si>
    <t>БРАУНШВЕЙГСКАЯ полусухая с/к в/у</t>
  </si>
  <si>
    <t>ЕВРЕЙСКАЯ полусухая с/к в/у</t>
  </si>
  <si>
    <t>ПРАЗДНИЧНАЯ с/к в/с дек.спец.мгс</t>
  </si>
  <si>
    <t>ПРАЗДНИЧНАЯ с/к в/с дек.спец.мгс_Х5</t>
  </si>
  <si>
    <t>ПРЕСИЖН с/к в/у</t>
  </si>
  <si>
    <t>ПРЕСИЖН с/к дек.спец.мгс</t>
  </si>
  <si>
    <t>ПРЕСИЖН с/к дек.спец.мгс_О</t>
  </si>
  <si>
    <t>ПРЕСИЖН с/к дек.спец.мгс_А-Т</t>
  </si>
  <si>
    <t>САЛЯМИ МЕЛКОЗЕРНЕНАЯ с/к в/у_Л</t>
  </si>
  <si>
    <t>САЛЯМИ МЕЛКОЗЕРНЁНАЯ с/к в/у</t>
  </si>
  <si>
    <t>САЛЯМИ ИТАЛЬЯНСКАЯ с/к в/у</t>
  </si>
  <si>
    <t>САЛЯМИ ИТАЛЬЯНСКАЯ с/к в/у_О</t>
  </si>
  <si>
    <t>САЛЯМИ ИТАЛЬЯНСКАЯ с/к в/у_Метро</t>
  </si>
  <si>
    <t>САЛЯМИ ИТАЛЬЯНСКАЯ с/к в/у_С</t>
  </si>
  <si>
    <t>СВИНАЯ ОСТАНКИНСКАЯ с/к в/с б/о в/у</t>
  </si>
  <si>
    <t>ЮБИЛЕЙНАЯ с/к в/у_Х5</t>
  </si>
  <si>
    <t>ЮБИЛЕЙНАЯ с/к в/у_Ашан</t>
  </si>
  <si>
    <t>ЮБИЛЕЙНАЯ с/к в/у_Л</t>
  </si>
  <si>
    <t>БАСТУРМА сыровяленая в/с в/у</t>
  </si>
  <si>
    <t>САЛЯМИ МЕЛКОЗЕРНЁНАЯ с/к в/у_Ашан</t>
  </si>
  <si>
    <t>САЛЯМИ МЕЛКОЗЕРНЁНАЯ с/к в/у_О</t>
  </si>
  <si>
    <t>СВИНИНА ПРАЗДНИЧНАЯ мгс охл.</t>
  </si>
  <si>
    <t>Кор N 176 (560*285*185)(0.544) бур.ОстN</t>
  </si>
  <si>
    <t>ШАШЛЫК ИЗ СВИНИНЫ охл_Глобус</t>
  </si>
  <si>
    <t>МЯСНАЯ Папа может вар п/о_СНГ</t>
  </si>
  <si>
    <t>МЯСНАЯ СО ШПИКОМ Папа может вар п/о_СНГ</t>
  </si>
  <si>
    <t>МЯСНАЯ Папа может вар п/о_С</t>
  </si>
  <si>
    <t>МЯСНАЯ Папа может вар п/о_О</t>
  </si>
  <si>
    <t>ГОСТ 23670-2019</t>
  </si>
  <si>
    <t>ТУ 10.13.14-001-98189035-2019</t>
  </si>
  <si>
    <t>+2…+24</t>
  </si>
  <si>
    <t>Кор N 168 (575х285х245)(0.741) бур.ОстN</t>
  </si>
  <si>
    <t>Кор N 178 (194х144х224)(0.110) бел.КД</t>
  </si>
  <si>
    <t>ДОКТОРСКАЯ ПРЕМИУМ вар б/о мгс_30с</t>
  </si>
  <si>
    <t>СЕРВЕЛАТ ОХОТНИЧИЙ в/к в/у</t>
  </si>
  <si>
    <t>ВЕТЧ.МЯСНАЯ Папа может п/о</t>
  </si>
  <si>
    <t>СЕРВЕЛАТ ОХОТНИЧИЙ в/к в/у_СНГ</t>
  </si>
  <si>
    <t>ЭКСТРА Папа может вар п/о_СНГ</t>
  </si>
  <si>
    <t>СЕРВЕЛАТ ЗЕРНИСТЫЙ Папа может в/к в/у</t>
  </si>
  <si>
    <t>ДОКТОРСКАЯ ПРЕМИУМ п/о(п)</t>
  </si>
  <si>
    <t>ДОКТОР СКАЙ Папа может вар п/о</t>
  </si>
  <si>
    <t>КЛАССИЧЕСКАЯ Папа может вар п/о_Л</t>
  </si>
  <si>
    <t>ФИЛЕЙНАЯ Папа может вар п/о_СНГ</t>
  </si>
  <si>
    <t>Кор N 181 (234х144х124)(0.090) бел.ОстN</t>
  </si>
  <si>
    <t>Кор N 179 (260х223х130)(0.151) бур.ОстN</t>
  </si>
  <si>
    <t>Кор N 188 (252х220х100)(0.115) бур.ОстN</t>
  </si>
  <si>
    <t>Кор N 121 (575х375х150)(0.606) бур.ОстN</t>
  </si>
  <si>
    <t>ЭКСТРА Папа может с/к в/у_Л</t>
  </si>
  <si>
    <t>ШЕЙКА СВИНАЯ В БРУСН.МАРИНАДЕ мгс охл_М</t>
  </si>
  <si>
    <t>КЛАССИЧЕСКАЯ Папа может вар п/о_М</t>
  </si>
  <si>
    <t>РУЛЬКА СВИНАЯ в/у охл_Х5</t>
  </si>
  <si>
    <t>СЕРВЕЛАТ ФИНСКИЙ в/к в/у_45с</t>
  </si>
  <si>
    <t>СЕРВЕЛАТ ЕВРОПЕЙСКИЙ в/к в/у 45c_Л</t>
  </si>
  <si>
    <t>СЕРВЕЛАТ ФИНСКИЙ в/к в/у 45c_О</t>
  </si>
  <si>
    <t>СЕРВЕЛАТ ФИНСКИЙ в/к в/у 45с_СНГ</t>
  </si>
  <si>
    <t>ПОСОЛЬСКАЯ с/к в/у_Глобус</t>
  </si>
  <si>
    <t>ТУ 10.13.14-144-00425283-2017</t>
  </si>
  <si>
    <t>КЛАССИЧЕСКАЯ Папа может вар п/о_О</t>
  </si>
  <si>
    <t>ШАШЛЫК С БАЗИЛИКОМ мгс охл.</t>
  </si>
  <si>
    <t>СЫТНЫЕ Папа может сар б/о мгс 1*3_Маяк</t>
  </si>
  <si>
    <t>СЕРВЕЛАТ КОПЧЕНЫЙ НА БУКЕ в/к в/у_Маяк</t>
  </si>
  <si>
    <t>ПРЕСИЖН с/к дек.спец.мгс_Маяк</t>
  </si>
  <si>
    <t>СЕРВЕЛАТ КОПЧЕНЫЙ НА БУКЕ в/к в/у_СНГ</t>
  </si>
  <si>
    <t>Кор N 186 (250х158х177)(0.128) бел.ОстN</t>
  </si>
  <si>
    <t>ПОСОЛЬСКАЯ Папа может с/к в/у</t>
  </si>
  <si>
    <t>ТУ 10.13.14-011-56628803-2017</t>
  </si>
  <si>
    <t>ГРУДИНКА СВИНАЯ б/к кр/к в/у охл_Л</t>
  </si>
  <si>
    <t>РЕБРЫШКИ БАРБЕКЮ кр/к в/у охл_Х5</t>
  </si>
  <si>
    <t>ДОКТОРСКАЯ ГОСТ вар н/о мгс_30с</t>
  </si>
  <si>
    <t>РУССКАЯ ГОСТ вар н/о мгс_30с</t>
  </si>
  <si>
    <t>ТЕЛЯЧЬЯ ГОСТ вар н/о мгс_30с</t>
  </si>
  <si>
    <t>ширина (мм)</t>
  </si>
  <si>
    <t>Кор N 192 (290х155х120)(0.115) бур.Рубл</t>
  </si>
  <si>
    <t>ЭКСТРА Папа может вар п/о</t>
  </si>
  <si>
    <t>Кор N 193 (340х150х120)(0.130) бур.Рубл</t>
  </si>
  <si>
    <t>КОРЕЕЧКА ПО-ФИНСКИ мгс охл.</t>
  </si>
  <si>
    <t>Кор N 187 (220х158х250)(0.157) бел.ОстN</t>
  </si>
  <si>
    <t>ЭКСТРА ФИЛЕЙНЫЕ сос п/о мгс 1.5*2</t>
  </si>
  <si>
    <t>ВЕТЧ.ДОМАШНЯЯ Папа может п/о</t>
  </si>
  <si>
    <t>Кор N 1061 (380х185х100)(0.147) бур.ОстN</t>
  </si>
  <si>
    <t>ВЕТЧ.ИЗ ЛОПАТКИ Папа может п/о_HRC_Окей</t>
  </si>
  <si>
    <t>Кор N 173 (469х285х245)(0.646) бурый</t>
  </si>
  <si>
    <t>ПРЕСИЖН с/к в/у_О</t>
  </si>
  <si>
    <t>ТУ 10.13.14-151-00425283-2018</t>
  </si>
  <si>
    <t>САЛО СОЛЕНОЕ С ЧЕРНЫМ ПЕРЦЕМ мл/к в/у</t>
  </si>
  <si>
    <t>КУПАТЫ АССОРТИ мгс охл_Л</t>
  </si>
  <si>
    <t>ВЕТЧ.ФИРМЕННАЯ С ИНДЕЙКОЙ п/о</t>
  </si>
  <si>
    <t>СВИНАЯ ОСТАНКИНСКАЯ с/к в/с б/о в/у_М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</si>
  <si>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</si>
  <si>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</si>
  <si>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</si>
  <si>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</si>
  <si>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ПЕЧЕНЬ СВИНАЯ упак.зам_Ашан</t>
  </si>
  <si>
    <t>ЯЗЫК СВИНОЙ упак.зам_Ашан</t>
  </si>
  <si>
    <t>РЕБРЫШКИ СВИНЫЕ кр/к в/у охл_Окей</t>
  </si>
  <si>
    <t>ГРУДИНКА СВИНАЯ б/к кр/к в/у охл_Окей</t>
  </si>
  <si>
    <t>РЕБРЫШКИ БАРБЕКЮ кр/к в/у охл_Окей</t>
  </si>
  <si>
    <t>ВРЕМЯ ОЛИВЬЕ Папа может вар п/о</t>
  </si>
  <si>
    <t>РУЛЬКА СВИНАЯ в/у охл_Окей</t>
  </si>
  <si>
    <t>МЕДАЛЬОНЫ ИЗ СВ.ВЫРЕЗ.В МАРИНАДЕ мгс охл</t>
  </si>
  <si>
    <t>ГОЛЯШКА СВИНАЯ в/у охл_Окей</t>
  </si>
  <si>
    <t>ШЕЙКА СВИНАЯ(нарезка) мгс охл_Окей</t>
  </si>
  <si>
    <t>ГРУДИНКА СВИНАЯ б/к кр/к в/у охл_Ашан</t>
  </si>
  <si>
    <t>САЛЯМИ ИТАЛЬЯНСКАЯ с/к в/у_Глобус</t>
  </si>
  <si>
    <t>СВИНАЯ ОСТАН. с/к в/с б/о в/у_Глобус</t>
  </si>
  <si>
    <t>САЛО СОЛЕНОЕ С ЧЕРН.ПЕРЦ.мл/к в/у_Глобус</t>
  </si>
  <si>
    <t>КЛАССИЧЕСКАЯ СО ШПИКОМ вар п/о</t>
  </si>
  <si>
    <t>ДОКТОРСКАЯ ГОСТ Папа может вар п/о</t>
  </si>
  <si>
    <t>КЛАССИЧЕСКИЕ ПМ сос п/о мгс_Kvalita</t>
  </si>
  <si>
    <t>ОКОРОК РОЖДЕСТВЕНСКИЙ мгс охл.</t>
  </si>
  <si>
    <t>ЕВРЕЙСКАЯ полусухая с/к в/у_Ашан</t>
  </si>
  <si>
    <t>КОРЕЕЧКА ПО-ФИНСКИ мгс охл_Л</t>
  </si>
  <si>
    <t>БАСТУРМА сыровяленая в/с в/у_Ашан</t>
  </si>
  <si>
    <t>МЕДАЛЬОНЫ ИЗ СВ.ВЫР.В МАРИНАДЕ мгс охл_А</t>
  </si>
  <si>
    <t>КЛАССИЧЕСКАЯ Папа может вар п/о_Ашан</t>
  </si>
  <si>
    <t>ЕВРЕЙСКАЯ полусухая с/к в/у_Метро</t>
  </si>
  <si>
    <t>Z-АРОМАТНАЯ с/к в/у</t>
  </si>
  <si>
    <t>Z-БАСТУРМА сыровяленая в/с в/у</t>
  </si>
  <si>
    <t>Z-БРАУНШВЕЙГСКАЯ полусухая с/к в/у</t>
  </si>
  <si>
    <t>Z-ВЕТЧ.МРАМОРНАЯ в/у</t>
  </si>
  <si>
    <t>Z-ВЕТЧ.МЯСНАЯ Папа может п/о_СНГ</t>
  </si>
  <si>
    <t>Z-ДОКТОРСКАЯ ГОСТ вар п/о</t>
  </si>
  <si>
    <t>Z-ЕВРЕЙСКАЯ полусухая с/к в/у</t>
  </si>
  <si>
    <t>Z-КЛАССИЧЕСКАЯ Папа может вар п/о</t>
  </si>
  <si>
    <t>Z-МЯСНАЯ Папа может вар п/о</t>
  </si>
  <si>
    <t>Z-МЯСНАЯ Папа может вар п/о_СНГ</t>
  </si>
  <si>
    <t>Z-МЯСНАЯ СО ШПИКОМ ПМ вар п/о_СНГ</t>
  </si>
  <si>
    <t>Z-ОХОТНИЧЬЯ ПМ с/к в/у (для нарезки)</t>
  </si>
  <si>
    <t>Z-ПОСОЛЬСКАЯ с/к в/у</t>
  </si>
  <si>
    <t>Z-ПРЕСИЖН с/к в/у</t>
  </si>
  <si>
    <t>Z-САЛЯМИ ИТАЛЬЯНСКАЯ с/к в/у</t>
  </si>
  <si>
    <t>Z-САЛЯМИ МЕЛКОЗЕРНЕНАЯ с/к в/у</t>
  </si>
  <si>
    <t>Z-СВИНАЯ ОСТАНКИНСКАЯ с/к в/у</t>
  </si>
  <si>
    <t>Z-СЕРВЕЛАТ ЕВРОПЕЙСКИЙ в/к в/у_Лента</t>
  </si>
  <si>
    <t>Z-СЕРВЕЛАТ ЗЕРНИСТЫЙ Папа может в/к в/у</t>
  </si>
  <si>
    <t>Z-СЕРВЕЛАТ ФИНСКИЙ в/к в/у</t>
  </si>
  <si>
    <t>Z-ФИЛЕЙНАЯ Папа может вар п/о</t>
  </si>
  <si>
    <t>Z-ФИЛЕЙНАЯ Папа может вар п/о_СНГ</t>
  </si>
  <si>
    <t>Z-ЧЕСНОЧНАЯ п/к в/у</t>
  </si>
  <si>
    <t>Z-ЭКСТРА Папа может вар п/о_СНГ</t>
  </si>
  <si>
    <t>Z-ЭКСТРА Папа может с/к в/у</t>
  </si>
  <si>
    <t>Z-ЮБИЛЕЙНАЯ с/к в/у</t>
  </si>
  <si>
    <t>МОЛОЧНЫЕ ГОСТ сос ц/о мгс 1*4</t>
  </si>
  <si>
    <t>код короба</t>
  </si>
  <si>
    <t>вес короба (кг)</t>
  </si>
  <si>
    <t>ВЫРЕЗКА СВИНАЯ кр/к в/у (1*2) охл.</t>
  </si>
  <si>
    <t>БЛИНЧ.КРУГЛЫЕ С МЯСОМ 4.5кг зам_ФМ</t>
  </si>
  <si>
    <t>БЛИНЧ.КРУГЛЫЕ С ТВОРОГОМ 4.5кг зам_ФМ</t>
  </si>
  <si>
    <t>Вид</t>
  </si>
  <si>
    <t>Колбасные изделия</t>
  </si>
  <si>
    <t>ТУ 10.13.14-152-00425283-2018</t>
  </si>
  <si>
    <t>ТУ 10.13.14-156-00425283-2021</t>
  </si>
  <si>
    <t>ГОСТ 32125-2013</t>
  </si>
  <si>
    <t>ТУ 10.13.14-130-00425283-2017</t>
  </si>
  <si>
    <t>ТУ 10.13.14-142-00425283-2016</t>
  </si>
  <si>
    <t>ТУ 10.13.14-145-00425283-2017</t>
  </si>
  <si>
    <t>ТУ 10.13.14-146-00425283-2018</t>
  </si>
  <si>
    <t>ТУ 10.13.14-147-00425283-2018</t>
  </si>
  <si>
    <t>ТУ 10.13.14-148-00425283-2018</t>
  </si>
  <si>
    <t>ТУ 10.13.14-149-00425283-2018</t>
  </si>
  <si>
    <t>ТУ 10.13.14-150-00425283-2018</t>
  </si>
  <si>
    <t>ТУ 10.13.14-153-00425283-2019</t>
  </si>
  <si>
    <t>ТУ 10.13.14-158-00425283-2022</t>
  </si>
  <si>
    <t>ТУ 10.13.14-161-00425283-2022</t>
  </si>
  <si>
    <t>ТУ 9119-131-00425283-2015</t>
  </si>
  <si>
    <t>ТУ 9166-106-00425283-03</t>
  </si>
  <si>
    <r>
      <t>ТУ 10.13.14-154-00425283-2020</t>
    </r>
    <r>
      <rPr>
        <sz val="12"/>
        <color theme="1"/>
        <rFont val="Times New Roman"/>
        <family val="1"/>
        <charset val="204"/>
      </rPr>
      <t xml:space="preserve"> </t>
    </r>
  </si>
  <si>
    <t>ТУ 10.13.14-160-00425283-2022</t>
  </si>
  <si>
    <t>ТУ 9213-129-00425283-2014</t>
  </si>
  <si>
    <t>ТУ 9213-135-00425283-2015</t>
  </si>
  <si>
    <t>ТУ 9213-136-00425283-2015</t>
  </si>
  <si>
    <t>ТУ 9213-139-00425283-2015</t>
  </si>
  <si>
    <t>ТУ 9213-140-00425283-2015</t>
  </si>
  <si>
    <t>ТУ 9214-035-00425283-05</t>
  </si>
  <si>
    <t>Номер ГОСТ/ТУ</t>
  </si>
  <si>
    <t>Группа / категория</t>
  </si>
  <si>
    <t>Мясной продукт. Изделие колбасное полукопченое категории Б.</t>
  </si>
  <si>
    <t>Мясной продукт. Изделие колбасное полукопченое категории В.</t>
  </si>
  <si>
    <t>Консервы мясные кусковые стерилизованные.</t>
  </si>
  <si>
    <t>Субпродукт свиной замороженный мякотный.</t>
  </si>
  <si>
    <t>Субпродукт свиной замороженный шерстный.</t>
  </si>
  <si>
    <t>Мясной продукт. Изделие колбасное вареное категории А.</t>
  </si>
  <si>
    <t>Мясной продукт. Изделие колбасное вареное категории Б.</t>
  </si>
  <si>
    <t>Мясной продукт. Изделие колбасное варено-копченое категории А.</t>
  </si>
  <si>
    <t>Мясной продукт. Изделие колбасное сырокопченое категории А.</t>
  </si>
  <si>
    <t>Мясной продукт. Изделие колбасное сырокопченое категории Б.</t>
  </si>
  <si>
    <t>Мясной продукт. Изделие колбасное вареное категории В.</t>
  </si>
  <si>
    <t>Мясосодержащий продукт. Изделие колбасное вареное категории В.</t>
  </si>
  <si>
    <t>Продукт мясосодержащий. Колбасное изделие вареное.</t>
  </si>
  <si>
    <t>Продукт из мяса птицы копчено-вареный.</t>
  </si>
  <si>
    <t>Мясной продукт. Колбасное изделие вареное.</t>
  </si>
  <si>
    <t>Изделие колбасное полукопченое из мяса птицы 3 сорта.</t>
  </si>
  <si>
    <t>Мясной продукт. Изделие колбасное сырокопченое.</t>
  </si>
  <si>
    <t>Мясной продукт. Изделие из свинины сырокопченое категории А.</t>
  </si>
  <si>
    <t>Мясной продукт. Изделие из свинины сырокопченое категории Б.</t>
  </si>
  <si>
    <t>Полуфабрикат в тесте с мясной начинкой замороженный категории В.</t>
  </si>
  <si>
    <t>Полуфабрикат в тесте с мясосодержащей начинкой замороженный категории Г.</t>
  </si>
  <si>
    <t>Ветчинное изделие вареное из мяса птицы.</t>
  </si>
  <si>
    <t>Ветчинное изделие вареное из мяса птицы 1 сорта.</t>
  </si>
  <si>
    <t>Ветчинное изделие вареное из мяса птицы 2 сорта.</t>
  </si>
  <si>
    <t>Мясной продукт. Продукт из мяса вареный категории Б.</t>
  </si>
  <si>
    <t>Мясосодержащий продукт. Продукт из мяса вареный категории В.</t>
  </si>
  <si>
    <t>Изделие колбасное вареное из мяса птицы.</t>
  </si>
  <si>
    <t>Изделие колбасное вареное из мяса птицы 1 сорта.</t>
  </si>
  <si>
    <t>Изделие колбасное вареное из мяса птицы 3 сорта.</t>
  </si>
  <si>
    <t>Полуфабрикат из свинины замороженный мясокостный крупнокусковой категории Б.</t>
  </si>
  <si>
    <t>Полуфабрикат из свинины замороженный мясокостный мелкокусковой категории В.</t>
  </si>
  <si>
    <t>Полуфабрикат из свинины замороженный крупнокусковой мясной категории А.</t>
  </si>
  <si>
    <t>Полуфабрикат из свинины замороженный крупнокусковой мясокостный категории А.</t>
  </si>
  <si>
    <t>Полуфабрикат из свинины замороженный мелкокусковой мясной категории Б.</t>
  </si>
  <si>
    <t>Полуфабрикат охлажденный из свинины крупнокусковой бескостный мясной категории А.</t>
  </si>
  <si>
    <t>Полуфабрикат охлажденный из свинины крупнокусковой бескостный мясной категории Б.</t>
  </si>
  <si>
    <t>Полуфабрикат охлажденный из свинины мелкокусковой бескостный мясной категории А.</t>
  </si>
  <si>
    <t>Полуфабрикат охлажденный из свинины мелкокусковой бескостный мясной категории Б.</t>
  </si>
  <si>
    <t>Полуфабрикат охлажденный из свинины мелкокусковой бескостный мясной категории В.</t>
  </si>
  <si>
    <t>Полуфабрикат охлажденный из свинины крупнокусковой мясокостный категории А.</t>
  </si>
  <si>
    <t>Полуфабрикат охлажденный из свинины крупнокусковой мясокостный категории Б.</t>
  </si>
  <si>
    <t>Полуфабрикат охлажденный из свинины мелкокусковой мясокостный категории Б.</t>
  </si>
  <si>
    <t>Полуфабрикат охлажденный из свинины мелкокусковой мясокостный категории В.</t>
  </si>
  <si>
    <t>Полуфабрикат мясной рубленый формованный охлажденный категории Б.</t>
  </si>
  <si>
    <t>Полуфабрикат мясной рубленый охлажденный категории Б.</t>
  </si>
  <si>
    <t>Полуфабрикат мясной рубленый охлажденный категории В.</t>
  </si>
  <si>
    <t>Мясной продукт. Изделие из свинины копчено-вареное категории В.</t>
  </si>
  <si>
    <t>Изделие колбасное варено-копченое из мяса птицы.</t>
  </si>
  <si>
    <t>Мясной продукт. Продукт из шпика.</t>
  </si>
  <si>
    <t>Мясной продукт. Изделие колбасное варено-копченое.</t>
  </si>
  <si>
    <t>Мясной продукт. Колбасное изделие из термически обработанных ингредиентов категории Б.</t>
  </si>
  <si>
    <t>Мясосодержащее колбасное изделие из термически обработанных ингредиентов категории Б.</t>
  </si>
  <si>
    <t>Мясной продукт. Изделие из свинины копчено-вареное категории А.</t>
  </si>
  <si>
    <t>Мясной продукт. Изделие из свинины копчено-вареное категории Б.</t>
  </si>
  <si>
    <t>Изделие колбасное сырокопченое из мяса птицы.</t>
  </si>
  <si>
    <t>Изделие колбасное сырокопченое из мяса птицы фирменное.</t>
  </si>
  <si>
    <t>Полуфабрикат высокой степени готовности: блинчики быстрозамороженные.</t>
  </si>
  <si>
    <t>Вареники с картофелем для поста замороженные.</t>
  </si>
  <si>
    <t>Полуфабрикат в тесте с мясосодержащей начинкой замороженный категории В.</t>
  </si>
  <si>
    <t>Полуфабрикат высокой степени готовности: блинчики круглые быстрозамороженные.</t>
  </si>
  <si>
    <t>Мясной продукт из свинины копчено-вареный категории А.</t>
  </si>
  <si>
    <t>для СТМ</t>
  </si>
  <si>
    <t>Мясной продукт. Продукт из мяса сыровяленый.</t>
  </si>
  <si>
    <t>Полуфабрикат из свинины охлажденный мелкокусковой мясной категории Б.</t>
  </si>
  <si>
    <t>Запеченный мясной продукт из свинины категории Б.</t>
  </si>
  <si>
    <t>Условия хранения</t>
  </si>
  <si>
    <t>0…+20</t>
  </si>
  <si>
    <t>Код короба SAP</t>
  </si>
  <si>
    <t>Наименование короба SAP</t>
  </si>
  <si>
    <t>Масса нетто короба SAP, кг</t>
  </si>
  <si>
    <t>Статус</t>
  </si>
  <si>
    <t>Кор N 103 (370х148х355)(0.225) бур.ОстN</t>
  </si>
  <si>
    <t>Кор N 107 (380х284х165) (0.440)бел.с/о О</t>
  </si>
  <si>
    <t>Кор N 108 (380х250х180)(0.415) бур. ОМПК</t>
  </si>
  <si>
    <t>Кор N 112 (380х282х280)(0.555)бел.с от.О</t>
  </si>
  <si>
    <t>Кор N 115 (560х375х95)(0.410) бурый ОМПК</t>
  </si>
  <si>
    <t>Кор N 1161 (375х275х175)(0.290) бур.ОстN</t>
  </si>
  <si>
    <t>Кор N 120 (380х185х175)(0.220) бур.ОстN</t>
  </si>
  <si>
    <t>Кор N 16 (375х275х175)(0.270) бур.ОстN</t>
  </si>
  <si>
    <t>Кор N 124 (710х170х170) (0.365)бур.с/оОМ</t>
  </si>
  <si>
    <t>Ящик (600х400х260) ОМПК</t>
  </si>
  <si>
    <t>Поддон деревянный ЕВРО</t>
  </si>
  <si>
    <t>Кор N 126 (229х261х117)(0.160)цветн.ОМПК</t>
  </si>
  <si>
    <t>Кор N 112 (380х282х280) СВИНИНА 159</t>
  </si>
  <si>
    <t>ВИРТУАЛЬНЫЙ ПОДДОН</t>
  </si>
  <si>
    <t>Кор N 130 (284х170х170)(0.151) бур.Кор</t>
  </si>
  <si>
    <t>Кор N 135 (380х185х175)(0.220) бур.Кор</t>
  </si>
  <si>
    <t>Кор N 132 (380х250х180)(0.346) бур.Кор</t>
  </si>
  <si>
    <t>Кор N 131 (380х185х150)(0.195) бур.Кор</t>
  </si>
  <si>
    <t>Кор N 128 (380х284х140)(0.253) бур.Кор</t>
  </si>
  <si>
    <t>Кор N 127 (370х148х130)(0.133) бур.Кор</t>
  </si>
  <si>
    <t>Кор N 129 (360х230х120)(0.188) бур.Кор</t>
  </si>
  <si>
    <t>Кор N 133 (380х185х100)(0.145) бур.Кор</t>
  </si>
  <si>
    <t>Кор N 134 (340х145х100)(0.110) бур.Кор</t>
  </si>
  <si>
    <t>Кор N 138 (380х105х100)(0.095)белен.ОМПК</t>
  </si>
  <si>
    <t>Кор N 140 (210x150x120)(0.090)Белен.ОМПК</t>
  </si>
  <si>
    <t>Кор N 143 (375х148х160)(0.150) бур.Кор</t>
  </si>
  <si>
    <t>Кор N 147 (200x148x103)(0.085) бур. ОМПК</t>
  </si>
  <si>
    <t>Кор N 149 (200х148х125)(0.088) бур. ОМПК</t>
  </si>
  <si>
    <t>Кор N 150 (305х204х162)(0.170) бел. ОМПК</t>
  </si>
  <si>
    <t>Кор N 153 (330х180х170)(0.180) бур.Кор</t>
  </si>
  <si>
    <t>Кор N 154 (253х183х195)(0.140) ШБ ОстN</t>
  </si>
  <si>
    <t>Ящик (600х400х260) ОМПК аудит</t>
  </si>
  <si>
    <t>блок 09.12.21</t>
  </si>
  <si>
    <t>Групповая упаковка (гофрокороб)</t>
  </si>
  <si>
    <t>Паллета</t>
  </si>
  <si>
    <t>кол-во слоев г/у</t>
  </si>
  <si>
    <t>итого г/у</t>
  </si>
  <si>
    <t>Высота (мм)</t>
  </si>
  <si>
    <t>Кратность нетто (кг/шт)</t>
  </si>
  <si>
    <t>номин.вес
нетто г/у (кг)</t>
  </si>
  <si>
    <t>номин.вес
брутто г/у (кг)</t>
  </si>
  <si>
    <t>СВИНИНА ПРАЗДНИЧНАЯ мгс охл_ФМ</t>
  </si>
  <si>
    <t>ВЫРЕЗКА СВИНАЯ кр/к в/у охл_Л</t>
  </si>
  <si>
    <t>Кор N 206 (255х150х94)(0.000) бел.ОстN</t>
  </si>
  <si>
    <t>Проверка</t>
  </si>
  <si>
    <t>шоу-бокс для Чижика</t>
  </si>
  <si>
    <t>EAN-13</t>
  </si>
  <si>
    <t>ITF-14</t>
  </si>
  <si>
    <t>ГОСТ/ТУ</t>
  </si>
  <si>
    <t>Номер</t>
  </si>
  <si>
    <t>РУЛЬКА СВИНАЯ в/у охл_Ашан</t>
  </si>
  <si>
    <t>SAP</t>
  </si>
  <si>
    <t>Производитель</t>
  </si>
  <si>
    <t>Группа/категория</t>
  </si>
  <si>
    <t>Торговая</t>
  </si>
  <si>
    <t>марка</t>
  </si>
  <si>
    <t>Наименование продукции</t>
  </si>
  <si>
    <t>Вид продукции</t>
  </si>
  <si>
    <t>Тип продукции</t>
  </si>
  <si>
    <t>шоу-бокс для Чижика (нарезка 2 фейса)</t>
  </si>
  <si>
    <t>шоу-бокс для Чижика (вк 0,35кг)</t>
  </si>
  <si>
    <t>шоу-бокс для Чижика (ск 0,25кг)</t>
  </si>
  <si>
    <t>МОЛОЧНАЯ Папа может вар п/о_Окей</t>
  </si>
  <si>
    <t>Нарезка копченостей</t>
  </si>
  <si>
    <t>замена вместо короба N194</t>
  </si>
  <si>
    <t>ВЕТЧ.МРАМОРНАЯ в/у_45с</t>
  </si>
  <si>
    <t>ВЕТЧ.МРАМОРНАЯ в/у_С_45с</t>
  </si>
  <si>
    <t>ВЫРЕЗКА СВИНАЯ кр/к в/у (1*2) охл_М</t>
  </si>
  <si>
    <t>МОЛОЧНАЯ Папа может вар п/о_Л</t>
  </si>
  <si>
    <t>Z-САЛЯМИ ИТАЛЬЯН. с/к в/у (для нарезки)</t>
  </si>
  <si>
    <t>шоу-бокс для Чижика (сосиски 0.45кг)</t>
  </si>
  <si>
    <t>КАРБОНАД СВИНОЙ кр/к в/у TF охл_М</t>
  </si>
  <si>
    <t>ШЕЙКА СВИНАЯ кр/к в/у TF охл_М</t>
  </si>
  <si>
    <t>короб под ушастую нарезку 10шт.</t>
  </si>
  <si>
    <t>вес вспом. упаковки (кг)</t>
  </si>
  <si>
    <t>Z-МОЛОЧНАЯ Папа может вар п/о</t>
  </si>
  <si>
    <t>ШЕЙКА СВИНАЯ кр/к в/у TF охл_Х5</t>
  </si>
  <si>
    <t>ШПИКАЧКИ СОЧНЫЕ ПМ сар б/о мгс 1*3_45с</t>
  </si>
  <si>
    <t>МЯСНЫЕ Папа может сар б/о мгс 1*3_Л_45с</t>
  </si>
  <si>
    <t>ШАШЛЫК ИЗ СВИНИНЫ охл_Ашан</t>
  </si>
  <si>
    <t>ШАШЛЫК С БАЗИЛИКОМ мгс охл_Ашан</t>
  </si>
  <si>
    <t>КУПАТЫ АССОРТИ мгс охл_Ашан</t>
  </si>
  <si>
    <t>Z-ПРАЗДНИЧНАЯ с/к в/с в/у</t>
  </si>
  <si>
    <t>МОЛОЧНАЯ Папа может вар п/о_Спар</t>
  </si>
  <si>
    <t>ШПИКАЧКИ СОЧНЫЕ сар б/о мгс 1*3_Ашан_45с</t>
  </si>
  <si>
    <t>МЯСНЫЕ Папа может сар б/о мгс 1*3_Х5_45с</t>
  </si>
  <si>
    <t>МЯСНЫЕ Папа может сар б/о мгс 1*3_О_45с</t>
  </si>
  <si>
    <t>ГРУДИНКА СВИНАЯ б/к кр/к в/у охл_Х5</t>
  </si>
  <si>
    <t>Кор N 194 (310х140х130)(0.096) бур.ОстN</t>
  </si>
  <si>
    <t>КОЛБАСКИ БЕЛЫЕ МЮНХЕНСКИЕ б/о мгс_45с</t>
  </si>
  <si>
    <r>
      <t>КАРБОНАД СВИНОЙ кр/к в/у TF</t>
    </r>
    <r>
      <rPr>
        <sz val="10"/>
        <rFont val="Calibri"/>
        <family val="2"/>
        <charset val="204"/>
      </rPr>
      <t xml:space="preserve"> </t>
    </r>
    <r>
      <rPr>
        <sz val="10"/>
        <rFont val="Arial CYR"/>
      </rPr>
      <t>охл_Лента</t>
    </r>
  </si>
  <si>
    <t>КАРБОНАД СВИНОЙ кр/к в/у TF охл_Ашан</t>
  </si>
  <si>
    <t>ШЕЙКА СВИНАЯ кр/к в/у TF охл_Ашан</t>
  </si>
  <si>
    <t>ШЕЙКА СВИНАЯ кр/к в/у TF охл_Л</t>
  </si>
  <si>
    <t>183/759</t>
  </si>
  <si>
    <t>С ГОВЯДИНОЙ ОРИГИН. сар б/о мгс 1*3_45с</t>
  </si>
  <si>
    <t>шоу-бокс для Дымовицы</t>
  </si>
  <si>
    <t xml:space="preserve">ТУ 10.72.19-162-00425283-2023 </t>
  </si>
  <si>
    <t>Хлебобулочное изделие. Полуфабрикат высокой степени готовности. Блинчики быстрозамороженные.</t>
  </si>
  <si>
    <t>шоу-бокс для Чижика (нарезка с/к колбасы скин)</t>
  </si>
  <si>
    <t>РЕБРЫШКИ к/в в/у_30c</t>
  </si>
  <si>
    <t>ШАШЛЫК СВИНОЙ мгс охл_Окей</t>
  </si>
  <si>
    <t>Кор N 211 (182х178х158)(0.000) бел.ОстN</t>
  </si>
  <si>
    <t>Z-САЛЯМИ ИТАЛЬЯН. с/к (для нарезки)_ММК</t>
  </si>
  <si>
    <t>Z-АРОМАТНАЯ с/к (для нарезки)_ММК</t>
  </si>
  <si>
    <t>Z-АРОМАТНАЯ с/к в/у (для нарезки)</t>
  </si>
  <si>
    <t>Изделие колбасное вареное из мяса кур охлажденное.</t>
  </si>
  <si>
    <t>ТУ 10.13.14-150-00425283-2019</t>
  </si>
  <si>
    <t>СОЧНЫЕ Папа может сар п/о мгс 1*3</t>
  </si>
  <si>
    <t>ШПИКАЧКИ СОЧНЫЕ С БЕКОНОМ п/о мгс 1*3</t>
  </si>
  <si>
    <t>Ветчинное изделие вареное из мяса кур охлажденное 1 сорта.</t>
  </si>
  <si>
    <t>ТУ 10.13.14-148-00425283-2019</t>
  </si>
  <si>
    <t>под сосиски в жесткой пленке</t>
  </si>
  <si>
    <t>СОЧНЫЙ ГРИЛЬ ПМ сос п/о мгс 1.5*4_Маяк</t>
  </si>
  <si>
    <t>СЕРВЕЛАТ ОРЕХОВЫЙ Папа Может в/к в/у</t>
  </si>
  <si>
    <t>шоу-бокс для Чижика (ск 0,25кг) Свиная 12шт.</t>
  </si>
  <si>
    <t>шоу-бокс для Магнит сосиски Богатырские 300 г</t>
  </si>
  <si>
    <t>Кор N 215 (210х108х190)(0.000) ШБ</t>
  </si>
  <si>
    <t>МОЛОЧНЫЕ Коровино сос п/о мгс 1.5*6_Ц</t>
  </si>
  <si>
    <t>аналогично N174, но в другом дизайне</t>
  </si>
  <si>
    <t>ГОВЯЖЬЯ Папа может вар п/о</t>
  </si>
  <si>
    <t>Кор N 216 (305х250х170)(0.000) ШБ</t>
  </si>
  <si>
    <t>шоу-бокс для сосиски Сочные 600г</t>
  </si>
  <si>
    <t>МЕДАЛЬОНЫ ИЗ СВ.ВЫР.В МАРИНАДЕ мгс охл_М</t>
  </si>
  <si>
    <t>МЯСНЫЕ Папа может сос п/о мгс 1.5*3</t>
  </si>
  <si>
    <t>304/1257</t>
  </si>
  <si>
    <t>шоу-бокс под дабл-паки</t>
  </si>
  <si>
    <t>аналог 182 в ТМ ПМ</t>
  </si>
  <si>
    <t>аналог 183 в ТМ ПМ</t>
  </si>
  <si>
    <t>аналог 221 в ТМ ПМ</t>
  </si>
  <si>
    <t>Z-ИМПЕРСКАЯ в/к (для нарезки)</t>
  </si>
  <si>
    <t>Z-БАЛЫКОВАЯ в/к (для нарезки)</t>
  </si>
  <si>
    <t>ТУ 10.13.14-164-00425283-2023</t>
  </si>
  <si>
    <t>Мясной продукт. Изделие колбасное сыровяленое.</t>
  </si>
  <si>
    <t>ТУ 10.13.14-165-00425283-2023</t>
  </si>
  <si>
    <t>ТУ 10.13.14-163-00425283-2023</t>
  </si>
  <si>
    <t>МЯСНАЯ Папа может вар п/о_Х5</t>
  </si>
  <si>
    <t>КОПЧЕНЫЕ ПМ сос п/о мгс 0.940*6</t>
  </si>
  <si>
    <t>КАРБОНАД СВИНОЙ кр/к зам.</t>
  </si>
  <si>
    <t>МОЛОЧНЫЕ ОРИГИН. сос п/о мгс 1*6_Kvalita</t>
  </si>
  <si>
    <t>НОГИ СВИНЫЕ упак.зам.</t>
  </si>
  <si>
    <t>РЕБРЫШКИ БАРБЕКЮ кр/к в/у охл_Ашан</t>
  </si>
  <si>
    <t>РАГУ СВИНОЕ (в пластах) зам.</t>
  </si>
  <si>
    <t>РУССКАЯ ПРЕМИУМ ПМ вар ф/о в/у</t>
  </si>
  <si>
    <t xml:space="preserve">Кор N 226 ()(0.000) </t>
  </si>
  <si>
    <t>белок (г)</t>
  </si>
  <si>
    <t>аналог N174 без печати</t>
  </si>
  <si>
    <t>Кор 380х250х180 П32СЕ Останкино №101</t>
  </si>
  <si>
    <t>Кор 380х282х232 П32СЕ Останкино №104</t>
  </si>
  <si>
    <t>Кор 380х185х100 Т24С Останкино №106</t>
  </si>
  <si>
    <t>Кор 380х284х232 Т26С Останкино №109</t>
  </si>
  <si>
    <t>Кор 380х185х150 Т24С Останкино №110</t>
  </si>
  <si>
    <t>Кор 370х148х130 Т23С Останкино №111</t>
  </si>
  <si>
    <t>Кор 380х284х140 Т25С Останкино №113</t>
  </si>
  <si>
    <t>Кор 375х275х175 Т25С Останкино №116</t>
  </si>
  <si>
    <t>Кор 360х230х120 Т24С Останкино №117</t>
  </si>
  <si>
    <t>Кор 560х185х125 Т24С Останкино №118</t>
  </si>
  <si>
    <t>Кор 284х170х170 Т24С Останкино №122</t>
  </si>
  <si>
    <t>Кор 375х148х160 Т23С Останкино №123</t>
  </si>
  <si>
    <t>Кор 284х185х180 Т25С Останкино №125</t>
  </si>
  <si>
    <t>Кор 340х145х100 Т24С Останкино №8</t>
  </si>
  <si>
    <t>Кор-реп 346х148х340 Т24С Останкино №103</t>
  </si>
  <si>
    <t>Кор 210х185х100 Т23С Останкино №139</t>
  </si>
  <si>
    <t>Кор 295х225х92 Останкино №144</t>
  </si>
  <si>
    <t>Кор 370х148х103 Т23С Останкино №146</t>
  </si>
  <si>
    <t>Кор 375х185х125 Т24С Останкино №148</t>
  </si>
  <si>
    <t>Кор-реп 334х121х102 Т23В Останкино №141</t>
  </si>
  <si>
    <t>Кор 330х180х170 Т25С Останкино №152</t>
  </si>
  <si>
    <t>Кор 380х284х140 П32ВС Останкино №160</t>
  </si>
  <si>
    <t>Кор 375х275х175 П32ВС Останкино №161</t>
  </si>
  <si>
    <t>Кор 575х375х148 Т26С Останкино №167</t>
  </si>
  <si>
    <t>Кор 930х170х172 П32ВС б/п №172</t>
  </si>
  <si>
    <t>Кор-ш/б 194х144х224 Т23Е Останкино №174</t>
  </si>
  <si>
    <t>Кор 370х148х140 Т24С Останкино №171</t>
  </si>
  <si>
    <t>Кор 430х290х110 Т25.ЗВ Останкино №169</t>
  </si>
  <si>
    <t>Кор 469х297х130 Т25В Останкино №166</t>
  </si>
  <si>
    <t>Кор 555х205х105 Т25.ЗВ Останкино №175</t>
  </si>
  <si>
    <t>Кор 305х205х157 Останкино №150</t>
  </si>
  <si>
    <t>Кор 270х200х101 Останкино №180</t>
  </si>
  <si>
    <t>Кор 430х370х260 Т24С б/п №181</t>
  </si>
  <si>
    <t>Кор-реп 234х144х154 Т23В Останкино №183</t>
  </si>
  <si>
    <t>Кор-реп 234х144х154 Т23В белый №184</t>
  </si>
  <si>
    <t>Кор-реп 252х134х134 Т23В Останкино №182</t>
  </si>
  <si>
    <t>Кор-реп 234х144х154 Т23В МФ №185</t>
  </si>
  <si>
    <t>Кор 210х185х115 Т24С Останкино №189</t>
  </si>
  <si>
    <t>Кор-реп 252х221х100 Т25В Останкино №191</t>
  </si>
  <si>
    <t>Кор 224х210х130 Т25В Останкино №190</t>
  </si>
  <si>
    <t>Кор 285х145х216 Т24С Останкино №200</t>
  </si>
  <si>
    <t>Кор-реп 285х145х216 Т24С Останкино №202</t>
  </si>
  <si>
    <t>блок 24.01.24</t>
  </si>
  <si>
    <t>короб для ТД Ступино</t>
  </si>
  <si>
    <t>Кор 250х185х115 Т23С Останкино №195</t>
  </si>
  <si>
    <t>Кор 270х185х130 Т23С Останкино №196</t>
  </si>
  <si>
    <t>Кор-реп 285х145х174 Т24С Останкино №201</t>
  </si>
  <si>
    <t>Кор 285х145х174 Т24С Останкино №199</t>
  </si>
  <si>
    <t>Кор 310х135х130 Т23С Останкино №209</t>
  </si>
  <si>
    <t>Кор-ш/б 390х290х150 Т24С Папа может №197</t>
  </si>
  <si>
    <t>Кор 400х282х232 П32СЕ б/п №205</t>
  </si>
  <si>
    <t>Кор-реп 282х234х180 Т24В Вернер №203</t>
  </si>
  <si>
    <t>Кор-ш/б 370х280х130 Т24С Папа может №198</t>
  </si>
  <si>
    <t>Кор-ш/б 310х135х250 Т24С Папа может №207</t>
  </si>
  <si>
    <t>Кор-ш/б 220х190х200 Т24С Останкино №208</t>
  </si>
  <si>
    <t>Кор 194х144х150 Т23В Останкино №210</t>
  </si>
  <si>
    <t>Кор-ш/б 288х150х224 Т23В Папа может №212</t>
  </si>
  <si>
    <t>Кор-ш/б 220х190х150 Т24В белый №214</t>
  </si>
  <si>
    <t>Кор-реп 307х160х180 Т23С Останкино №213</t>
  </si>
  <si>
    <t>Кор 307х160х180 Т23С Останкино №217</t>
  </si>
  <si>
    <t>Кор 307х160х240 Т23С Останкино №218</t>
  </si>
  <si>
    <t>Кор-реп 307х160х240 Т23С Останкино №225</t>
  </si>
  <si>
    <t>вместо короба-реппераунда 307х160х240 №225</t>
  </si>
  <si>
    <t>Кор-реп 300х160х240 Т25В Останкино №228</t>
  </si>
  <si>
    <t>шоу-бокс под Мясникс</t>
  </si>
  <si>
    <t>ФИЛЕЙНЫЕ Папа может сос ц/о мгс 1.5*2</t>
  </si>
  <si>
    <t>СЛИВОЧНЫЕ сос ц/о мгс 1*4</t>
  </si>
  <si>
    <t>РУБЛЕНЫЕ сос ц/о мгс 1*4</t>
  </si>
  <si>
    <t>Кор-ш/б 194х144х224 Т23Е белый б/п №227</t>
  </si>
  <si>
    <t>Кор-ш/б 245х146х230 Т24Е Папа Может №229</t>
  </si>
  <si>
    <t>МОЛОЧНЫЕ ОРИГИН.Коровино сос п/о мгс 1*6</t>
  </si>
  <si>
    <t>СЕМЕЙНАЯ вар п/о</t>
  </si>
  <si>
    <t>МОЛОЧНЫЕ Коровино сос п/о мгс 1.5*6_М</t>
  </si>
  <si>
    <t>ВРЕМЯ ОКРОШКИ Папа может вар п/о</t>
  </si>
  <si>
    <t>Z-ВЕТЧ.ИЗ ЛОПАТКИ Папа может п/о_HRC</t>
  </si>
  <si>
    <t>аналог 191 для Бекона ПМ 140г</t>
  </si>
  <si>
    <t xml:space="preserve">шоу-бокс СТМ Х5 (МФ) для нарезки колбасы «Пражская». </t>
  </si>
  <si>
    <t>ВЕНСКАЯ САЛЯМИ п/к в/у</t>
  </si>
  <si>
    <t>СЕРВЕЛАТ ЕВРОПЕЙСКИЙ в/к в/у</t>
  </si>
  <si>
    <t>СЕРВЕЛАТ ПРЕМИУМ в/к в/у</t>
  </si>
  <si>
    <t>БАЛЫКОВАЯ в/к в/у</t>
  </si>
  <si>
    <t>ОСТАНКИНСКАЯ в/к в/у</t>
  </si>
  <si>
    <t>шоу-бокс под Филейные сосиски 330 г</t>
  </si>
  <si>
    <t>по СЗ от Чувакова М. 06.03.24</t>
  </si>
  <si>
    <t>МОЛОЧНЫЕ КЛАССИЧЕСКИЕ сос п/о мгс 2*4_С</t>
  </si>
  <si>
    <t>письмо от Чувакова М. 19.03.24</t>
  </si>
  <si>
    <t>под сосиски</t>
  </si>
  <si>
    <t>ТМ Останкино</t>
  </si>
  <si>
    <t>аналог N239 ТМ Папа может</t>
  </si>
  <si>
    <t>Кор-ш/б 252х221х100 Т23В Останкино №244</t>
  </si>
  <si>
    <t>аналог 191 для Бекона 180г</t>
  </si>
  <si>
    <t>АССОРТИ СЫРОКОПЧЕНЫХ КОЛБАС Коровино в/у</t>
  </si>
  <si>
    <t>КУПАТЫ АССОРТИ мгс охл_Х5</t>
  </si>
  <si>
    <t>аналог 109 без печати</t>
  </si>
  <si>
    <t>Кор 380х284х232 Т26С бурый б/п №246</t>
  </si>
  <si>
    <t>ДОМАШНЯЯ Папа может вар н/о мгс 1*3</t>
  </si>
  <si>
    <t>Кор-ш/б 292х192х130 Т24В Папа Может №231</t>
  </si>
  <si>
    <t>Кор-ш/б 223х137х226 Т24В Останкино №238</t>
  </si>
  <si>
    <t>СВИНЫЕ ГОСТ сар б/о мгс 1*3</t>
  </si>
  <si>
    <t>ВЕТЧ.ФИРМЕННАЯ С ИНДЕЙКОЙ ПМ п/о 1.5*4</t>
  </si>
  <si>
    <t>ВЕТЧ.ИЗ ЛОПАТКИ Папа может п/о_HRC_М</t>
  </si>
  <si>
    <t>сос Испанские/С сыром</t>
  </si>
  <si>
    <t>аналог N237 шпикачки Сочные</t>
  </si>
  <si>
    <t>БЕЗ ШПИКА Папа может вар п/о (катБ)</t>
  </si>
  <si>
    <t>Кор-реп 252х221х100 Т25В Папа может №219</t>
  </si>
  <si>
    <t>МОЛОЧНАЯ Папа может вар п/о_Ашан</t>
  </si>
  <si>
    <t>Кор-ш/б 310х105х234 Т24В Папа Может №242</t>
  </si>
  <si>
    <t>Кор-ш/б 310х105х234 Т24В Останкино №237</t>
  </si>
  <si>
    <t>ШЕЙКА КОПЧЕНАЯ ПМ к/в кр/к в/у</t>
  </si>
  <si>
    <t>ШЕЙКА КОПЧЕНАЯ ПМ к/в кр/к в/у_Ашан</t>
  </si>
  <si>
    <t>ДЫМОВИЦА ИЗ ЛОПАТКИ ПМ к/в кр/к в/у</t>
  </si>
  <si>
    <t>С ГОВЯДИНОЙ СН сос п/о мгс 2*2</t>
  </si>
  <si>
    <t>Z-СЕРВЕЛАТ КОПЧЕНЫЙ НА БУКЕ в/к в/у</t>
  </si>
  <si>
    <t>Z-ВЕНСКАЯ САЛЯМИ Останкино NEW п/к в/у</t>
  </si>
  <si>
    <t>КЛАССИЧЕСКАЯ Коровино вар п/о(обвязка)</t>
  </si>
  <si>
    <t>В ОБВЯЗКЕ вар п/о</t>
  </si>
  <si>
    <t>В ОБВЯЗКЕ СО ШПИКОМ вар п/о</t>
  </si>
  <si>
    <t>СЛИВОЧНАЯ Коровино вар п/о</t>
  </si>
  <si>
    <t>СО ШПИКОМ И ЧЕСНОКОМ Коровино п/о</t>
  </si>
  <si>
    <t>ДОМАШНИЙ РЕЦЕПТ Коровино вар п/о</t>
  </si>
  <si>
    <t>ДОМАШНИЙ РЕЦЕПТ СО ШПИК.Коровино вар п/о</t>
  </si>
  <si>
    <t>ВЕТЧ.НЕЖНАЯ Коровино п/о_Маяк</t>
  </si>
  <si>
    <t>ВЕТЧ.ДОМАШНИЙ РЕЦЕПТ Коровино п/о</t>
  </si>
  <si>
    <t>ТУ 10.13.14-172-00425283-2024</t>
  </si>
  <si>
    <t>сос Рубленые 360г</t>
  </si>
  <si>
    <t>сос Сливочные 0.41/Молочные 0.4</t>
  </si>
  <si>
    <t>варенка 0.5</t>
  </si>
  <si>
    <t xml:space="preserve">варенка 0.4 </t>
  </si>
  <si>
    <t>аналог 234 ТМ Останкино</t>
  </si>
  <si>
    <t>варенка 0.3</t>
  </si>
  <si>
    <t>Докторская гост срез 0.4</t>
  </si>
  <si>
    <t>Кор-ш/б 310х145х150 Т26В Останкино №245</t>
  </si>
  <si>
    <t>ПОСОЛЬСКАЯ Папа может с/к в/у_Ашан</t>
  </si>
  <si>
    <t>Кор-ш/б 392х153х165 Т26В Папа Может №243</t>
  </si>
  <si>
    <t>Кор-ш/б 392х153х165 Т26В Останкино №239</t>
  </si>
  <si>
    <t>Z-ВЕТЧ.НЕЖНАЯ Коровино п/о</t>
  </si>
  <si>
    <t>Z-СЕРВЕЛАТ КРЕМЛЕВСКИЙ NEW в/к в/у</t>
  </si>
  <si>
    <t>ФИЛЕЙНАЯ Папа может вар п/о_А</t>
  </si>
  <si>
    <t>Кор-ш/б 220х190х150 Т24В Вернер №248</t>
  </si>
  <si>
    <t>РЕБРЫШКИ СВИНЫЕ мгс охл_Х5/СТМ Рестория</t>
  </si>
  <si>
    <t>СЕРВЕЛАТ ЗЕРНИСТЫЙ Папа может в/к в/у_О</t>
  </si>
  <si>
    <t>шоу-бокс для сосисок Детские 8шт.</t>
  </si>
  <si>
    <t>ТУ 10.13.14-167-00425283-2024</t>
  </si>
  <si>
    <t>ТУ 10.13.14-169-00425283-2024</t>
  </si>
  <si>
    <t>Короб-ш/б 194х144х224 Т23Е Папа Может №220</t>
  </si>
  <si>
    <t>Кор 285х145х174 Т24С бурый б/п №250</t>
  </si>
  <si>
    <t>Кор-ш/б 250х153х165 Т25В Останкино №249</t>
  </si>
  <si>
    <t>Кор-ш/б 300х160х190 Т25В Папа Может №241</t>
  </si>
  <si>
    <t>Кор-реп 300х160х190 Т25В Папа Может №240</t>
  </si>
  <si>
    <t>Кор-реп 300х160х240 Т25В Папа Может №235</t>
  </si>
  <si>
    <t>Кор-ш/б 300х160х240 Т25В Папа Может №236</t>
  </si>
  <si>
    <t>Z-СЕРВЕЛАТ ШВЕЙЦАРСКИЙ в/к (для нарезки)</t>
  </si>
  <si>
    <t>под сосиски Молочные ГОСТ 300г СТМ</t>
  </si>
  <si>
    <t>ШЕЙКА КОПЧЕНАЯ ПМ к/в кр/к в/у_М</t>
  </si>
  <si>
    <t>ТУ 10.13.14-171-00425283-2024</t>
  </si>
  <si>
    <t>Кор-реп 234х190х110 Т24Е Останкино №221</t>
  </si>
  <si>
    <t>ТУ 10.13.14-166-00425283-2024</t>
  </si>
  <si>
    <t>КАРБОНAД ДОМАШНИЙ ПМ к/в кр/к в/у</t>
  </si>
  <si>
    <t>КАРБОНAД ДОМАШНИЙ ПМ к/в кр/к в/у_СНГ</t>
  </si>
  <si>
    <t>ДЫМОВИЦА ИЗ ЛОПАТКИ ПМ к/в кр/к в/у_М</t>
  </si>
  <si>
    <t>КАРБОНAД ДОМАШНИЙ ПМ к/в кр/к в/у_Глобус</t>
  </si>
  <si>
    <t>Кор-реп 234х190х110 Т24Е Папа может №224</t>
  </si>
  <si>
    <t>Кор-ш/б 265х180х150 Т27В Папа Может №232</t>
  </si>
  <si>
    <t>Кор-ш/б 230х155х128 Т27В Папа Может №233</t>
  </si>
  <si>
    <t>Кор-ш/б 265х155х150 Т27В Останкино №247</t>
  </si>
  <si>
    <t>ВЫРЕЗКА СВ.кр/к в/у (1*2) охл_Х5/СТМ ХК</t>
  </si>
  <si>
    <t>РЕБРЫШКИ СВИНЫЕ мгс охл_Х5/СТМ ХК</t>
  </si>
  <si>
    <t>ШЕЙКА СВИНАЯ кр/к в/у охл_Х5/СТМ ХК</t>
  </si>
  <si>
    <t>ОСТАНКИНСКАЯ вар п/о</t>
  </si>
  <si>
    <t>КЛАССИЧЕСКАЯ ЛЮКС вар ц/о в/у</t>
  </si>
  <si>
    <t>ЛЮКС СО ШПИКОМ вар ц/о в/у</t>
  </si>
  <si>
    <t>ТУ 10.13.14-170-00425283-2024</t>
  </si>
  <si>
    <t>Z-МИЛАНО с/к в/у (для нарезки)</t>
  </si>
  <si>
    <t>Z-ТОСКАНО с/к в/у (для нарезки)</t>
  </si>
  <si>
    <t>Z-БАЛЫК с/в в/у (для нарезки)</t>
  </si>
  <si>
    <t>Z-ШЕЙКА с/в в/у (для нарезки)</t>
  </si>
  <si>
    <t>СЕРВЕЛАТ КРЕМЛЕВСКИЙ в/к в/у 0.84кг</t>
  </si>
  <si>
    <t>БАСТУРМА сыровяленая в/с в/у_Л</t>
  </si>
  <si>
    <t>ТУ 10.86.10-157-00425283-2022</t>
  </si>
  <si>
    <t>СОЧНЫЙ ГРИЛЬ ПМ сос п/о мгс 1.5*4</t>
  </si>
  <si>
    <t>СОЧНЫЙ ГРИЛЬ ПМ сос п/о мгс 1.5*4_А</t>
  </si>
  <si>
    <t>МОЛОЧНЫЕ ПРЕМИУМ ПМ сос п/о мгс 1.5*4_О</t>
  </si>
  <si>
    <t>МОЛОЧНЫЕ ПРЕМИУМ ПМ сос п/о мгс 1.5*4</t>
  </si>
  <si>
    <t>СЛИВОЧНЫЕ Папа может сос п/о мгс 1.5*4</t>
  </si>
  <si>
    <t>СЛИВОЧНЫЕ Папа может сос п/о мгс 1.5*4_А</t>
  </si>
  <si>
    <t>СЛИВОЧНЫЕ Папа может сос п/о мгс 1.5*4_О</t>
  </si>
  <si>
    <t>СОЧНЫЕ Папа может сос п/о мгс 1.5*4</t>
  </si>
  <si>
    <t>СОЧНЫЕ Папа может сос п/о мгс 1.5*4_А</t>
  </si>
  <si>
    <t>СОЧНЫЕ Папа может сос п/о мгс 1.5*4_Х5</t>
  </si>
  <si>
    <t>СОЧНЫЕ Папа может сос п/о мгс 1.5*4_О</t>
  </si>
  <si>
    <t>СОЧНЫЕ Папа может сос п/о мгс 1.5*4_С</t>
  </si>
  <si>
    <t>АРОМАТНАЯ с/к в/у_А</t>
  </si>
  <si>
    <t>КЛАССИЧЕСКАЯ Коровино вар п/о(обвязка)_М</t>
  </si>
  <si>
    <t>БАСТУРМА сыровяленая в/с в/у_Г</t>
  </si>
  <si>
    <t>СЕРВЕЛАТ ПРЕМИУМ в/к в/у_Х5</t>
  </si>
  <si>
    <t>СЛИВОЧНЫЕ Коровино сос п/о мгс 1.5*6</t>
  </si>
  <si>
    <t>Кор-ш/б 194х106х240 Т24Е Останкино №253</t>
  </si>
  <si>
    <t>Кор-ш/б 194х106х240 Т24Е Папа может №254</t>
  </si>
  <si>
    <t>КЛАССИКА Папа может с/к в/у</t>
  </si>
  <si>
    <t>ДОКТОРСКАЯ ОРИГИНАЛЬНАЯ вар ц/о в/у_45с</t>
  </si>
  <si>
    <t>РУССКАЯ ОРИГИНАЛЬНАЯ вар ц/о в/у_45с</t>
  </si>
  <si>
    <t>СЛИВОЧНЫЕ Папа может сос п/о мгс 1.5*4_М</t>
  </si>
  <si>
    <t>СЛИВОЧНЫЕ сос ц/о мгс 1*4_Т</t>
  </si>
  <si>
    <t>ТУ 10.13.14-173-00425283-2024</t>
  </si>
  <si>
    <t>Z-БУРГУНДИЯ с/к_упак/пак</t>
  </si>
  <si>
    <t>Z-СЕРВЕЛАТ КРЕМЛЕВСКИЙ в/к в/у_AUZ</t>
  </si>
  <si>
    <t>СЕРВЕЛАТ КРЕМЛЕВСКИЙ в/к в/у_AUZ</t>
  </si>
  <si>
    <t>СЕРВЕЛАТ КОПЧЕНЫЙ НА БУКЕ в/к в/у_UZ</t>
  </si>
  <si>
    <t>Z-СЕРВЕЛАТ КОПЧЕНЫЙ НА БУКЕ в/к в/у_UZ</t>
  </si>
  <si>
    <t>СЕРВЕЛАТ ОХОТНИЧИЙ в/к в/у_AZ</t>
  </si>
  <si>
    <t>Z-СЕРВЕЛАТ ОХОТНИЧИЙ в/к в/у_СНГ</t>
  </si>
  <si>
    <t>СЕРВЕЛАТ ФИНСКИЙ в/к в/у_AUZ</t>
  </si>
  <si>
    <t>Z-СЕРВЕЛАТ ФИНСКИЙ в/к в/у_СНГ</t>
  </si>
  <si>
    <t>ПРАЗДНИЧНАЯ с/к в/с дек.спец.мгс срез</t>
  </si>
  <si>
    <t>ДЛЯ ДЕТЕЙ сос п/о мгс 1*4</t>
  </si>
  <si>
    <t>Z-САЛЬЧИЧОН с/к (для срезов)</t>
  </si>
  <si>
    <t>САЛЯМИ Папа может п/к в/у</t>
  </si>
  <si>
    <t>Кор-ш/б 194х144х150 Т24Е Мясная ферма №230</t>
  </si>
  <si>
    <t xml:space="preserve">Кор-ш/б 220х190х150 Т24В Вернер №256 </t>
  </si>
  <si>
    <t>для Мондини</t>
  </si>
  <si>
    <t xml:space="preserve">Кор-ш/б 370х178х151 Т25Е Останкино №257 </t>
  </si>
  <si>
    <t>шоу-бокс для Чижика сардельки Свиные Вернер</t>
  </si>
  <si>
    <t>Кор-реп 252х134х170 Т24Е Останкино №252</t>
  </si>
  <si>
    <t>под Бекон с/к 180 г</t>
  </si>
  <si>
    <t>Z-САЛЯМИ МЕЛКОЗЕРН.с/к в/у (для нарезки)</t>
  </si>
  <si>
    <t>Z-ЭКСТРА Папа может с/к в/у(для нарезки)</t>
  </si>
  <si>
    <t>Z-САН-РЕМО/ТОЛЕДО с/в в/у (для нарезки)</t>
  </si>
  <si>
    <t>Z-САН-РЕМО/ТОЛЕДО с/в (для нарезки)</t>
  </si>
  <si>
    <t>Z-МИЛАНО с/к (для нарезки)</t>
  </si>
  <si>
    <t>Z-ТОСКАНО с/к (для нарезки)</t>
  </si>
  <si>
    <t>Z-ПАЛЕРМО/КАПРИ с/в (для нарезки)</t>
  </si>
  <si>
    <t>Z-ПАЛЕРМО/КАПРИ с/в в/у (для нарезки)</t>
  </si>
  <si>
    <t>Z-БАЛЫК с/в (для нарезки)</t>
  </si>
  <si>
    <t>Z-ШЕЙКА с/в (для нарезки)</t>
  </si>
  <si>
    <t>Кор-реп 234х144х154 Т23В Папа может №223</t>
  </si>
  <si>
    <t>КЛАССИЧЕСКИЕ Папа может сар б/о мгс 1*3</t>
  </si>
  <si>
    <t>С ГОВЯДИНОЙ ПМ сос п/о мгс 1.5*4</t>
  </si>
  <si>
    <t>Кор-реп 252х134х134 Т23В Папа Может №222</t>
  </si>
  <si>
    <t>ТУ 10.13.14-174-00425283-2024</t>
  </si>
  <si>
    <t>ЯЗЫК СВИНОЙ (в блоках) зам.</t>
  </si>
  <si>
    <t>Z-СЕРВЕЛАТ ПРЕМИУМ в/к в/у</t>
  </si>
  <si>
    <t>МОЛОЧНЫЕ Коровино сос п/о мгс 1.5*6_ЭСЗ</t>
  </si>
  <si>
    <t>ДОКТОРСКАЯ ГОСТ вар б/о мгс</t>
  </si>
  <si>
    <t>ВЫРЕЗКА СВИНАЯ мл/к в/у (1*2) охл_Д</t>
  </si>
  <si>
    <t>Кор-реп 239х149х242 Т24В Вернер №251</t>
  </si>
  <si>
    <t>под Карбонад Вернер 150г</t>
  </si>
  <si>
    <t>Кор-реп 239х149х242 Т24В Вернер №259</t>
  </si>
  <si>
    <t>под Балык Вернер 150г</t>
  </si>
  <si>
    <t>Кор-реп 234х144х124 Т23Е Останкино №260</t>
  </si>
  <si>
    <t>Короб-репераунд 234х144х140 Т23Е Останкино №264</t>
  </si>
  <si>
    <t>Короб-репераунд 234х190х130 Т24Е Останкино №261</t>
  </si>
  <si>
    <t>Короб-шоубокс 210х150х100 Т26Е Останкино №258</t>
  </si>
  <si>
    <t>Короб-шоубокс 260х137х226 Т26Е Останкино №263</t>
  </si>
  <si>
    <t>СВИНИНА ПРАЗДНИЧНАЯ мгс охл_А</t>
  </si>
  <si>
    <t>ВЫРЕЗКА СВИНАЯ крк в/у (1*2) охл_Л</t>
  </si>
  <si>
    <t>мясникс</t>
  </si>
  <si>
    <t>РЕБРЫШКИ к/в мгс</t>
  </si>
  <si>
    <t>ТУ 10.13.14-129-00425283-2014</t>
  </si>
  <si>
    <t>РУССКАЯ ГОСТ вар п/о</t>
  </si>
  <si>
    <t>Кор-ш/б 265х155х135 Т27В Папа Может №234</t>
  </si>
  <si>
    <t>Кор-ш/б 392х228х165 Т26С Вернер №255</t>
  </si>
  <si>
    <t xml:space="preserve">Кор-ш/б 392х292х165 Т26С Вернер №262 </t>
  </si>
  <si>
    <t>под сосиски Молочные ГОСТ Вернер</t>
  </si>
  <si>
    <t>СОЧНЫЕ Папа может сар п/о мгс 1*3_60с</t>
  </si>
  <si>
    <t>ШПИКАЧКИ СОЧНЫЕ С БЕК. п/о мгс 1*3_60с</t>
  </si>
  <si>
    <t>ВЕНСКИЕ ПРЕМИУМ сос б/о мгс 1*4</t>
  </si>
  <si>
    <t>СОЧНЫЕ ПМ сос п/о мгс 1.5*4_О_50с</t>
  </si>
  <si>
    <t>СОЧНЫЕ ПМ сос п/о мгс 1.5*4_А_50с</t>
  </si>
  <si>
    <t>СОЧНЫЕ ПМ сос п/о мгс 1.5*4_50с</t>
  </si>
  <si>
    <t>СОЧНЫЕ ПМ сос п/о мгс 1.5*4_С_50с</t>
  </si>
  <si>
    <t>МОЛОЧ.ПРЕМИУМ ПМ сос п/о мгс 1.5*4_О_50с</t>
  </si>
  <si>
    <t>МОЛОЧ.ПРЕМИУМ ПМ сос п/о мгс 1.5*4_50с</t>
  </si>
  <si>
    <t>МОЛОЧ.ОРИГИН.сос п/о мгс 1*6_Kvalita_50с</t>
  </si>
  <si>
    <t>СЛИВОЧНЫЕ ПМ сос п/о мгс 1.5*4_О_50с</t>
  </si>
  <si>
    <t>СЛИВОЧНЫЕ ПМ сос п/о мгс 1.5*4_50с</t>
  </si>
  <si>
    <t>СЛИВОЧНЫЕ ПМ сос п/о мгс 1.5*4_А_50с</t>
  </si>
  <si>
    <t>СЛИВОЧНЫЕ ПМ сос п/о мгс 1.5*4_М_50с</t>
  </si>
  <si>
    <t>СОЧНЫЕ ПМ сос п/о мгс 1.5*4_Х5_50с</t>
  </si>
  <si>
    <t>ВЕТЧ.ДОМАШНЯЯ Папа может п/о_Л</t>
  </si>
  <si>
    <t>ПЕППЕРОНИ с/к с/н мгс 1*2_HRC</t>
  </si>
  <si>
    <t>ТУ 10.13.14-140-00425283-2015</t>
  </si>
  <si>
    <t>ФИЛЕЙНЫЕ Папа может сос ц/о мгс 1.5*2_М</t>
  </si>
  <si>
    <t>БЕКОН ДЛЯ КУЛИНАРИИ с/к с/н мгс 1*2_HRC</t>
  </si>
  <si>
    <t>грудинка свиная, вода питьевая, соль, смесь посолочно-нитритная (соль, фиксатор окраски (нитрит натрия)), регуляторы кислотности (трифосфаты, ацетаты натрия, цитраты натрия), стабилизатор (полифосфаты), сахара, специи и экстракты специй (в т.ч. сельдерей), усилитель вкуса и аромата (глутамат натрия), антиокислитель (аскорбат натрия)</t>
  </si>
  <si>
    <t>свинина, вода питьевая, белковый стабилизатор (шкура свиная, вода питьевая), крахмал картофельный, соль, смесь посолочно-нитритная (соль, фиксатор окраски (нитрит натрия)), белок животный говяжий, сахара, регуляторы кислотности (пирофосфаты, цитраты натрия), стабилизатор (полифосфаты), загуститель (каррагинан), чеснок сушеный, горчица, усилитель вкуса и аромата (глутамат натрия), ароматизаторы, антиокислитель (аскорбат натрия), краситель (кармины)</t>
  </si>
  <si>
    <t>СВИНИНА ПО-ДОМ. к/в с/н в/у 1/250*6_50с</t>
  </si>
  <si>
    <t>БЕКОН Останкино с/к с/н в/у 1/180_50с</t>
  </si>
  <si>
    <t>БЕКОН Останкино с/к с/н в/у 1/180_СНГ_50</t>
  </si>
  <si>
    <t>БЕКОН Папа может с/к с/н в/у 1/140_50с</t>
  </si>
  <si>
    <t>БЕКОН Папа может с/к с/н в/у 1/250_50с</t>
  </si>
  <si>
    <t>РУССКАЯ ПРЕМИУМ вар б/о мгс_30с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</si>
</sst>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8"/>
      <name val="Arial Cyr"/>
      <charset val="204"/>
    </font>
    <font>
      <b/>
      <sz val="10"/>
      <color theme="0"/>
      <name val="Arial Cyr"/>
      <family val="2"/>
      <charset val="204"/>
    </font>
    <font>
      <b/>
      <sz val="10"/>
      <color theme="0"/>
      <name val="Arial Cyr"/>
      <charset val="204"/>
    </font>
    <font>
      <sz val="10"/>
      <name val="Arial CYR"/>
    </font>
    <font>
      <sz val="10"/>
      <name val="Calibri"/>
      <family val="2"/>
      <charset val="204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4" fillId="0" borderId="0"/>
    <xf numFmtId="0" fontId="46" fillId="0" borderId="0"/>
  </cellStyleXfs>
  <cellXfs count="206">
    <xf numFmtId="0" fontId="0" fillId="0" borderId="0" xfId="0"/>
    <xf numFmtId="0" fontId="39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 vertical="top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0" xfId="0" applyFont="1" applyFill="1" applyBorder="1"/>
    <xf numFmtId="0" fontId="39" fillId="0" borderId="5" xfId="0" applyFont="1" applyFill="1" applyBorder="1" applyAlignment="1">
      <alignment horizontal="center" vertical="top"/>
    </xf>
    <xf numFmtId="0" fontId="41" fillId="0" borderId="6" xfId="0" applyFont="1" applyFill="1" applyBorder="1" applyAlignment="1">
      <alignment horizontal="center" vertical="top" wrapText="1"/>
    </xf>
    <xf numFmtId="0" fontId="41" fillId="0" borderId="7" xfId="0" applyFont="1" applyFill="1" applyBorder="1" applyAlignment="1">
      <alignment horizontal="center" vertical="top" wrapText="1"/>
    </xf>
    <xf numFmtId="0" fontId="41" fillId="0" borderId="8" xfId="0" applyFont="1" applyFill="1" applyBorder="1" applyAlignment="1">
      <alignment horizontal="center" vertical="top" wrapText="1"/>
    </xf>
    <xf numFmtId="0" fontId="41" fillId="0" borderId="9" xfId="0" applyFont="1" applyFill="1" applyBorder="1" applyAlignment="1">
      <alignment horizontal="center" vertical="top"/>
    </xf>
    <xf numFmtId="0" fontId="41" fillId="0" borderId="5" xfId="0" applyFont="1" applyFill="1" applyBorder="1" applyAlignment="1">
      <alignment horizontal="center" vertical="top"/>
    </xf>
    <xf numFmtId="0" fontId="41" fillId="0" borderId="10" xfId="0" applyFont="1" applyFill="1" applyBorder="1" applyAlignment="1">
      <alignment horizontal="center" vertical="top" wrapText="1"/>
    </xf>
    <xf numFmtId="0" fontId="41" fillId="0" borderId="11" xfId="0" applyFont="1" applyFill="1" applyBorder="1" applyAlignment="1">
      <alignment horizontal="center" vertical="top"/>
    </xf>
    <xf numFmtId="0" fontId="41" fillId="0" borderId="12" xfId="0" applyFont="1" applyFill="1" applyBorder="1" applyAlignment="1">
      <alignment horizontal="center" vertical="top"/>
    </xf>
    <xf numFmtId="0" fontId="41" fillId="0" borderId="12" xfId="0" applyFont="1" applyFill="1" applyBorder="1" applyAlignment="1">
      <alignment horizontal="center" vertical="top" wrapText="1"/>
    </xf>
    <xf numFmtId="0" fontId="41" fillId="0" borderId="13" xfId="0" applyFont="1" applyFill="1" applyBorder="1" applyAlignment="1">
      <alignment horizontal="center" vertical="top" wrapText="1"/>
    </xf>
    <xf numFmtId="0" fontId="41" fillId="0" borderId="6" xfId="0" applyFont="1" applyFill="1" applyBorder="1" applyAlignment="1">
      <alignment horizontal="center" vertical="top"/>
    </xf>
    <xf numFmtId="0" fontId="41" fillId="0" borderId="7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4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vertical="top"/>
    </xf>
    <xf numFmtId="0" fontId="0" fillId="0" borderId="15" xfId="0" applyFont="1" applyFill="1" applyBorder="1" applyAlignment="1">
      <alignment vertical="top"/>
    </xf>
    <xf numFmtId="0" fontId="0" fillId="0" borderId="16" xfId="0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1" fontId="0" fillId="0" borderId="14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/>
    </xf>
    <xf numFmtId="0" fontId="0" fillId="0" borderId="14" xfId="0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0" fillId="0" borderId="14" xfId="0" applyBorder="1" applyAlignment="1">
      <alignment horizontal="justify" vertical="top" wrapText="1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9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2" fontId="0" fillId="0" borderId="22" xfId="0" applyNumberFormat="1" applyBorder="1" applyAlignment="1">
      <alignment vertical="top"/>
    </xf>
    <xf numFmtId="0" fontId="40" fillId="0" borderId="1" xfId="0" applyFont="1" applyFill="1" applyBorder="1" applyAlignment="1">
      <alignment horizontal="center"/>
    </xf>
    <xf numFmtId="164" fontId="0" fillId="0" borderId="16" xfId="0" applyNumberFormat="1" applyBorder="1" applyAlignment="1">
      <alignment vertical="top"/>
    </xf>
    <xf numFmtId="164" fontId="0" fillId="0" borderId="18" xfId="0" applyNumberForma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14" xfId="0" applyFill="1" applyBorder="1" applyAlignment="1">
      <alignment vertical="top"/>
    </xf>
    <xf numFmtId="1" fontId="0" fillId="0" borderId="14" xfId="0" applyNumberFormat="1" applyBorder="1" applyAlignment="1">
      <alignment vertical="top"/>
    </xf>
    <xf numFmtId="1" fontId="0" fillId="0" borderId="14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9" xfId="0" applyBorder="1" applyAlignment="1">
      <alignment horizontal="justify" vertical="top" wrapText="1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30" xfId="0" applyBorder="1" applyAlignment="1">
      <alignment vertical="top"/>
    </xf>
    <xf numFmtId="0" fontId="44" fillId="0" borderId="0" xfId="1"/>
    <xf numFmtId="164" fontId="0" fillId="0" borderId="16" xfId="0" applyNumberFormat="1" applyBorder="1" applyAlignment="1">
      <alignment horizontal="center" vertical="top"/>
    </xf>
    <xf numFmtId="0" fontId="42" fillId="0" borderId="14" xfId="0" applyFont="1" applyBorder="1" applyAlignment="1">
      <alignment vertical="top"/>
    </xf>
    <xf numFmtId="0" fontId="0" fillId="0" borderId="19" xfId="0" quotePrefix="1" applyFont="1" applyFill="1" applyBorder="1" applyAlignment="1">
      <alignment horizontal="center" vertical="top"/>
    </xf>
    <xf numFmtId="1" fontId="0" fillId="0" borderId="25" xfId="0" applyNumberFormat="1" applyFont="1" applyFill="1" applyBorder="1" applyAlignment="1">
      <alignment vertical="top"/>
    </xf>
    <xf numFmtId="1" fontId="0" fillId="0" borderId="16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2" fontId="0" fillId="0" borderId="17" xfId="0" applyNumberFormat="1" applyBorder="1" applyAlignment="1">
      <alignment vertical="top"/>
    </xf>
    <xf numFmtId="49" fontId="0" fillId="0" borderId="2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2" fontId="41" fillId="0" borderId="7" xfId="0" applyNumberFormat="1" applyFont="1" applyFill="1" applyBorder="1" applyAlignment="1">
      <alignment horizontal="center" vertical="top" wrapText="1"/>
    </xf>
    <xf numFmtId="2" fontId="41" fillId="0" borderId="8" xfId="0" applyNumberFormat="1" applyFont="1" applyFill="1" applyBorder="1" applyAlignment="1">
      <alignment horizontal="center" vertical="top"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20" xfId="0" applyBorder="1" applyAlignment="1">
      <alignment vertical="top"/>
    </xf>
    <xf numFmtId="0" fontId="0" fillId="0" borderId="26" xfId="0" applyBorder="1" applyAlignment="1">
      <alignment vertical="top"/>
    </xf>
    <xf numFmtId="1" fontId="0" fillId="0" borderId="0" xfId="0" applyNumberFormat="1" applyFont="1" applyFill="1" applyBorder="1"/>
    <xf numFmtId="0" fontId="47" fillId="0" borderId="14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47" fillId="0" borderId="14" xfId="0" applyFont="1" applyBorder="1" applyAlignment="1">
      <alignment vertical="top" wrapText="1"/>
    </xf>
    <xf numFmtId="0" fontId="47" fillId="0" borderId="0" xfId="0" applyFont="1" applyFill="1" applyBorder="1" applyAlignment="1">
      <alignment wrapText="1"/>
    </xf>
    <xf numFmtId="0" fontId="43" fillId="0" borderId="14" xfId="0" applyFont="1" applyBorder="1" applyAlignment="1">
      <alignment vertical="top"/>
    </xf>
    <xf numFmtId="0" fontId="43" fillId="0" borderId="0" xfId="0" applyFont="1" applyFill="1" applyBorder="1"/>
    <xf numFmtId="0" fontId="0" fillId="0" borderId="28" xfId="0" applyBorder="1" applyAlignment="1">
      <alignment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vertical="top"/>
    </xf>
    <xf numFmtId="0" fontId="40" fillId="0" borderId="0" xfId="0" applyNumberFormat="1" applyFont="1" applyAlignment="1">
      <alignment vertical="top"/>
    </xf>
    <xf numFmtId="0" fontId="4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50" fillId="0" borderId="0" xfId="1" applyFont="1"/>
    <xf numFmtId="49" fontId="51" fillId="0" borderId="0" xfId="1" applyNumberFormat="1" applyFont="1" applyAlignment="1">
      <alignment horizontal="center" vertical="top"/>
    </xf>
    <xf numFmtId="164" fontId="50" fillId="2" borderId="31" xfId="1" applyNumberFormat="1" applyFont="1" applyFill="1" applyBorder="1" applyAlignment="1">
      <alignment horizontal="center" vertical="center" wrapText="1"/>
    </xf>
    <xf numFmtId="0" fontId="48" fillId="2" borderId="31" xfId="1" applyFont="1" applyFill="1" applyBorder="1" applyAlignment="1">
      <alignment horizontal="center" vertical="center"/>
    </xf>
    <xf numFmtId="0" fontId="38" fillId="0" borderId="0" xfId="1" applyFont="1"/>
    <xf numFmtId="164" fontId="51" fillId="3" borderId="31" xfId="1" applyNumberFormat="1" applyFont="1" applyFill="1" applyBorder="1"/>
    <xf numFmtId="164" fontId="51" fillId="3" borderId="31" xfId="1" applyNumberFormat="1" applyFont="1" applyFill="1" applyBorder="1" applyAlignment="1">
      <alignment horizontal="center" vertical="center"/>
    </xf>
    <xf numFmtId="0" fontId="51" fillId="0" borderId="0" xfId="1" applyFont="1" applyBorder="1"/>
    <xf numFmtId="0" fontId="38" fillId="0" borderId="0" xfId="1" applyFont="1" applyBorder="1"/>
    <xf numFmtId="164" fontId="51" fillId="0" borderId="0" xfId="1" applyNumberFormat="1" applyFont="1" applyBorder="1" applyAlignment="1">
      <alignment horizontal="center" vertical="center"/>
    </xf>
    <xf numFmtId="1" fontId="51" fillId="3" borderId="31" xfId="1" applyNumberFormat="1" applyFont="1" applyFill="1" applyBorder="1" applyAlignment="1">
      <alignment horizontal="left" vertical="center"/>
    </xf>
    <xf numFmtId="0" fontId="46" fillId="3" borderId="31" xfId="1" applyFont="1" applyFill="1" applyBorder="1" applyAlignment="1">
      <alignment horizontal="left" vertical="center"/>
    </xf>
    <xf numFmtId="0" fontId="51" fillId="3" borderId="31" xfId="1" applyFont="1" applyFill="1" applyBorder="1" applyAlignment="1">
      <alignment horizontal="left" vertical="center"/>
    </xf>
    <xf numFmtId="0" fontId="0" fillId="0" borderId="17" xfId="0" applyFont="1" applyFill="1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24" xfId="0" applyBorder="1" applyAlignment="1">
      <alignment vertical="top"/>
    </xf>
    <xf numFmtId="1" fontId="0" fillId="0" borderId="17" xfId="0" applyNumberFormat="1" applyBorder="1" applyAlignment="1">
      <alignment vertical="top"/>
    </xf>
    <xf numFmtId="0" fontId="46" fillId="0" borderId="0" xfId="1" applyFont="1" applyBorder="1"/>
    <xf numFmtId="164" fontId="44" fillId="0" borderId="0" xfId="1" applyNumberForma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52" fillId="0" borderId="6" xfId="0" applyFont="1" applyFill="1" applyBorder="1" applyAlignment="1">
      <alignment horizontal="center" vertical="top" wrapText="1"/>
    </xf>
    <xf numFmtId="0" fontId="52" fillId="0" borderId="7" xfId="0" applyFont="1" applyFill="1" applyBorder="1" applyAlignment="1">
      <alignment horizontal="center" vertical="top" wrapText="1"/>
    </xf>
    <xf numFmtId="0" fontId="52" fillId="0" borderId="10" xfId="0" applyFont="1" applyFill="1" applyBorder="1" applyAlignment="1">
      <alignment horizontal="center" vertical="top" wrapText="1"/>
    </xf>
    <xf numFmtId="0" fontId="52" fillId="0" borderId="5" xfId="0" applyFont="1" applyFill="1" applyBorder="1" applyAlignment="1">
      <alignment horizontal="center" vertical="top" wrapText="1"/>
    </xf>
    <xf numFmtId="3" fontId="0" fillId="0" borderId="14" xfId="0" applyNumberFormat="1" applyFont="1" applyFill="1" applyBorder="1" applyAlignment="1">
      <alignment vertical="top"/>
    </xf>
    <xf numFmtId="3" fontId="0" fillId="0" borderId="19" xfId="0" applyNumberFormat="1" applyFont="1" applyFill="1" applyBorder="1" applyAlignment="1">
      <alignment vertical="top"/>
    </xf>
    <xf numFmtId="164" fontId="0" fillId="3" borderId="16" xfId="0" applyNumberFormat="1" applyFont="1" applyFill="1" applyBorder="1" applyAlignment="1">
      <alignment vertical="top"/>
    </xf>
    <xf numFmtId="164" fontId="0" fillId="3" borderId="16" xfId="0" applyNumberFormat="1" applyFill="1" applyBorder="1" applyAlignment="1">
      <alignment vertical="top"/>
    </xf>
    <xf numFmtId="164" fontId="0" fillId="3" borderId="22" xfId="0" applyNumberFormat="1" applyFill="1" applyBorder="1" applyAlignment="1">
      <alignment vertical="top"/>
    </xf>
    <xf numFmtId="165" fontId="0" fillId="0" borderId="0" xfId="0" applyNumberFormat="1"/>
    <xf numFmtId="165" fontId="0" fillId="3" borderId="19" xfId="0" applyNumberFormat="1" applyFont="1" applyFill="1" applyBorder="1" applyAlignment="1">
      <alignment vertical="top"/>
    </xf>
    <xf numFmtId="165" fontId="0" fillId="3" borderId="14" xfId="0" applyNumberFormat="1" applyFont="1" applyFill="1" applyBorder="1" applyAlignment="1">
      <alignment vertical="top"/>
    </xf>
    <xf numFmtId="4" fontId="0" fillId="0" borderId="30" xfId="0" applyNumberFormat="1" applyBorder="1"/>
    <xf numFmtId="0" fontId="0" fillId="0" borderId="32" xfId="0" applyFont="1" applyFill="1" applyBorder="1" applyAlignment="1">
      <alignment horizontal="center" vertical="center"/>
    </xf>
    <xf numFmtId="1" fontId="45" fillId="0" borderId="33" xfId="0" applyNumberFormat="1" applyFont="1" applyFill="1" applyBorder="1" applyAlignment="1">
      <alignment horizontal="center" vertical="center" wrapText="1"/>
    </xf>
    <xf numFmtId="2" fontId="45" fillId="4" borderId="33" xfId="0" applyNumberFormat="1" applyFont="1" applyFill="1" applyBorder="1" applyAlignment="1">
      <alignment horizontal="center" vertical="top" wrapText="1"/>
    </xf>
    <xf numFmtId="164" fontId="45" fillId="4" borderId="33" xfId="0" applyNumberFormat="1" applyFont="1" applyFill="1" applyBorder="1" applyAlignment="1">
      <alignment horizontal="center" vertical="top" wrapText="1"/>
    </xf>
    <xf numFmtId="1" fontId="45" fillId="0" borderId="33" xfId="0" applyNumberFormat="1" applyFont="1" applyFill="1" applyBorder="1" applyAlignment="1">
      <alignment horizontal="center" vertical="top" wrapText="1"/>
    </xf>
    <xf numFmtId="1" fontId="45" fillId="0" borderId="34" xfId="0" applyNumberFormat="1" applyFont="1" applyFill="1" applyBorder="1" applyAlignment="1">
      <alignment horizontal="center" vertical="top" wrapText="1"/>
    </xf>
    <xf numFmtId="164" fontId="45" fillId="4" borderId="32" xfId="0" applyNumberFormat="1" applyFont="1" applyFill="1" applyBorder="1" applyAlignment="1">
      <alignment horizontal="center" vertical="top" wrapText="1"/>
    </xf>
    <xf numFmtId="0" fontId="47" fillId="0" borderId="14" xfId="0" applyFont="1" applyBorder="1" applyAlignment="1">
      <alignment horizontal="left" vertical="top"/>
    </xf>
    <xf numFmtId="0" fontId="47" fillId="0" borderId="0" xfId="0" applyFont="1" applyFill="1" applyBorder="1" applyAlignment="1">
      <alignment horizontal="left"/>
    </xf>
    <xf numFmtId="0" fontId="39" fillId="0" borderId="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7" fillId="0" borderId="0" xfId="1" applyFont="1"/>
    <xf numFmtId="1" fontId="0" fillId="0" borderId="19" xfId="0" applyNumberFormat="1" applyBorder="1" applyAlignment="1">
      <alignment horizontal="right" vertical="top" wrapText="1"/>
    </xf>
    <xf numFmtId="1" fontId="39" fillId="0" borderId="1" xfId="0" applyNumberFormat="1" applyFont="1" applyFill="1" applyBorder="1" applyAlignment="1">
      <alignment horizontal="center"/>
    </xf>
    <xf numFmtId="1" fontId="39" fillId="0" borderId="5" xfId="0" applyNumberFormat="1" applyFont="1" applyFill="1" applyBorder="1" applyAlignment="1">
      <alignment horizontal="center" vertical="top" wrapText="1"/>
    </xf>
    <xf numFmtId="1" fontId="39" fillId="0" borderId="35" xfId="0" applyNumberFormat="1" applyFont="1" applyFill="1" applyBorder="1" applyAlignment="1">
      <alignment horizontal="center" vertical="top" wrapText="1"/>
    </xf>
    <xf numFmtId="2" fontId="0" fillId="3" borderId="16" xfId="0" applyNumberFormat="1" applyFont="1" applyFill="1" applyBorder="1"/>
    <xf numFmtId="2" fontId="0" fillId="0" borderId="0" xfId="0" applyNumberFormat="1" applyFont="1"/>
    <xf numFmtId="0" fontId="53" fillId="0" borderId="5" xfId="0" applyFont="1" applyFill="1" applyBorder="1" applyAlignment="1">
      <alignment horizontal="center" vertical="top"/>
    </xf>
    <xf numFmtId="0" fontId="54" fillId="0" borderId="5" xfId="0" applyFont="1" applyFill="1" applyBorder="1" applyAlignment="1">
      <alignment horizontal="center" vertical="top"/>
    </xf>
    <xf numFmtId="0" fontId="53" fillId="0" borderId="5" xfId="0" applyFont="1" applyFill="1" applyBorder="1" applyAlignment="1">
      <alignment horizontal="center" vertical="top" wrapText="1"/>
    </xf>
    <xf numFmtId="0" fontId="0" fillId="0" borderId="29" xfId="0" applyBorder="1" applyAlignment="1">
      <alignment vertical="top"/>
    </xf>
    <xf numFmtId="0" fontId="36" fillId="0" borderId="0" xfId="1" applyFont="1"/>
    <xf numFmtId="0" fontId="48" fillId="5" borderId="0" xfId="1" applyFont="1" applyFill="1" applyAlignment="1">
      <alignment horizontal="center" vertical="center"/>
    </xf>
    <xf numFmtId="1" fontId="44" fillId="6" borderId="16" xfId="1" applyNumberFormat="1" applyFill="1" applyBorder="1"/>
    <xf numFmtId="0" fontId="35" fillId="0" borderId="0" xfId="1" applyFont="1"/>
    <xf numFmtId="0" fontId="0" fillId="0" borderId="27" xfId="0" applyBorder="1" applyAlignment="1">
      <alignment vertical="top"/>
    </xf>
    <xf numFmtId="0" fontId="34" fillId="0" borderId="0" xfId="1" applyFont="1"/>
    <xf numFmtId="0" fontId="33" fillId="0" borderId="0" xfId="1" applyFont="1"/>
    <xf numFmtId="0" fontId="32" fillId="0" borderId="0" xfId="1" applyFont="1"/>
    <xf numFmtId="0" fontId="41" fillId="0" borderId="36" xfId="0" applyFont="1" applyFill="1" applyBorder="1" applyAlignment="1">
      <alignment horizontal="center" vertical="top" wrapText="1"/>
    </xf>
    <xf numFmtId="164" fontId="0" fillId="0" borderId="17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horizontal="center"/>
    </xf>
    <xf numFmtId="0" fontId="55" fillId="0" borderId="0" xfId="0" applyFont="1"/>
    <xf numFmtId="0" fontId="0" fillId="0" borderId="14" xfId="0" applyFont="1" applyBorder="1" applyAlignment="1">
      <alignment vertical="top"/>
    </xf>
    <xf numFmtId="0" fontId="55" fillId="0" borderId="14" xfId="0" applyFont="1" applyBorder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2" fontId="0" fillId="0" borderId="16" xfId="0" applyNumberFormat="1" applyBorder="1"/>
    <xf numFmtId="0" fontId="0" fillId="0" borderId="17" xfId="0" applyFont="1" applyBorder="1" applyAlignment="1">
      <alignment vertical="top"/>
    </xf>
    <xf numFmtId="0" fontId="22" fillId="0" borderId="0" xfId="1" applyFont="1"/>
    <xf numFmtId="1" fontId="51" fillId="7" borderId="31" xfId="1" applyNumberFormat="1" applyFont="1" applyFill="1" applyBorder="1" applyAlignment="1">
      <alignment horizontal="left" vertical="center"/>
    </xf>
    <xf numFmtId="0" fontId="46" fillId="7" borderId="31" xfId="1" applyFont="1" applyFill="1" applyBorder="1" applyAlignment="1">
      <alignment horizontal="left" vertical="center"/>
    </xf>
    <xf numFmtId="164" fontId="51" fillId="7" borderId="31" xfId="1" applyNumberFormat="1" applyFont="1" applyFill="1" applyBorder="1" applyAlignment="1">
      <alignment horizontal="center" vertical="center"/>
    </xf>
    <xf numFmtId="164" fontId="51" fillId="7" borderId="31" xfId="1" applyNumberFormat="1" applyFont="1" applyFill="1" applyBorder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164" fontId="57" fillId="3" borderId="31" xfId="1" applyNumberFormat="1" applyFont="1" applyFill="1" applyBorder="1" applyAlignment="1">
      <alignment horizontal="center" vertical="center"/>
    </xf>
    <xf numFmtId="0" fontId="58" fillId="0" borderId="0" xfId="1" applyFont="1"/>
    <xf numFmtId="0" fontId="7" fillId="0" borderId="0" xfId="1" applyFont="1"/>
    <xf numFmtId="4" fontId="0" fillId="0" borderId="30" xfId="0" applyNumberFormat="1" applyFill="1" applyBorder="1"/>
    <xf numFmtId="0" fontId="0" fillId="0" borderId="0" xfId="0" applyFill="1"/>
    <xf numFmtId="0" fontId="6" fillId="0" borderId="0" xfId="1" applyFont="1"/>
    <xf numFmtId="0" fontId="5" fillId="0" borderId="0" xfId="1" applyFont="1"/>
    <xf numFmtId="0" fontId="4" fillId="0" borderId="0" xfId="1" applyFont="1"/>
    <xf numFmtId="2" fontId="0" fillId="0" borderId="30" xfId="0" applyNumberFormat="1" applyBorder="1"/>
    <xf numFmtId="0" fontId="3" fillId="0" borderId="0" xfId="1" applyFont="1"/>
    <xf numFmtId="4" fontId="0" fillId="0" borderId="30" xfId="0" applyNumberFormat="1" applyFont="1" applyBorder="1"/>
    <xf numFmtId="0" fontId="2" fillId="0" borderId="0" xfId="1" applyFont="1"/>
    <xf numFmtId="0" fontId="46" fillId="3" borderId="31" xfId="1" applyFont="1" applyFill="1" applyBorder="1" applyAlignment="1">
      <alignment horizontal="left" vertical="center" wrapText="1"/>
    </xf>
    <xf numFmtId="0" fontId="1" fillId="0" borderId="0" xfId="1" applyFont="1"/>
    <xf numFmtId="0" fontId="40" fillId="0" borderId="2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5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УХ" displayName="УХ" ref="Q1:Q8" totalsRowShown="0" headerRowDxfId="53" dataDxfId="52" headerRowCellStyle="Обычный 2" dataCellStyle="Обычный 2">
  <autoFilter ref="Q1:Q8" xr:uid="{00000000-0009-0000-0100-000002000000}"/>
  <tableColumns count="1">
    <tableColumn id="1" xr3:uid="{00000000-0010-0000-0000-000001000000}" name="Условия хранения" dataDxfId="51" dataCellStyle="Обычный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Номер_НТД" displayName="Номер_НТД" ref="K1:K52" totalsRowShown="0" headerRowDxfId="50" dataDxfId="49">
  <autoFilter ref="K1:K52" xr:uid="{00000000-0009-0000-0100-000001000000}"/>
  <tableColumns count="1">
    <tableColumn id="1" xr3:uid="{00000000-0010-0000-0100-000001000000}" name="Номер ГОСТ/ТУ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L13"/>
  <sheetViews>
    <sheetView tabSelected="1" zoomScaleNormal="1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14.140625" style="64" bestFit="1" customWidth="1"/>
    <col min="2" max="2" width="47.7109375" style="9" bestFit="1" customWidth="1"/>
    <col min="3" max="3" width="5.5703125" style="30" bestFit="1" customWidth="1"/>
    <col min="4" max="4" width="16.140625" style="77" customWidth="1"/>
    <col min="5" max="5" width="22.42578125" style="72" bestFit="1" customWidth="1"/>
    <col min="6" max="6" width="11.140625" style="130" customWidth="1"/>
    <col min="7" max="7" width="15.7109375" style="30" customWidth="1"/>
    <col min="8" max="8" width="28.7109375" style="81" customWidth="1"/>
    <col min="9" max="9" width="19.5703125" style="79" customWidth="1"/>
    <col min="10" max="10" width="62.28515625" style="9" customWidth="1"/>
    <col min="11" max="11" width="8.85546875" style="30" customWidth="1"/>
    <col min="12" max="12" width="8.5703125" style="30" customWidth="1"/>
    <col min="13" max="13" width="11.42578125" style="30" customWidth="1"/>
    <col min="14" max="14" width="12.85546875" style="30" bestFit="1" customWidth="1"/>
    <col min="15" max="15" width="13.42578125" style="9" customWidth="1"/>
    <col min="16" max="16" width="11.5703125" style="30" customWidth="1"/>
    <col min="17" max="17" width="8.5703125" style="30" customWidth="1"/>
    <col min="18" max="19" width="15.140625" style="75" customWidth="1"/>
    <col min="20" max="20" width="10" style="9" customWidth="1"/>
    <col min="21" max="21" width="11" style="9" customWidth="1"/>
    <col min="22" max="22" width="10.5703125" style="9" customWidth="1"/>
    <col min="23" max="23" width="9.7109375" style="9" customWidth="1"/>
    <col min="24" max="24" width="9.42578125" style="9" hidden="1" customWidth="1"/>
    <col min="25" max="25" width="9.42578125" style="9" customWidth="1"/>
    <col min="26" max="26" width="10" style="9" customWidth="1"/>
    <col min="27" max="27" width="11" style="9" customWidth="1"/>
    <col min="28" max="28" width="10.5703125" style="9" customWidth="1"/>
    <col min="29" max="29" width="10.140625" style="9" customWidth="1"/>
    <col min="30" max="30" width="10.5703125" style="9" hidden="1" customWidth="1"/>
    <col min="31" max="31" width="6.85546875" style="30" hidden="1" customWidth="1"/>
    <col min="32" max="33" width="9.42578125" style="71" customWidth="1"/>
    <col min="34" max="34" width="8.85546875" style="9" customWidth="1"/>
    <col min="35" max="35" width="8.28515625" style="9" customWidth="1"/>
    <col min="36" max="36" width="8.85546875" style="9" customWidth="1"/>
    <col min="37" max="37" width="9" style="9" customWidth="1"/>
    <col min="38" max="38" width="6.7109375" style="9" customWidth="1"/>
    <col min="39" max="39" width="11.140625" style="9" bestFit="1" customWidth="1"/>
    <col min="40" max="41" width="9.140625" style="9"/>
    <col min="42" max="42" width="9.140625" style="9" customWidth="1"/>
    <col min="43" max="45" width="9.140625" style="9"/>
    <col min="46" max="46" width="15" style="9" customWidth="1"/>
    <col min="47" max="47" width="4" style="9" customWidth="1"/>
    <col min="48" max="16384" width="9.140625" style="9"/>
  </cols>
  <sheetData>
    <row r="1" spans="1:38" x14ac:dyDescent="0.2">
      <c r="A1" s="3" t="s">
        <v>26</v>
      </c>
      <c r="B1" s="1" t="s">
        <v>25</v>
      </c>
      <c r="C1" s="1" t="s">
        <v>24</v>
      </c>
      <c r="D1" s="3" t="s">
        <v>256</v>
      </c>
      <c r="E1" s="42" t="s">
        <v>32</v>
      </c>
      <c r="F1" s="131" t="s">
        <v>409</v>
      </c>
      <c r="G1" s="1" t="s">
        <v>407</v>
      </c>
      <c r="H1" s="1" t="s">
        <v>404</v>
      </c>
      <c r="I1" s="2" t="s">
        <v>408</v>
      </c>
      <c r="J1" s="3" t="s">
        <v>23</v>
      </c>
      <c r="K1" s="203" t="s">
        <v>22</v>
      </c>
      <c r="L1" s="204"/>
      <c r="M1" s="204"/>
      <c r="N1" s="205"/>
      <c r="O1" s="1" t="s">
        <v>21</v>
      </c>
      <c r="P1" s="1" t="s">
        <v>20</v>
      </c>
      <c r="Q1" s="1" t="s">
        <v>19</v>
      </c>
      <c r="R1" s="136" t="s">
        <v>18</v>
      </c>
      <c r="S1" s="136" t="s">
        <v>18</v>
      </c>
      <c r="T1" s="4"/>
      <c r="U1" s="5"/>
      <c r="V1" s="6"/>
      <c r="W1" s="7" t="s">
        <v>17</v>
      </c>
      <c r="X1" s="7"/>
      <c r="Y1" s="8"/>
      <c r="Z1" s="4"/>
      <c r="AA1" s="108" t="s">
        <v>388</v>
      </c>
      <c r="AB1" s="5"/>
      <c r="AC1" s="5"/>
      <c r="AD1" s="5"/>
      <c r="AE1" s="155"/>
      <c r="AF1" s="67"/>
      <c r="AG1" s="68"/>
      <c r="AH1" s="66"/>
      <c r="AI1" s="5"/>
      <c r="AJ1" s="108" t="s">
        <v>389</v>
      </c>
      <c r="AK1" s="5"/>
      <c r="AL1" s="8"/>
    </row>
    <row r="2" spans="1:38" s="23" customFormat="1" ht="34.5" customHeight="1" thickBot="1" x14ac:dyDescent="0.25">
      <c r="A2" s="10" t="s">
        <v>406</v>
      </c>
      <c r="B2" s="141" t="s">
        <v>411</v>
      </c>
      <c r="C2" s="10" t="s">
        <v>16</v>
      </c>
      <c r="D2" s="142" t="s">
        <v>412</v>
      </c>
      <c r="E2" s="142" t="s">
        <v>413</v>
      </c>
      <c r="F2" s="10" t="s">
        <v>410</v>
      </c>
      <c r="G2" s="143" t="s">
        <v>407</v>
      </c>
      <c r="H2" s="10" t="s">
        <v>403</v>
      </c>
      <c r="I2" s="143" t="s">
        <v>408</v>
      </c>
      <c r="J2" s="141">
        <v>3</v>
      </c>
      <c r="K2" s="11" t="s">
        <v>500</v>
      </c>
      <c r="L2" s="12" t="s">
        <v>15</v>
      </c>
      <c r="M2" s="13" t="s">
        <v>14</v>
      </c>
      <c r="N2" s="14" t="s">
        <v>13</v>
      </c>
      <c r="O2" s="10" t="s">
        <v>63</v>
      </c>
      <c r="P2" s="15" t="s">
        <v>12</v>
      </c>
      <c r="Q2" s="16" t="s">
        <v>33</v>
      </c>
      <c r="R2" s="137" t="s">
        <v>401</v>
      </c>
      <c r="S2" s="138" t="s">
        <v>402</v>
      </c>
      <c r="T2" s="17" t="s">
        <v>11</v>
      </c>
      <c r="U2" s="18" t="s">
        <v>179</v>
      </c>
      <c r="V2" s="18" t="s">
        <v>10</v>
      </c>
      <c r="W2" s="19" t="s">
        <v>8</v>
      </c>
      <c r="X2" s="153" t="s">
        <v>429</v>
      </c>
      <c r="Y2" s="20" t="s">
        <v>7</v>
      </c>
      <c r="Z2" s="21" t="s">
        <v>11</v>
      </c>
      <c r="AA2" s="22" t="s">
        <v>179</v>
      </c>
      <c r="AB2" s="22" t="s">
        <v>10</v>
      </c>
      <c r="AC2" s="12" t="s">
        <v>9</v>
      </c>
      <c r="AD2" s="18" t="s">
        <v>251</v>
      </c>
      <c r="AE2" s="12" t="s">
        <v>252</v>
      </c>
      <c r="AF2" s="69" t="s">
        <v>394</v>
      </c>
      <c r="AG2" s="70" t="s">
        <v>395</v>
      </c>
      <c r="AH2" s="109" t="s">
        <v>6</v>
      </c>
      <c r="AI2" s="110" t="s">
        <v>390</v>
      </c>
      <c r="AJ2" s="111" t="s">
        <v>391</v>
      </c>
      <c r="AK2" s="112" t="s">
        <v>393</v>
      </c>
      <c r="AL2" s="112" t="s">
        <v>392</v>
      </c>
    </row>
    <row r="3" spans="1:38" ht="102" x14ac:dyDescent="0.2">
      <c r="A3" s="62">
        <v>1001224217091</v>
      </c>
      <c r="B3" s="46" t="s">
        <v>787</v>
      </c>
      <c r="C3" s="32" t="s">
        <v>3</v>
      </c>
      <c r="D3" s="76" t="s">
        <v>257</v>
      </c>
      <c r="E3" s="60" t="s">
        <v>418</v>
      </c>
      <c r="F3" s="129" t="s">
        <v>4</v>
      </c>
      <c r="G3" s="32" t="s">
        <v>0</v>
      </c>
      <c r="H3" s="80" t="s">
        <v>759</v>
      </c>
      <c r="I3" s="78" t="s">
        <v>337</v>
      </c>
      <c r="J3" s="34" t="s">
        <v>786</v>
      </c>
      <c r="K3" s="35">
        <v>12</v>
      </c>
      <c r="L3" s="36">
        <v>15</v>
      </c>
      <c r="M3" s="37"/>
      <c r="N3" s="55" t="s">
        <v>449</v>
      </c>
      <c r="O3" s="61" t="s">
        <v>64</v>
      </c>
      <c r="P3" s="54">
        <v>50</v>
      </c>
      <c r="Q3" s="32" t="s">
        <v>27</v>
      </c>
      <c r="R3" s="135">
        <v>4607958078035</v>
      </c>
      <c r="S3" s="135">
        <v>24607958078039</v>
      </c>
      <c r="T3" s="144">
        <v>244</v>
      </c>
      <c r="U3" s="45">
        <v>130</v>
      </c>
      <c r="V3" s="45">
        <v>25</v>
      </c>
      <c r="W3" s="43">
        <v>0.25</v>
      </c>
      <c r="X3" s="154">
        <v>7.0000000000000001E-3</v>
      </c>
      <c r="Y3" s="44">
        <f t="shared" ref="Y3" si="0">W3+X3</f>
        <v>0.25700000000000001</v>
      </c>
      <c r="Z3" s="39">
        <v>262</v>
      </c>
      <c r="AA3" s="40">
        <v>142</v>
      </c>
      <c r="AB3" s="40">
        <v>138</v>
      </c>
      <c r="AC3" s="102">
        <v>6</v>
      </c>
      <c r="AD3" s="63">
        <v>600000376</v>
      </c>
      <c r="AE3" s="59">
        <f>справочники!$C$81</f>
        <v>0.11</v>
      </c>
      <c r="AF3" s="41">
        <f t="shared" ref="AF3" si="1">ROUNDDOWN(номин.вес_нетто__кг*кол_во_инд.__упак_к,2)</f>
        <v>1.5</v>
      </c>
      <c r="AG3" s="65">
        <f t="shared" ref="AG3" si="2">(номин.вес_брутто__кг*кол_во_инд.__упак_к)+вес_короба__кг</f>
        <v>1.6520000000000001</v>
      </c>
      <c r="AH3" s="26">
        <v>24</v>
      </c>
      <c r="AI3" s="27">
        <v>11</v>
      </c>
      <c r="AJ3" s="28">
        <f t="shared" ref="AJ3" si="3">AH3*AI3</f>
        <v>264</v>
      </c>
      <c r="AK3" s="114">
        <f t="shared" ref="AK3" si="4">IF(C3="ШТ",кол_во_инд.__упак_к*итого_г_у,ROUNDDOWN(номин.вес_нетто_г_у__кг*итого_г_у,1))</f>
        <v>1584</v>
      </c>
      <c r="AL3" s="113">
        <f t="shared" ref="AL3:AL7" si="5">(высота__мм*кол_во_слоев_г_у)+145</f>
        <v>1663</v>
      </c>
    </row>
    <row r="4" spans="1:38" ht="76.5" x14ac:dyDescent="0.2">
      <c r="A4" s="62">
        <v>1001223297103</v>
      </c>
      <c r="B4" s="46" t="s">
        <v>788</v>
      </c>
      <c r="C4" s="32" t="s">
        <v>3</v>
      </c>
      <c r="D4" s="76" t="s">
        <v>257</v>
      </c>
      <c r="E4" s="60" t="s">
        <v>418</v>
      </c>
      <c r="F4" s="129" t="s">
        <v>1</v>
      </c>
      <c r="G4" s="32" t="s">
        <v>0</v>
      </c>
      <c r="H4" s="80" t="s">
        <v>264</v>
      </c>
      <c r="I4" s="78" t="s">
        <v>302</v>
      </c>
      <c r="J4" s="50" t="s">
        <v>785</v>
      </c>
      <c r="K4" s="51">
        <v>13</v>
      </c>
      <c r="L4" s="52">
        <v>28</v>
      </c>
      <c r="M4" s="56">
        <v>3</v>
      </c>
      <c r="N4" s="53" t="s">
        <v>480</v>
      </c>
      <c r="O4" s="61" t="s">
        <v>64</v>
      </c>
      <c r="P4" s="54">
        <v>50</v>
      </c>
      <c r="Q4" s="49" t="s">
        <v>41</v>
      </c>
      <c r="R4" s="135">
        <v>4607958072477</v>
      </c>
      <c r="S4" s="135">
        <v>24607958072471</v>
      </c>
      <c r="T4" s="144">
        <v>248</v>
      </c>
      <c r="U4" s="45">
        <v>130</v>
      </c>
      <c r="V4" s="45">
        <v>15</v>
      </c>
      <c r="W4" s="43">
        <v>0.18</v>
      </c>
      <c r="X4" s="154">
        <v>7.0000000000000001E-3</v>
      </c>
      <c r="Y4" s="44">
        <f t="shared" ref="Y4" si="6">W4+X4</f>
        <v>0.187</v>
      </c>
      <c r="Z4" s="39">
        <v>262</v>
      </c>
      <c r="AA4" s="40">
        <v>142</v>
      </c>
      <c r="AB4" s="40">
        <v>178</v>
      </c>
      <c r="AC4" s="102">
        <v>10</v>
      </c>
      <c r="AD4" s="63">
        <v>600000453</v>
      </c>
      <c r="AE4" s="59">
        <f>справочники!$C$148</f>
        <v>0.108</v>
      </c>
      <c r="AF4" s="41">
        <f t="shared" ref="AF4:AF7" si="7">ROUNDDOWN(номин.вес_нетто__кг*кол_во_инд.__упак_к,2)</f>
        <v>1.8</v>
      </c>
      <c r="AG4" s="65">
        <f t="shared" ref="AG4:AG7" si="8">(номин.вес_брутто__кг*кол_во_инд.__упак_к)+вес_короба__кг</f>
        <v>1.9780000000000002</v>
      </c>
      <c r="AH4" s="26">
        <v>24</v>
      </c>
      <c r="AI4" s="27">
        <v>9</v>
      </c>
      <c r="AJ4" s="28">
        <f t="shared" ref="AJ4" si="9">AH4*AI4</f>
        <v>216</v>
      </c>
      <c r="AK4" s="114">
        <f t="shared" ref="AK4" si="10">IF(C4="ШТ",кол_во_инд.__упак_к*итого_г_у,ROUNDDOWN(номин.вес_нетто_г_у__кг*итого_г_у,1))</f>
        <v>2160</v>
      </c>
      <c r="AL4" s="113">
        <f t="shared" si="5"/>
        <v>1747</v>
      </c>
    </row>
    <row r="5" spans="1:38" ht="76.5" x14ac:dyDescent="0.2">
      <c r="A5" s="62">
        <v>1001223297104</v>
      </c>
      <c r="B5" s="46" t="s">
        <v>789</v>
      </c>
      <c r="C5" s="32" t="s">
        <v>3</v>
      </c>
      <c r="D5" s="76" t="s">
        <v>257</v>
      </c>
      <c r="E5" s="60" t="s">
        <v>418</v>
      </c>
      <c r="F5" s="129" t="s">
        <v>1</v>
      </c>
      <c r="G5" s="32" t="s">
        <v>0</v>
      </c>
      <c r="H5" s="80" t="s">
        <v>264</v>
      </c>
      <c r="I5" s="78" t="s">
        <v>302</v>
      </c>
      <c r="J5" s="50" t="s">
        <v>785</v>
      </c>
      <c r="K5" s="51">
        <v>13</v>
      </c>
      <c r="L5" s="52">
        <v>28</v>
      </c>
      <c r="M5" s="56">
        <v>3</v>
      </c>
      <c r="N5" s="53" t="s">
        <v>480</v>
      </c>
      <c r="O5" s="61" t="s">
        <v>64</v>
      </c>
      <c r="P5" s="54">
        <v>50</v>
      </c>
      <c r="Q5" s="49" t="s">
        <v>41</v>
      </c>
      <c r="R5" s="135">
        <v>4607958072477</v>
      </c>
      <c r="S5" s="135">
        <v>24607958072471</v>
      </c>
      <c r="T5" s="144">
        <v>248</v>
      </c>
      <c r="U5" s="45">
        <v>130</v>
      </c>
      <c r="V5" s="45">
        <v>15</v>
      </c>
      <c r="W5" s="43">
        <v>0.18</v>
      </c>
      <c r="X5" s="154">
        <v>7.0000000000000001E-3</v>
      </c>
      <c r="Y5" s="44">
        <f t="shared" ref="Y5" si="11">W5+X5</f>
        <v>0.187</v>
      </c>
      <c r="Z5" s="39">
        <v>262</v>
      </c>
      <c r="AA5" s="40">
        <v>142</v>
      </c>
      <c r="AB5" s="40">
        <v>178</v>
      </c>
      <c r="AC5" s="102">
        <v>10</v>
      </c>
      <c r="AD5" s="63">
        <v>600000453</v>
      </c>
      <c r="AE5" s="59">
        <f>справочники!$C$148</f>
        <v>0.108</v>
      </c>
      <c r="AF5" s="41">
        <f t="shared" si="7"/>
        <v>1.8</v>
      </c>
      <c r="AG5" s="65">
        <f t="shared" si="8"/>
        <v>1.9780000000000002</v>
      </c>
      <c r="AH5" s="26">
        <v>24</v>
      </c>
      <c r="AI5" s="27">
        <v>9</v>
      </c>
      <c r="AJ5" s="28">
        <f t="shared" ref="AJ5" si="12">AH5*AI5</f>
        <v>216</v>
      </c>
      <c r="AK5" s="114">
        <f t="shared" ref="AK5" si="13">IF(C5="ШТ",кол_во_инд.__упак_к*итого_г_у,ROUNDDOWN(номин.вес_нетто_г_у__кг*итого_г_у,1))</f>
        <v>2160</v>
      </c>
      <c r="AL5" s="113">
        <f t="shared" si="5"/>
        <v>1747</v>
      </c>
    </row>
    <row r="6" spans="1:38" ht="76.5" x14ac:dyDescent="0.2">
      <c r="A6" s="62">
        <v>1001223297092</v>
      </c>
      <c r="B6" s="46" t="s">
        <v>790</v>
      </c>
      <c r="C6" s="32" t="s">
        <v>3</v>
      </c>
      <c r="D6" s="76" t="s">
        <v>257</v>
      </c>
      <c r="E6" s="60" t="s">
        <v>418</v>
      </c>
      <c r="F6" s="129" t="s">
        <v>4</v>
      </c>
      <c r="G6" s="32" t="s">
        <v>0</v>
      </c>
      <c r="H6" s="80" t="s">
        <v>264</v>
      </c>
      <c r="I6" s="78" t="s">
        <v>302</v>
      </c>
      <c r="J6" s="50" t="s">
        <v>785</v>
      </c>
      <c r="K6" s="51">
        <v>13</v>
      </c>
      <c r="L6" s="52">
        <v>28</v>
      </c>
      <c r="M6" s="56">
        <v>3</v>
      </c>
      <c r="N6" s="53" t="s">
        <v>480</v>
      </c>
      <c r="O6" s="61" t="s">
        <v>64</v>
      </c>
      <c r="P6" s="54">
        <v>50</v>
      </c>
      <c r="Q6" s="49" t="s">
        <v>41</v>
      </c>
      <c r="R6" s="135">
        <v>4607958076345</v>
      </c>
      <c r="S6" s="135">
        <v>14607958076342</v>
      </c>
      <c r="T6" s="144">
        <v>248</v>
      </c>
      <c r="U6" s="45">
        <v>130</v>
      </c>
      <c r="V6" s="45">
        <v>15</v>
      </c>
      <c r="W6" s="43">
        <v>0.14000000000000001</v>
      </c>
      <c r="X6" s="154">
        <v>7.0000000000000001E-3</v>
      </c>
      <c r="Y6" s="44">
        <f t="shared" ref="Y6" si="14">W6+X6</f>
        <v>0.14700000000000002</v>
      </c>
      <c r="Z6" s="39">
        <v>244</v>
      </c>
      <c r="AA6" s="40">
        <v>152</v>
      </c>
      <c r="AB6" s="40">
        <v>158</v>
      </c>
      <c r="AC6" s="102">
        <v>10</v>
      </c>
      <c r="AD6" s="63">
        <v>600000460</v>
      </c>
      <c r="AE6" s="59">
        <f>справочники!$C$119</f>
        <v>8.3000000000000004E-2</v>
      </c>
      <c r="AF6" s="41">
        <f t="shared" si="7"/>
        <v>1.4</v>
      </c>
      <c r="AG6" s="65">
        <f t="shared" si="8"/>
        <v>1.5530000000000002</v>
      </c>
      <c r="AH6" s="26">
        <v>24</v>
      </c>
      <c r="AI6" s="27">
        <v>9</v>
      </c>
      <c r="AJ6" s="28">
        <f t="shared" ref="AJ6" si="15">AH6*AI6</f>
        <v>216</v>
      </c>
      <c r="AK6" s="114">
        <f t="shared" ref="AK6" si="16">IF(C6="ШТ",кол_во_инд.__упак_к*итого_г_у,ROUNDDOWN(номин.вес_нетто_г_у__кг*итого_г_у,1))</f>
        <v>2160</v>
      </c>
      <c r="AL6" s="113">
        <f t="shared" si="5"/>
        <v>1567</v>
      </c>
    </row>
    <row r="7" spans="1:38" ht="76.5" x14ac:dyDescent="0.2">
      <c r="A7" s="62">
        <v>1001223297093</v>
      </c>
      <c r="B7" s="46" t="s">
        <v>791</v>
      </c>
      <c r="C7" s="32" t="s">
        <v>3</v>
      </c>
      <c r="D7" s="76" t="s">
        <v>257</v>
      </c>
      <c r="E7" s="60" t="s">
        <v>418</v>
      </c>
      <c r="F7" s="129" t="s">
        <v>4</v>
      </c>
      <c r="G7" s="32" t="s">
        <v>0</v>
      </c>
      <c r="H7" s="80" t="s">
        <v>264</v>
      </c>
      <c r="I7" s="78" t="s">
        <v>302</v>
      </c>
      <c r="J7" s="50" t="s">
        <v>785</v>
      </c>
      <c r="K7" s="51">
        <v>13</v>
      </c>
      <c r="L7" s="52">
        <v>28</v>
      </c>
      <c r="M7" s="56">
        <v>3</v>
      </c>
      <c r="N7" s="53" t="s">
        <v>480</v>
      </c>
      <c r="O7" s="61" t="s">
        <v>64</v>
      </c>
      <c r="P7" s="54">
        <v>50</v>
      </c>
      <c r="Q7" s="49" t="s">
        <v>41</v>
      </c>
      <c r="R7" s="135">
        <v>4607958078783</v>
      </c>
      <c r="S7" s="135">
        <v>14607958078780</v>
      </c>
      <c r="T7" s="144">
        <v>248</v>
      </c>
      <c r="U7" s="45">
        <v>130</v>
      </c>
      <c r="V7" s="45">
        <v>20</v>
      </c>
      <c r="W7" s="43">
        <v>0.25</v>
      </c>
      <c r="X7" s="154">
        <v>7.0000000000000001E-3</v>
      </c>
      <c r="Y7" s="44">
        <f t="shared" ref="Y7" si="17">W7+X7</f>
        <v>0.25700000000000001</v>
      </c>
      <c r="Z7" s="39">
        <v>262</v>
      </c>
      <c r="AA7" s="40">
        <v>142</v>
      </c>
      <c r="AB7" s="40">
        <v>178</v>
      </c>
      <c r="AC7" s="102">
        <v>7</v>
      </c>
      <c r="AD7" s="63">
        <v>600000453</v>
      </c>
      <c r="AE7" s="59">
        <f>справочники!$C$148</f>
        <v>0.108</v>
      </c>
      <c r="AF7" s="41">
        <f t="shared" si="7"/>
        <v>1.75</v>
      </c>
      <c r="AG7" s="65">
        <f t="shared" si="8"/>
        <v>1.907</v>
      </c>
      <c r="AH7" s="26">
        <v>24</v>
      </c>
      <c r="AI7" s="27">
        <v>9</v>
      </c>
      <c r="AJ7" s="28">
        <f t="shared" ref="AJ7" si="18">AH7*AI7</f>
        <v>216</v>
      </c>
      <c r="AK7" s="114">
        <f t="shared" ref="AK7" si="19">IF(C7="ШТ",кол_во_инд.__упак_к*итого_г_у,ROUNDDOWN(номин.вес_нетто_г_у__кг*итого_г_у,1))</f>
        <v>1512</v>
      </c>
      <c r="AL7" s="113">
        <f t="shared" si="5"/>
        <v>1747</v>
      </c>
    </row>
    <row r="8" spans="1:38" x14ac:dyDescent="0.2">
      <c r="AL8" s="75"/>
    </row>
    <row r="9" spans="1:38" x14ac:dyDescent="0.2">
      <c r="AL9" s="75"/>
    </row>
    <row r="10" spans="1:38" x14ac:dyDescent="0.2">
      <c r="AL10" s="75"/>
    </row>
    <row r="11" spans="1:38" x14ac:dyDescent="0.2">
      <c r="AL11" s="75"/>
    </row>
    <row r="12" spans="1:38" x14ac:dyDescent="0.2">
      <c r="AL12" s="75"/>
    </row>
    <row r="13" spans="1:38" x14ac:dyDescent="0.2">
      <c r="AL13" s="75"/>
    </row>
  </sheetData>
  <autoFilter ref="A2:AL7" xr:uid="{00000000-0009-0000-0000-000000000000}"/>
  <sortState xmlns:xlrd2="http://schemas.microsoft.com/office/spreadsheetml/2017/richdata2" ref="A213:AS246">
    <sortCondition ref="B249:B270"/>
  </sortState>
  <mergeCells count="1">
    <mergeCell ref="K1:N1"/>
  </mergeCells>
  <dataValidations count="1">
    <dataValidation type="textLength" operator="lessThanOrEqual" allowBlank="1" showInputMessage="1" showErrorMessage="1" sqref="B4:B7" xr:uid="{00000000-0002-0000-0000-000000000000}">
      <formula1>40</formula1>
    </dataValidation>
  </dataValidations>
  <pageMargins left="0.70866141732283472" right="0.70866141732283472" top="0.74803149606299213" bottom="0.74803149606299213" header="0.31496062992125984" footer="0.31496062992125984"/>
  <pageSetup paperSize="9" scale="30" fitToHeight="95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справочники!$Q$2:$Q$8</xm:f>
          </x14:formula1>
          <xm:sqref>O3:O7</xm:sqref>
        </x14:dataValidation>
        <x14:dataValidation type="list" allowBlank="1" showInputMessage="1" showErrorMessage="1" xr:uid="{00000000-0002-0000-0000-000002000000}">
          <x14:formula1>
            <xm:f>справочники!$K$2:$K$52</xm:f>
          </x14:formula1>
          <xm:sqref>H3:H7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W172"/>
  <sheetViews>
    <sheetView topLeftCell="G1" workbookViewId="0">
      <pane ySplit="1" topLeftCell="A2" activePane="bottomLeft" state="frozen"/>
      <selection pane="bottomLeft" activeCell="W2" sqref="W2"/>
    </sheetView>
  </sheetViews>
  <sheetFormatPr defaultRowHeight="15" x14ac:dyDescent="0.25"/>
  <cols>
    <col min="1" max="1" width="12.42578125" style="95" customWidth="1"/>
    <col min="2" max="2" width="56" style="96" bestFit="1" customWidth="1"/>
    <col min="3" max="4" width="14.85546875" style="97" customWidth="1"/>
    <col min="5" max="5" width="14.85546875" style="97" hidden="1" customWidth="1"/>
    <col min="6" max="6" width="12.5703125" style="96" bestFit="1" customWidth="1"/>
    <col min="7" max="8" width="9.140625" style="92"/>
    <col min="9" max="10" width="9.140625" style="58"/>
    <col min="11" max="11" width="28.140625" style="58" bestFit="1" customWidth="1"/>
    <col min="12" max="13" width="9.140625" style="58"/>
    <col min="14" max="14" width="28.140625" style="58" bestFit="1" customWidth="1"/>
    <col min="15" max="15" width="36.5703125" style="58" customWidth="1"/>
    <col min="16" max="16" width="9.140625" style="58"/>
    <col min="17" max="17" width="19.7109375" style="58" customWidth="1"/>
    <col min="18" max="18" width="9.140625" style="58"/>
    <col min="19" max="19" width="2" style="58" bestFit="1" customWidth="1"/>
    <col min="20" max="20" width="14.140625" style="58" bestFit="1" customWidth="1"/>
    <col min="21" max="21" width="15.140625" style="58" bestFit="1" customWidth="1"/>
    <col min="22" max="22" width="14.140625" style="58" bestFit="1" customWidth="1"/>
    <col min="23" max="23" width="15.140625" style="58" bestFit="1" customWidth="1"/>
    <col min="24" max="16384" width="9.140625" style="58"/>
  </cols>
  <sheetData>
    <row r="1" spans="1:23" ht="38.25" x14ac:dyDescent="0.25">
      <c r="A1" s="90" t="s">
        <v>351</v>
      </c>
      <c r="B1" s="91" t="s">
        <v>352</v>
      </c>
      <c r="C1" s="90" t="s">
        <v>353</v>
      </c>
      <c r="D1" s="90"/>
      <c r="E1" s="90"/>
      <c r="F1" s="90" t="s">
        <v>354</v>
      </c>
      <c r="K1" s="85" t="s">
        <v>282</v>
      </c>
      <c r="N1" s="85" t="s">
        <v>282</v>
      </c>
      <c r="O1" s="86" t="s">
        <v>283</v>
      </c>
      <c r="Q1" s="88" t="s">
        <v>349</v>
      </c>
      <c r="S1" s="146"/>
      <c r="T1" s="146" t="s">
        <v>401</v>
      </c>
      <c r="U1" s="146"/>
      <c r="V1" s="146"/>
      <c r="W1" s="146" t="s">
        <v>402</v>
      </c>
    </row>
    <row r="2" spans="1:23" ht="25.5" x14ac:dyDescent="0.25">
      <c r="A2" s="98">
        <v>600000010</v>
      </c>
      <c r="B2" s="99" t="s">
        <v>502</v>
      </c>
      <c r="C2" s="94">
        <v>0.33900000000000002</v>
      </c>
      <c r="D2" s="93"/>
      <c r="E2" s="93"/>
      <c r="F2" s="93"/>
      <c r="K2" s="83" t="s">
        <v>40</v>
      </c>
      <c r="N2" s="83" t="s">
        <v>40</v>
      </c>
      <c r="O2" s="87" t="s">
        <v>284</v>
      </c>
      <c r="Q2" s="89" t="s">
        <v>67</v>
      </c>
      <c r="S2" s="147">
        <v>1</v>
      </c>
      <c r="T2" s="147">
        <v>4607958079032</v>
      </c>
      <c r="U2" s="147" t="str">
        <f>CONCATENATE(S2,T2)</f>
        <v>14607958079032</v>
      </c>
      <c r="V2" s="147" t="str">
        <f>LEFT(U2,13)</f>
        <v>1460795807903</v>
      </c>
      <c r="W2" s="147">
        <f>V2*10+MOD(10-MOD(3*(MID(V2,1,1)+MID(V2,3,1)+MID(V2,5,1)+MID(V2,7,1)+MID(V2,9,1)+MID(V2,11,1)+MID(V2,13,1))+MID(V2,2,1)+MID(V2,4,1)+MID(V2,6,1)+MID(V2,8,1)+MID(V2,10,1)+MID(V2,12,1),10),10)</f>
        <v>14607958079039</v>
      </c>
    </row>
    <row r="3" spans="1:23" ht="25.5" x14ac:dyDescent="0.25">
      <c r="A3" s="171">
        <v>600000011</v>
      </c>
      <c r="B3" s="172" t="s">
        <v>355</v>
      </c>
      <c r="C3" s="173"/>
      <c r="D3" s="174"/>
      <c r="E3" s="174"/>
      <c r="F3" s="174" t="s">
        <v>544</v>
      </c>
      <c r="K3" s="83" t="s">
        <v>260</v>
      </c>
      <c r="N3" s="83" t="s">
        <v>40</v>
      </c>
      <c r="O3" s="87" t="s">
        <v>285</v>
      </c>
      <c r="Q3" s="89" t="s">
        <v>64</v>
      </c>
    </row>
    <row r="4" spans="1:23" ht="25.5" x14ac:dyDescent="0.25">
      <c r="A4" s="171">
        <v>600000012</v>
      </c>
      <c r="B4" s="172" t="s">
        <v>503</v>
      </c>
      <c r="C4" s="173"/>
      <c r="D4" s="174"/>
      <c r="E4" s="174"/>
      <c r="F4" s="174" t="s">
        <v>544</v>
      </c>
      <c r="K4" s="84" t="s">
        <v>104</v>
      </c>
      <c r="N4" s="83" t="s">
        <v>260</v>
      </c>
      <c r="O4" s="87" t="s">
        <v>286</v>
      </c>
      <c r="Q4" s="89" t="s">
        <v>66</v>
      </c>
    </row>
    <row r="5" spans="1:23" ht="25.5" x14ac:dyDescent="0.25">
      <c r="A5" s="98">
        <v>600000013</v>
      </c>
      <c r="B5" s="99" t="s">
        <v>504</v>
      </c>
      <c r="C5" s="94">
        <v>0.14099999999999999</v>
      </c>
      <c r="D5" s="93"/>
      <c r="E5" s="93"/>
      <c r="F5" s="93"/>
      <c r="K5" s="83" t="s">
        <v>136</v>
      </c>
      <c r="N5" s="84" t="s">
        <v>104</v>
      </c>
      <c r="O5" s="87" t="s">
        <v>287</v>
      </c>
      <c r="Q5" s="89" t="s">
        <v>350</v>
      </c>
    </row>
    <row r="6" spans="1:23" ht="25.5" x14ac:dyDescent="0.25">
      <c r="A6" s="171">
        <v>600000014</v>
      </c>
      <c r="B6" s="172" t="s">
        <v>187</v>
      </c>
      <c r="C6" s="173"/>
      <c r="D6" s="174"/>
      <c r="E6" s="174"/>
      <c r="F6" s="174" t="s">
        <v>387</v>
      </c>
      <c r="K6" s="83" t="s">
        <v>34</v>
      </c>
      <c r="N6" s="84" t="s">
        <v>104</v>
      </c>
      <c r="O6" s="87" t="s">
        <v>288</v>
      </c>
      <c r="Q6" s="89" t="s">
        <v>65</v>
      </c>
    </row>
    <row r="7" spans="1:23" ht="25.5" x14ac:dyDescent="0.25">
      <c r="A7" s="171">
        <v>600000015</v>
      </c>
      <c r="B7" s="172" t="s">
        <v>356</v>
      </c>
      <c r="C7" s="173"/>
      <c r="D7" s="174"/>
      <c r="E7" s="174"/>
      <c r="F7" s="174" t="s">
        <v>544</v>
      </c>
      <c r="K7" s="83" t="s">
        <v>44</v>
      </c>
      <c r="N7" s="83" t="s">
        <v>136</v>
      </c>
      <c r="O7" s="87" t="s">
        <v>289</v>
      </c>
      <c r="Q7" s="89" t="s">
        <v>138</v>
      </c>
    </row>
    <row r="8" spans="1:23" ht="25.5" x14ac:dyDescent="0.25">
      <c r="A8" s="171">
        <v>600000016</v>
      </c>
      <c r="B8" s="172" t="s">
        <v>357</v>
      </c>
      <c r="C8" s="173"/>
      <c r="D8" s="174"/>
      <c r="E8" s="174"/>
      <c r="F8" s="174" t="s">
        <v>544</v>
      </c>
      <c r="K8" s="83" t="s">
        <v>45</v>
      </c>
      <c r="N8" s="83" t="s">
        <v>136</v>
      </c>
      <c r="O8" s="87" t="s">
        <v>290</v>
      </c>
      <c r="Q8" s="89" t="s">
        <v>68</v>
      </c>
    </row>
    <row r="9" spans="1:23" ht="25.5" x14ac:dyDescent="0.25">
      <c r="A9" s="98">
        <v>600000017</v>
      </c>
      <c r="B9" s="99" t="s">
        <v>505</v>
      </c>
      <c r="C9" s="94">
        <v>0.34899999999999998</v>
      </c>
      <c r="D9" s="93"/>
      <c r="E9" s="93"/>
      <c r="F9" s="93"/>
      <c r="K9" s="83" t="s">
        <v>261</v>
      </c>
      <c r="N9" s="83" t="s">
        <v>34</v>
      </c>
      <c r="O9" s="87" t="s">
        <v>291</v>
      </c>
    </row>
    <row r="10" spans="1:23" ht="25.5" x14ac:dyDescent="0.25">
      <c r="A10" s="98">
        <v>600000018</v>
      </c>
      <c r="B10" s="99" t="s">
        <v>506</v>
      </c>
      <c r="C10" s="94">
        <v>0.161</v>
      </c>
      <c r="D10" s="93"/>
      <c r="E10" s="93"/>
      <c r="F10" s="93"/>
      <c r="K10" s="83" t="s">
        <v>759</v>
      </c>
      <c r="N10" s="83" t="s">
        <v>44</v>
      </c>
      <c r="O10" s="87" t="s">
        <v>292</v>
      </c>
    </row>
    <row r="11" spans="1:23" ht="25.5" x14ac:dyDescent="0.25">
      <c r="A11" s="98">
        <v>600000019</v>
      </c>
      <c r="B11" s="99" t="s">
        <v>507</v>
      </c>
      <c r="C11" s="94">
        <v>0.114</v>
      </c>
      <c r="D11" s="93"/>
      <c r="E11" s="93"/>
      <c r="F11" s="93"/>
      <c r="K11" s="83" t="s">
        <v>85</v>
      </c>
      <c r="N11" s="83" t="s">
        <v>44</v>
      </c>
      <c r="O11" s="87" t="s">
        <v>293</v>
      </c>
    </row>
    <row r="12" spans="1:23" ht="25.5" x14ac:dyDescent="0.25">
      <c r="A12" s="171">
        <v>600000020</v>
      </c>
      <c r="B12" s="172" t="s">
        <v>358</v>
      </c>
      <c r="C12" s="173"/>
      <c r="D12" s="174"/>
      <c r="E12" s="174"/>
      <c r="F12" s="174" t="s">
        <v>544</v>
      </c>
      <c r="K12" s="83" t="s">
        <v>782</v>
      </c>
      <c r="N12" s="83" t="s">
        <v>45</v>
      </c>
      <c r="O12" s="87" t="s">
        <v>348</v>
      </c>
    </row>
    <row r="13" spans="1:23" ht="25.5" x14ac:dyDescent="0.25">
      <c r="A13" s="98">
        <v>600000021</v>
      </c>
      <c r="B13" s="99" t="s">
        <v>508</v>
      </c>
      <c r="C13" s="94">
        <v>0.26800000000000002</v>
      </c>
      <c r="D13" s="93"/>
      <c r="E13" s="93"/>
      <c r="F13" s="93"/>
      <c r="K13" s="83" t="s">
        <v>262</v>
      </c>
      <c r="N13" s="83" t="s">
        <v>261</v>
      </c>
      <c r="O13" s="87" t="s">
        <v>290</v>
      </c>
    </row>
    <row r="14" spans="1:23" ht="25.5" x14ac:dyDescent="0.25">
      <c r="A14" s="171">
        <v>600000022</v>
      </c>
      <c r="B14" s="172" t="s">
        <v>359</v>
      </c>
      <c r="C14" s="173"/>
      <c r="D14" s="174"/>
      <c r="E14" s="174"/>
      <c r="F14" s="174" t="s">
        <v>544</v>
      </c>
      <c r="K14" s="83" t="s">
        <v>77</v>
      </c>
      <c r="N14" s="83" t="s">
        <v>261</v>
      </c>
      <c r="O14" s="87" t="s">
        <v>294</v>
      </c>
    </row>
    <row r="15" spans="1:23" ht="25.5" x14ac:dyDescent="0.25">
      <c r="A15" s="98">
        <v>600000023</v>
      </c>
      <c r="B15" s="99" t="s">
        <v>509</v>
      </c>
      <c r="C15" s="94">
        <v>0.26700000000000002</v>
      </c>
      <c r="D15" s="93"/>
      <c r="E15" s="93"/>
      <c r="F15" s="93"/>
      <c r="K15" s="83" t="s">
        <v>164</v>
      </c>
      <c r="N15" s="83" t="s">
        <v>261</v>
      </c>
      <c r="O15" s="87" t="s">
        <v>295</v>
      </c>
    </row>
    <row r="16" spans="1:23" ht="25.5" x14ac:dyDescent="0.25">
      <c r="A16" s="171">
        <v>600000024</v>
      </c>
      <c r="B16" s="172" t="s">
        <v>360</v>
      </c>
      <c r="C16" s="173"/>
      <c r="D16" s="174"/>
      <c r="E16" s="174"/>
      <c r="F16" s="174" t="s">
        <v>544</v>
      </c>
      <c r="K16" s="83" t="s">
        <v>263</v>
      </c>
      <c r="N16" s="83" t="s">
        <v>85</v>
      </c>
      <c r="O16" s="87" t="s">
        <v>296</v>
      </c>
    </row>
    <row r="17" spans="1:15" ht="25.5" x14ac:dyDescent="0.25">
      <c r="A17" s="98">
        <v>600000025</v>
      </c>
      <c r="B17" s="99" t="s">
        <v>510</v>
      </c>
      <c r="C17" s="94">
        <v>0.17499999999999999</v>
      </c>
      <c r="D17" s="93"/>
      <c r="E17" s="93"/>
      <c r="F17" s="93"/>
      <c r="K17" s="83" t="s">
        <v>264</v>
      </c>
      <c r="N17" s="83" t="s">
        <v>262</v>
      </c>
      <c r="O17" s="87" t="s">
        <v>297</v>
      </c>
    </row>
    <row r="18" spans="1:15" ht="25.5" x14ac:dyDescent="0.25">
      <c r="A18" s="98">
        <v>600000026</v>
      </c>
      <c r="B18" s="99" t="s">
        <v>511</v>
      </c>
      <c r="C18" s="94">
        <v>0.20799999999999999</v>
      </c>
      <c r="D18" s="93"/>
      <c r="E18" s="93"/>
      <c r="F18" s="93"/>
      <c r="K18" s="83" t="s">
        <v>265</v>
      </c>
      <c r="N18" s="83" t="s">
        <v>77</v>
      </c>
      <c r="O18" s="87" t="s">
        <v>298</v>
      </c>
    </row>
    <row r="19" spans="1:15" ht="25.5" x14ac:dyDescent="0.25">
      <c r="A19" s="171">
        <v>600000027</v>
      </c>
      <c r="B19" s="172" t="s">
        <v>361</v>
      </c>
      <c r="C19" s="173"/>
      <c r="D19" s="174"/>
      <c r="E19" s="174"/>
      <c r="F19" s="174" t="s">
        <v>544</v>
      </c>
      <c r="K19" s="83" t="s">
        <v>266</v>
      </c>
      <c r="N19" s="83" t="s">
        <v>164</v>
      </c>
      <c r="O19" s="87" t="s">
        <v>299</v>
      </c>
    </row>
    <row r="20" spans="1:15" ht="25.5" x14ac:dyDescent="0.25">
      <c r="A20" s="171">
        <v>600000028</v>
      </c>
      <c r="B20" s="172" t="s">
        <v>154</v>
      </c>
      <c r="C20" s="173"/>
      <c r="D20" s="174"/>
      <c r="E20" s="174"/>
      <c r="F20" s="174" t="s">
        <v>544</v>
      </c>
      <c r="K20" s="83" t="s">
        <v>267</v>
      </c>
      <c r="N20" s="83" t="s">
        <v>263</v>
      </c>
      <c r="O20" s="87" t="s">
        <v>300</v>
      </c>
    </row>
    <row r="21" spans="1:15" ht="25.5" x14ac:dyDescent="0.25">
      <c r="A21" s="98">
        <v>600000029</v>
      </c>
      <c r="B21" s="99" t="s">
        <v>512</v>
      </c>
      <c r="C21" s="94">
        <v>0.125</v>
      </c>
      <c r="D21" s="93"/>
      <c r="E21" s="93"/>
      <c r="F21" s="93"/>
      <c r="K21" s="83" t="s">
        <v>268</v>
      </c>
      <c r="N21" s="83" t="s">
        <v>264</v>
      </c>
      <c r="O21" s="87" t="s">
        <v>301</v>
      </c>
    </row>
    <row r="22" spans="1:15" ht="25.5" x14ac:dyDescent="0.25">
      <c r="A22" s="98">
        <v>600000030</v>
      </c>
      <c r="B22" s="99" t="s">
        <v>513</v>
      </c>
      <c r="C22" s="94">
        <v>0.127</v>
      </c>
      <c r="D22" s="93"/>
      <c r="E22" s="93"/>
      <c r="F22" s="93"/>
      <c r="K22" s="84" t="s">
        <v>191</v>
      </c>
      <c r="N22" s="83" t="s">
        <v>264</v>
      </c>
      <c r="O22" s="87" t="s">
        <v>302</v>
      </c>
    </row>
    <row r="23" spans="1:15" ht="25.5" x14ac:dyDescent="0.25">
      <c r="A23" s="98">
        <v>600000031</v>
      </c>
      <c r="B23" s="99" t="s">
        <v>514</v>
      </c>
      <c r="C23" s="94">
        <v>0.17199999999999999</v>
      </c>
      <c r="D23" s="93"/>
      <c r="E23" s="93"/>
      <c r="F23" s="93"/>
      <c r="K23" s="83" t="s">
        <v>258</v>
      </c>
      <c r="N23" s="83" t="s">
        <v>265</v>
      </c>
      <c r="O23" s="87" t="s">
        <v>303</v>
      </c>
    </row>
    <row r="24" spans="1:15" ht="38.25" x14ac:dyDescent="0.25">
      <c r="A24" s="171">
        <v>600000032</v>
      </c>
      <c r="B24" s="172" t="s">
        <v>362</v>
      </c>
      <c r="C24" s="173"/>
      <c r="D24" s="174"/>
      <c r="E24" s="174"/>
      <c r="F24" s="174" t="s">
        <v>544</v>
      </c>
      <c r="K24" s="83" t="s">
        <v>269</v>
      </c>
      <c r="N24" s="83" t="s">
        <v>265</v>
      </c>
      <c r="O24" s="87" t="s">
        <v>304</v>
      </c>
    </row>
    <row r="25" spans="1:15" ht="38.25" x14ac:dyDescent="0.25">
      <c r="A25" s="98">
        <v>600000033</v>
      </c>
      <c r="B25" s="99" t="s">
        <v>515</v>
      </c>
      <c r="C25" s="94">
        <v>0.104</v>
      </c>
      <c r="D25" s="93"/>
      <c r="E25" s="93"/>
      <c r="F25" s="93"/>
      <c r="K25" s="83" t="s">
        <v>274</v>
      </c>
      <c r="N25" s="83" t="s">
        <v>265</v>
      </c>
      <c r="O25" s="87" t="s">
        <v>342</v>
      </c>
    </row>
    <row r="26" spans="1:15" ht="25.5" x14ac:dyDescent="0.25">
      <c r="A26" s="171">
        <v>600000034</v>
      </c>
      <c r="B26" s="172" t="s">
        <v>363</v>
      </c>
      <c r="C26" s="173"/>
      <c r="D26" s="174"/>
      <c r="E26" s="174"/>
      <c r="F26" s="174" t="s">
        <v>544</v>
      </c>
      <c r="K26" s="83" t="s">
        <v>259</v>
      </c>
      <c r="N26" s="83" t="s">
        <v>266</v>
      </c>
      <c r="O26" s="87" t="s">
        <v>305</v>
      </c>
    </row>
    <row r="27" spans="1:15" ht="25.5" x14ac:dyDescent="0.25">
      <c r="A27" s="98">
        <v>600000035</v>
      </c>
      <c r="B27" s="99" t="s">
        <v>364</v>
      </c>
      <c r="C27" s="94"/>
      <c r="D27" s="93"/>
      <c r="E27" s="93"/>
      <c r="F27" s="93"/>
      <c r="K27" s="83" t="s">
        <v>270</v>
      </c>
      <c r="N27" s="83" t="s">
        <v>466</v>
      </c>
      <c r="O27" s="87" t="s">
        <v>465</v>
      </c>
    </row>
    <row r="28" spans="1:15" ht="25.5" x14ac:dyDescent="0.25">
      <c r="A28" s="98">
        <v>600000036</v>
      </c>
      <c r="B28" s="99" t="s">
        <v>365</v>
      </c>
      <c r="C28" s="94"/>
      <c r="D28" s="93"/>
      <c r="E28" s="93"/>
      <c r="F28" s="93"/>
      <c r="K28" s="83" t="s">
        <v>275</v>
      </c>
      <c r="N28" s="83" t="s">
        <v>266</v>
      </c>
      <c r="O28" s="87" t="s">
        <v>306</v>
      </c>
    </row>
    <row r="29" spans="1:15" ht="25.5" x14ac:dyDescent="0.25">
      <c r="A29" s="171">
        <v>600000080</v>
      </c>
      <c r="B29" s="172" t="s">
        <v>366</v>
      </c>
      <c r="C29" s="173"/>
      <c r="D29" s="174"/>
      <c r="E29" s="174"/>
      <c r="F29" s="174" t="s">
        <v>544</v>
      </c>
      <c r="K29" s="83" t="s">
        <v>271</v>
      </c>
      <c r="N29" s="83" t="s">
        <v>266</v>
      </c>
      <c r="O29" s="87" t="s">
        <v>307</v>
      </c>
    </row>
    <row r="30" spans="1:15" ht="25.5" x14ac:dyDescent="0.25">
      <c r="A30" s="171">
        <v>600000090</v>
      </c>
      <c r="B30" s="172" t="s">
        <v>367</v>
      </c>
      <c r="C30" s="173"/>
      <c r="D30" s="174"/>
      <c r="E30" s="174"/>
      <c r="F30" s="174" t="s">
        <v>544</v>
      </c>
      <c r="K30" s="83" t="s">
        <v>490</v>
      </c>
      <c r="N30" s="83" t="s">
        <v>267</v>
      </c>
      <c r="O30" s="87" t="s">
        <v>308</v>
      </c>
    </row>
    <row r="31" spans="1:15" ht="25.5" x14ac:dyDescent="0.25">
      <c r="A31" s="98">
        <v>600000091</v>
      </c>
      <c r="B31" s="99" t="s">
        <v>368</v>
      </c>
      <c r="C31" s="94"/>
      <c r="D31" s="93"/>
      <c r="E31" s="93"/>
      <c r="F31" s="93"/>
      <c r="K31" s="83" t="s">
        <v>487</v>
      </c>
      <c r="N31" s="83" t="s">
        <v>267</v>
      </c>
      <c r="O31" s="87" t="s">
        <v>309</v>
      </c>
    </row>
    <row r="32" spans="1:15" ht="25.5" x14ac:dyDescent="0.25">
      <c r="A32" s="171">
        <v>600000100</v>
      </c>
      <c r="B32" s="172" t="s">
        <v>369</v>
      </c>
      <c r="C32" s="173"/>
      <c r="D32" s="174"/>
      <c r="E32" s="174"/>
      <c r="F32" s="174" t="s">
        <v>544</v>
      </c>
      <c r="K32" s="83" t="s">
        <v>489</v>
      </c>
      <c r="N32" s="83" t="s">
        <v>268</v>
      </c>
      <c r="O32" s="87" t="s">
        <v>310</v>
      </c>
    </row>
    <row r="33" spans="1:15" ht="25.5" x14ac:dyDescent="0.25">
      <c r="A33" s="171">
        <v>600000102</v>
      </c>
      <c r="B33" s="172" t="s">
        <v>370</v>
      </c>
      <c r="C33" s="173"/>
      <c r="D33" s="174"/>
      <c r="E33" s="174"/>
      <c r="F33" s="174" t="s">
        <v>544</v>
      </c>
      <c r="K33" s="83" t="s">
        <v>658</v>
      </c>
      <c r="N33" s="83" t="s">
        <v>462</v>
      </c>
      <c r="O33" s="87" t="s">
        <v>461</v>
      </c>
    </row>
    <row r="34" spans="1:15" ht="25.5" x14ac:dyDescent="0.25">
      <c r="A34" s="171">
        <v>600000103</v>
      </c>
      <c r="B34" s="172" t="s">
        <v>371</v>
      </c>
      <c r="C34" s="173"/>
      <c r="D34" s="174"/>
      <c r="E34" s="174"/>
      <c r="F34" s="174" t="s">
        <v>544</v>
      </c>
      <c r="K34" s="83" t="s">
        <v>644</v>
      </c>
      <c r="N34" s="83" t="s">
        <v>268</v>
      </c>
      <c r="O34" s="87" t="s">
        <v>311</v>
      </c>
    </row>
    <row r="35" spans="1:15" ht="25.5" x14ac:dyDescent="0.25">
      <c r="A35" s="171">
        <v>600000104</v>
      </c>
      <c r="B35" s="172" t="s">
        <v>372</v>
      </c>
      <c r="C35" s="173"/>
      <c r="D35" s="174"/>
      <c r="E35" s="174"/>
      <c r="F35" s="174" t="s">
        <v>544</v>
      </c>
      <c r="K35" s="83" t="s">
        <v>645</v>
      </c>
      <c r="N35" s="83" t="s">
        <v>268</v>
      </c>
      <c r="O35" s="87" t="s">
        <v>312</v>
      </c>
    </row>
    <row r="36" spans="1:15" ht="38.25" x14ac:dyDescent="0.25">
      <c r="A36" s="171">
        <v>600000105</v>
      </c>
      <c r="B36" s="172" t="s">
        <v>373</v>
      </c>
      <c r="C36" s="173"/>
      <c r="D36" s="174"/>
      <c r="E36" s="174"/>
      <c r="F36" s="174" t="s">
        <v>544</v>
      </c>
      <c r="K36" s="83" t="s">
        <v>673</v>
      </c>
      <c r="N36" s="84" t="s">
        <v>191</v>
      </c>
      <c r="O36" s="87" t="s">
        <v>313</v>
      </c>
    </row>
    <row r="37" spans="1:15" ht="38.25" x14ac:dyDescent="0.25">
      <c r="A37" s="171">
        <v>600000111</v>
      </c>
      <c r="B37" s="172" t="s">
        <v>374</v>
      </c>
      <c r="C37" s="173"/>
      <c r="D37" s="174"/>
      <c r="E37" s="174"/>
      <c r="F37" s="174" t="s">
        <v>544</v>
      </c>
      <c r="K37" s="83" t="s">
        <v>656</v>
      </c>
      <c r="N37" s="84" t="s">
        <v>191</v>
      </c>
      <c r="O37" s="87" t="s">
        <v>314</v>
      </c>
    </row>
    <row r="38" spans="1:15" ht="38.25" x14ac:dyDescent="0.25">
      <c r="A38" s="171">
        <v>600000112</v>
      </c>
      <c r="B38" s="172" t="s">
        <v>375</v>
      </c>
      <c r="C38" s="173"/>
      <c r="D38" s="174"/>
      <c r="E38" s="174"/>
      <c r="F38" s="174" t="s">
        <v>544</v>
      </c>
      <c r="K38" s="83" t="s">
        <v>625</v>
      </c>
      <c r="N38" s="84" t="s">
        <v>191</v>
      </c>
      <c r="O38" s="87" t="s">
        <v>315</v>
      </c>
    </row>
    <row r="39" spans="1:15" ht="38.25" x14ac:dyDescent="0.25">
      <c r="A39" s="171">
        <v>600000113</v>
      </c>
      <c r="B39" s="172" t="s">
        <v>376</v>
      </c>
      <c r="C39" s="173"/>
      <c r="D39" s="174"/>
      <c r="E39" s="174"/>
      <c r="F39" s="174" t="s">
        <v>544</v>
      </c>
      <c r="K39" s="83" t="s">
        <v>705</v>
      </c>
      <c r="N39" s="84" t="s">
        <v>191</v>
      </c>
      <c r="O39" s="87" t="s">
        <v>316</v>
      </c>
    </row>
    <row r="40" spans="1:15" ht="38.25" x14ac:dyDescent="0.25">
      <c r="A40" s="171">
        <v>600000114</v>
      </c>
      <c r="B40" s="172" t="s">
        <v>377</v>
      </c>
      <c r="C40" s="173"/>
      <c r="D40" s="174"/>
      <c r="E40" s="174"/>
      <c r="F40" s="174" t="s">
        <v>544</v>
      </c>
      <c r="K40" s="83" t="s">
        <v>740</v>
      </c>
      <c r="N40" s="84" t="s">
        <v>191</v>
      </c>
      <c r="O40" s="87" t="s">
        <v>317</v>
      </c>
    </row>
    <row r="41" spans="1:15" ht="38.25" x14ac:dyDescent="0.25">
      <c r="A41" s="98">
        <v>600000122</v>
      </c>
      <c r="B41" s="99" t="s">
        <v>516</v>
      </c>
      <c r="C41" s="94">
        <v>0.21199999999999999</v>
      </c>
      <c r="D41" s="93"/>
      <c r="E41" s="93"/>
      <c r="F41" s="93"/>
      <c r="K41" s="83" t="s">
        <v>137</v>
      </c>
      <c r="N41" s="84" t="s">
        <v>191</v>
      </c>
      <c r="O41" s="87" t="s">
        <v>318</v>
      </c>
    </row>
    <row r="42" spans="1:15" ht="38.25" x14ac:dyDescent="0.25">
      <c r="A42" s="171">
        <v>600000130</v>
      </c>
      <c r="B42" s="172" t="s">
        <v>378</v>
      </c>
      <c r="C42" s="173"/>
      <c r="D42" s="174"/>
      <c r="E42" s="174"/>
      <c r="F42" s="174" t="s">
        <v>544</v>
      </c>
      <c r="K42" s="83" t="s">
        <v>173</v>
      </c>
      <c r="N42" s="84" t="s">
        <v>191</v>
      </c>
      <c r="O42" s="87" t="s">
        <v>319</v>
      </c>
    </row>
    <row r="43" spans="1:15" ht="38.25" x14ac:dyDescent="0.25">
      <c r="A43" s="98">
        <v>600000150</v>
      </c>
      <c r="B43" s="99" t="s">
        <v>517</v>
      </c>
      <c r="C43" s="94">
        <v>9.7000000000000003E-2</v>
      </c>
      <c r="D43" s="93"/>
      <c r="E43" s="93"/>
      <c r="F43" s="93"/>
      <c r="K43" s="83" t="s">
        <v>276</v>
      </c>
      <c r="N43" s="84" t="s">
        <v>191</v>
      </c>
      <c r="O43" s="87" t="s">
        <v>320</v>
      </c>
    </row>
    <row r="44" spans="1:15" ht="38.25" x14ac:dyDescent="0.25">
      <c r="A44" s="171">
        <v>600000160</v>
      </c>
      <c r="B44" s="172" t="s">
        <v>379</v>
      </c>
      <c r="C44" s="173"/>
      <c r="D44" s="174"/>
      <c r="E44" s="174"/>
      <c r="F44" s="174" t="s">
        <v>544</v>
      </c>
      <c r="K44" s="83" t="s">
        <v>277</v>
      </c>
      <c r="N44" s="84" t="s">
        <v>191</v>
      </c>
      <c r="O44" s="87" t="s">
        <v>321</v>
      </c>
    </row>
    <row r="45" spans="1:15" ht="38.25" x14ac:dyDescent="0.25">
      <c r="A45" s="171">
        <v>600000170</v>
      </c>
      <c r="B45" s="172" t="s">
        <v>380</v>
      </c>
      <c r="C45" s="173"/>
      <c r="D45" s="174"/>
      <c r="E45" s="174"/>
      <c r="F45" s="174" t="s">
        <v>544</v>
      </c>
      <c r="K45" s="83" t="s">
        <v>278</v>
      </c>
      <c r="N45" s="84" t="s">
        <v>191</v>
      </c>
      <c r="O45" s="87" t="s">
        <v>322</v>
      </c>
    </row>
    <row r="46" spans="1:15" ht="38.25" x14ac:dyDescent="0.25">
      <c r="A46" s="98">
        <v>600000191</v>
      </c>
      <c r="B46" s="99" t="s">
        <v>518</v>
      </c>
      <c r="C46" s="94">
        <v>0.152</v>
      </c>
      <c r="D46" s="93"/>
      <c r="E46" s="93"/>
      <c r="F46" s="93"/>
      <c r="K46" s="83" t="s">
        <v>279</v>
      </c>
      <c r="N46" s="84" t="s">
        <v>191</v>
      </c>
      <c r="O46" s="87" t="s">
        <v>323</v>
      </c>
    </row>
    <row r="47" spans="1:15" ht="38.25" x14ac:dyDescent="0.25">
      <c r="A47" s="171">
        <v>600000212</v>
      </c>
      <c r="B47" s="172" t="s">
        <v>46</v>
      </c>
      <c r="C47" s="173"/>
      <c r="D47" s="174"/>
      <c r="E47" s="174"/>
      <c r="F47" s="174" t="s">
        <v>544</v>
      </c>
      <c r="K47" s="83" t="s">
        <v>280</v>
      </c>
      <c r="N47" s="84" t="s">
        <v>191</v>
      </c>
      <c r="O47" s="87" t="s">
        <v>324</v>
      </c>
    </row>
    <row r="48" spans="1:15" ht="38.25" x14ac:dyDescent="0.25">
      <c r="A48" s="171">
        <v>600000213</v>
      </c>
      <c r="B48" s="172" t="s">
        <v>381</v>
      </c>
      <c r="C48" s="173"/>
      <c r="D48" s="174"/>
      <c r="E48" s="174"/>
      <c r="F48" s="174" t="s">
        <v>544</v>
      </c>
      <c r="K48" s="83" t="s">
        <v>272</v>
      </c>
      <c r="N48" s="84" t="s">
        <v>191</v>
      </c>
      <c r="O48" s="87" t="s">
        <v>325</v>
      </c>
    </row>
    <row r="49" spans="1:16" ht="38.25" x14ac:dyDescent="0.25">
      <c r="A49" s="98">
        <v>600000220</v>
      </c>
      <c r="B49" s="99" t="s">
        <v>519</v>
      </c>
      <c r="C49" s="94">
        <v>0.105</v>
      </c>
      <c r="D49" s="93"/>
      <c r="E49" s="93"/>
      <c r="F49" s="93"/>
      <c r="K49" s="83" t="s">
        <v>273</v>
      </c>
      <c r="N49" s="84" t="s">
        <v>191</v>
      </c>
      <c r="O49" s="87" t="s">
        <v>326</v>
      </c>
    </row>
    <row r="50" spans="1:16" ht="38.25" x14ac:dyDescent="0.25">
      <c r="A50" s="171">
        <v>600000221</v>
      </c>
      <c r="B50" s="172" t="s">
        <v>382</v>
      </c>
      <c r="C50" s="173"/>
      <c r="D50" s="174"/>
      <c r="E50" s="174"/>
      <c r="F50" s="174" t="s">
        <v>544</v>
      </c>
      <c r="K50" s="83" t="s">
        <v>281</v>
      </c>
      <c r="N50" s="84" t="s">
        <v>191</v>
      </c>
      <c r="O50" s="87" t="s">
        <v>327</v>
      </c>
    </row>
    <row r="51" spans="1:16" ht="25.5" x14ac:dyDescent="0.25">
      <c r="A51" s="98">
        <v>600000230</v>
      </c>
      <c r="B51" s="99" t="s">
        <v>520</v>
      </c>
      <c r="C51" s="94">
        <v>0.152</v>
      </c>
      <c r="D51" s="93"/>
      <c r="E51" s="93"/>
      <c r="F51" s="93"/>
      <c r="K51" s="83" t="s">
        <v>680</v>
      </c>
      <c r="N51" s="84" t="s">
        <v>191</v>
      </c>
      <c r="O51" s="87" t="s">
        <v>328</v>
      </c>
    </row>
    <row r="52" spans="1:16" ht="25.5" x14ac:dyDescent="0.25">
      <c r="A52" s="171">
        <v>600000240</v>
      </c>
      <c r="B52" s="172" t="s">
        <v>383</v>
      </c>
      <c r="C52" s="173"/>
      <c r="D52" s="174"/>
      <c r="E52" s="174"/>
      <c r="F52" s="174" t="s">
        <v>544</v>
      </c>
      <c r="K52" s="83" t="s">
        <v>452</v>
      </c>
      <c r="N52" s="84" t="s">
        <v>191</v>
      </c>
      <c r="O52" s="87" t="s">
        <v>329</v>
      </c>
    </row>
    <row r="53" spans="1:16" ht="25.5" x14ac:dyDescent="0.25">
      <c r="A53" s="98">
        <v>600000250</v>
      </c>
      <c r="B53" s="99" t="s">
        <v>521</v>
      </c>
      <c r="C53" s="94">
        <v>7.5999999999999998E-2</v>
      </c>
      <c r="D53" s="93"/>
      <c r="E53" s="93"/>
      <c r="F53" s="93"/>
      <c r="N53" s="83" t="s">
        <v>258</v>
      </c>
      <c r="O53" s="87" t="s">
        <v>328</v>
      </c>
    </row>
    <row r="54" spans="1:16" ht="25.5" x14ac:dyDescent="0.25">
      <c r="A54" s="98">
        <v>600000260</v>
      </c>
      <c r="B54" s="99" t="s">
        <v>522</v>
      </c>
      <c r="C54" s="94">
        <v>0.17699999999999999</v>
      </c>
      <c r="D54" s="93"/>
      <c r="E54" s="93"/>
      <c r="F54" s="93"/>
      <c r="N54" s="83" t="s">
        <v>258</v>
      </c>
      <c r="O54" s="87" t="s">
        <v>329</v>
      </c>
    </row>
    <row r="55" spans="1:16" ht="25.5" x14ac:dyDescent="0.25">
      <c r="A55" s="171">
        <v>600000261</v>
      </c>
      <c r="B55" s="172" t="s">
        <v>384</v>
      </c>
      <c r="C55" s="173"/>
      <c r="D55" s="174"/>
      <c r="E55" s="174"/>
      <c r="F55" s="174" t="s">
        <v>544</v>
      </c>
      <c r="N55" s="83" t="s">
        <v>269</v>
      </c>
      <c r="O55" s="87" t="s">
        <v>330</v>
      </c>
    </row>
    <row r="56" spans="1:16" ht="25.5" x14ac:dyDescent="0.25">
      <c r="A56" s="171">
        <v>600000271</v>
      </c>
      <c r="B56" s="172" t="s">
        <v>89</v>
      </c>
      <c r="C56" s="173"/>
      <c r="D56" s="174"/>
      <c r="E56" s="174"/>
      <c r="F56" s="174" t="s">
        <v>544</v>
      </c>
      <c r="N56" s="83" t="s">
        <v>274</v>
      </c>
      <c r="O56" s="87" t="s">
        <v>331</v>
      </c>
    </row>
    <row r="57" spans="1:16" ht="25.5" x14ac:dyDescent="0.25">
      <c r="A57" s="98">
        <v>600000280</v>
      </c>
      <c r="B57" s="99" t="s">
        <v>523</v>
      </c>
      <c r="C57" s="94">
        <v>0.371</v>
      </c>
      <c r="D57" s="93"/>
      <c r="E57" s="93"/>
      <c r="F57" s="93"/>
      <c r="N57" s="83" t="s">
        <v>259</v>
      </c>
      <c r="O57" s="87" t="s">
        <v>328</v>
      </c>
    </row>
    <row r="58" spans="1:16" ht="25.5" customHeight="1" x14ac:dyDescent="0.25">
      <c r="A58" s="171">
        <v>600000282</v>
      </c>
      <c r="B58" s="172" t="s">
        <v>385</v>
      </c>
      <c r="C58" s="173"/>
      <c r="D58" s="174"/>
      <c r="E58" s="174"/>
      <c r="F58" s="174" t="s">
        <v>544</v>
      </c>
      <c r="N58" s="83" t="s">
        <v>270</v>
      </c>
      <c r="O58" s="87" t="s">
        <v>332</v>
      </c>
    </row>
    <row r="59" spans="1:16" ht="25.5" x14ac:dyDescent="0.25">
      <c r="A59" s="98">
        <v>600000290</v>
      </c>
      <c r="B59" s="99" t="s">
        <v>524</v>
      </c>
      <c r="C59" s="94">
        <v>0.35199999999999998</v>
      </c>
      <c r="D59" s="93"/>
      <c r="E59" s="93"/>
      <c r="F59" s="93"/>
      <c r="N59" s="83" t="s">
        <v>275</v>
      </c>
      <c r="O59" s="87" t="s">
        <v>284</v>
      </c>
    </row>
    <row r="60" spans="1:16" ht="25.5" x14ac:dyDescent="0.25">
      <c r="A60" s="98">
        <v>600000300</v>
      </c>
      <c r="B60" s="99" t="s">
        <v>525</v>
      </c>
      <c r="C60" s="94">
        <v>0.61499999999999999</v>
      </c>
      <c r="D60" s="93"/>
      <c r="E60" s="93"/>
      <c r="F60" s="93"/>
      <c r="N60" s="83" t="s">
        <v>275</v>
      </c>
      <c r="O60" s="87" t="s">
        <v>285</v>
      </c>
    </row>
    <row r="61" spans="1:16" ht="25.5" x14ac:dyDescent="0.25">
      <c r="A61" s="171">
        <v>600000310</v>
      </c>
      <c r="B61" s="172" t="s">
        <v>139</v>
      </c>
      <c r="C61" s="173"/>
      <c r="D61" s="174"/>
      <c r="E61" s="174"/>
      <c r="F61" s="174" t="s">
        <v>544</v>
      </c>
      <c r="N61" s="83" t="s">
        <v>271</v>
      </c>
      <c r="O61" s="87" t="s">
        <v>333</v>
      </c>
    </row>
    <row r="62" spans="1:16" ht="25.5" x14ac:dyDescent="0.25">
      <c r="A62" s="98">
        <v>600000313</v>
      </c>
      <c r="B62" s="99" t="s">
        <v>526</v>
      </c>
      <c r="C62" s="94">
        <v>0.46100000000000002</v>
      </c>
      <c r="D62" s="93"/>
      <c r="E62" s="93"/>
      <c r="F62" s="93"/>
      <c r="N62" s="83" t="s">
        <v>487</v>
      </c>
      <c r="O62" s="87" t="s">
        <v>488</v>
      </c>
    </row>
    <row r="63" spans="1:16" ht="25.5" customHeight="1" x14ac:dyDescent="0.25">
      <c r="A63" s="98">
        <v>600000315</v>
      </c>
      <c r="B63" s="99" t="s">
        <v>527</v>
      </c>
      <c r="C63" s="94">
        <v>0.10100000000000001</v>
      </c>
      <c r="D63" s="93"/>
      <c r="E63" s="93"/>
      <c r="F63" s="93"/>
      <c r="N63" s="83" t="s">
        <v>625</v>
      </c>
      <c r="O63" s="87" t="s">
        <v>337</v>
      </c>
    </row>
    <row r="64" spans="1:16" ht="25.5" x14ac:dyDescent="0.25">
      <c r="A64" s="171">
        <v>600000320</v>
      </c>
      <c r="B64" s="172" t="s">
        <v>86</v>
      </c>
      <c r="C64" s="173"/>
      <c r="D64" s="174"/>
      <c r="E64" s="174"/>
      <c r="F64" s="174" t="s">
        <v>544</v>
      </c>
      <c r="N64" s="83" t="s">
        <v>137</v>
      </c>
      <c r="O64" s="87" t="s">
        <v>333</v>
      </c>
      <c r="P64" s="58" t="s">
        <v>345</v>
      </c>
    </row>
    <row r="65" spans="1:15" ht="38.25" x14ac:dyDescent="0.25">
      <c r="A65" s="98">
        <v>600000322</v>
      </c>
      <c r="B65" s="99" t="s">
        <v>528</v>
      </c>
      <c r="C65" s="94">
        <v>0.13</v>
      </c>
      <c r="D65" s="93"/>
      <c r="E65" s="93"/>
      <c r="F65" s="93"/>
      <c r="N65" s="83" t="s">
        <v>173</v>
      </c>
      <c r="O65" s="87" t="s">
        <v>334</v>
      </c>
    </row>
    <row r="66" spans="1:15" ht="38.25" x14ac:dyDescent="0.25">
      <c r="A66" s="171">
        <v>600000323</v>
      </c>
      <c r="B66" s="172" t="s">
        <v>189</v>
      </c>
      <c r="C66" s="173"/>
      <c r="D66" s="174"/>
      <c r="E66" s="174"/>
      <c r="F66" s="174" t="s">
        <v>544</v>
      </c>
      <c r="N66" s="83" t="s">
        <v>173</v>
      </c>
      <c r="O66" s="87" t="s">
        <v>335</v>
      </c>
    </row>
    <row r="67" spans="1:15" ht="25.5" x14ac:dyDescent="0.25">
      <c r="A67" s="171">
        <v>600000330</v>
      </c>
      <c r="B67" s="172" t="s">
        <v>102</v>
      </c>
      <c r="C67" s="173"/>
      <c r="D67" s="174"/>
      <c r="E67" s="174"/>
      <c r="F67" s="174" t="s">
        <v>544</v>
      </c>
      <c r="N67" s="83" t="s">
        <v>276</v>
      </c>
      <c r="O67" s="87" t="s">
        <v>336</v>
      </c>
    </row>
    <row r="68" spans="1:15" ht="25.5" x14ac:dyDescent="0.25">
      <c r="A68" s="98">
        <v>600000332</v>
      </c>
      <c r="B68" s="99" t="s">
        <v>529</v>
      </c>
      <c r="C68" s="94">
        <v>0.318</v>
      </c>
      <c r="D68" s="93"/>
      <c r="E68" s="93"/>
      <c r="F68" s="93"/>
      <c r="N68" s="83" t="s">
        <v>276</v>
      </c>
      <c r="O68" s="87" t="s">
        <v>344</v>
      </c>
    </row>
    <row r="69" spans="1:15" ht="25.5" x14ac:dyDescent="0.25">
      <c r="A69" s="98">
        <v>600000334</v>
      </c>
      <c r="B69" s="99" t="s">
        <v>530</v>
      </c>
      <c r="C69" s="94">
        <v>0.37</v>
      </c>
      <c r="D69" s="93"/>
      <c r="E69" s="93"/>
      <c r="F69" s="93"/>
      <c r="N69" s="83" t="s">
        <v>276</v>
      </c>
      <c r="O69" s="87" t="s">
        <v>337</v>
      </c>
    </row>
    <row r="70" spans="1:15" ht="25.5" x14ac:dyDescent="0.25">
      <c r="A70" s="98">
        <v>600000335</v>
      </c>
      <c r="B70" s="99" t="s">
        <v>531</v>
      </c>
      <c r="C70" s="94">
        <v>0.27</v>
      </c>
      <c r="D70" s="93"/>
      <c r="E70" s="93"/>
      <c r="F70" s="93"/>
      <c r="N70" s="83" t="s">
        <v>276</v>
      </c>
      <c r="O70" s="87" t="s">
        <v>330</v>
      </c>
    </row>
    <row r="71" spans="1:15" ht="25.5" x14ac:dyDescent="0.25">
      <c r="A71" s="171">
        <v>600000336</v>
      </c>
      <c r="B71" s="172" t="s">
        <v>130</v>
      </c>
      <c r="C71" s="173"/>
      <c r="D71" s="174"/>
      <c r="E71" s="174"/>
      <c r="F71" s="174" t="s">
        <v>544</v>
      </c>
      <c r="N71" s="83" t="s">
        <v>277</v>
      </c>
      <c r="O71" s="87" t="s">
        <v>284</v>
      </c>
    </row>
    <row r="72" spans="1:15" ht="25.5" x14ac:dyDescent="0.25">
      <c r="A72" s="98">
        <v>600000340</v>
      </c>
      <c r="B72" s="99" t="s">
        <v>532</v>
      </c>
      <c r="C72" s="94">
        <v>0.13</v>
      </c>
      <c r="D72" s="93"/>
      <c r="E72" s="93"/>
      <c r="F72" s="93"/>
      <c r="H72" s="96"/>
      <c r="N72" s="83" t="s">
        <v>277</v>
      </c>
      <c r="O72" s="87" t="s">
        <v>285</v>
      </c>
    </row>
    <row r="73" spans="1:15" ht="25.5" x14ac:dyDescent="0.25">
      <c r="A73" s="171">
        <v>600000348</v>
      </c>
      <c r="B73" s="172" t="s">
        <v>140</v>
      </c>
      <c r="C73" s="173"/>
      <c r="D73" s="174"/>
      <c r="E73" s="174"/>
      <c r="F73" s="174" t="s">
        <v>544</v>
      </c>
      <c r="H73" s="106"/>
      <c r="N73" s="83" t="s">
        <v>278</v>
      </c>
      <c r="O73" s="87" t="s">
        <v>333</v>
      </c>
    </row>
    <row r="74" spans="1:15" ht="25.5" x14ac:dyDescent="0.25">
      <c r="A74" s="171">
        <v>600000350</v>
      </c>
      <c r="B74" s="172" t="s">
        <v>152</v>
      </c>
      <c r="C74" s="173"/>
      <c r="D74" s="174"/>
      <c r="E74" s="174"/>
      <c r="F74" s="174" t="s">
        <v>544</v>
      </c>
      <c r="H74" s="106"/>
      <c r="N74" s="83" t="s">
        <v>279</v>
      </c>
      <c r="O74" s="87" t="s">
        <v>338</v>
      </c>
    </row>
    <row r="75" spans="1:15" ht="25.5" x14ac:dyDescent="0.25">
      <c r="A75" s="98">
        <v>600000352</v>
      </c>
      <c r="B75" s="99" t="s">
        <v>533</v>
      </c>
      <c r="C75" s="94">
        <v>0.11700000000000001</v>
      </c>
      <c r="D75" s="93"/>
      <c r="E75" s="93"/>
      <c r="F75" s="93"/>
      <c r="H75" s="96"/>
      <c r="N75" s="83" t="s">
        <v>279</v>
      </c>
      <c r="O75" s="87" t="s">
        <v>339</v>
      </c>
    </row>
    <row r="76" spans="1:15" ht="25.5" x14ac:dyDescent="0.25">
      <c r="A76" s="98">
        <v>600000360</v>
      </c>
      <c r="B76" s="99" t="s">
        <v>386</v>
      </c>
      <c r="C76" s="94"/>
      <c r="D76" s="93"/>
      <c r="E76" s="93"/>
      <c r="F76" s="93"/>
      <c r="N76" s="83" t="s">
        <v>280</v>
      </c>
      <c r="O76" s="87" t="s">
        <v>300</v>
      </c>
    </row>
    <row r="77" spans="1:15" ht="25.5" x14ac:dyDescent="0.25">
      <c r="A77" s="98">
        <v>600000361</v>
      </c>
      <c r="B77" s="99" t="s">
        <v>534</v>
      </c>
      <c r="C77" s="94">
        <v>0.45</v>
      </c>
      <c r="D77" s="93"/>
      <c r="E77" s="93"/>
      <c r="F77" s="93"/>
      <c r="G77" s="175" t="s">
        <v>545</v>
      </c>
      <c r="N77" s="83" t="s">
        <v>280</v>
      </c>
      <c r="O77" s="87" t="s">
        <v>346</v>
      </c>
    </row>
    <row r="78" spans="1:15" ht="38.25" x14ac:dyDescent="0.25">
      <c r="A78" s="171">
        <v>600000370</v>
      </c>
      <c r="B78" s="172" t="s">
        <v>151</v>
      </c>
      <c r="C78" s="173"/>
      <c r="D78" s="174"/>
      <c r="E78" s="174"/>
      <c r="F78" s="174" t="s">
        <v>544</v>
      </c>
      <c r="N78" s="83" t="s">
        <v>272</v>
      </c>
      <c r="O78" s="87" t="s">
        <v>340</v>
      </c>
    </row>
    <row r="79" spans="1:15" ht="38.25" x14ac:dyDescent="0.25">
      <c r="A79" s="98">
        <v>600000371</v>
      </c>
      <c r="B79" s="99" t="s">
        <v>535</v>
      </c>
      <c r="C79" s="94">
        <v>8.4000000000000005E-2</v>
      </c>
      <c r="D79" s="93"/>
      <c r="E79" s="93"/>
      <c r="F79" s="93"/>
      <c r="N79" s="83" t="s">
        <v>272</v>
      </c>
      <c r="O79" s="87" t="s">
        <v>343</v>
      </c>
    </row>
    <row r="80" spans="1:15" ht="25.5" x14ac:dyDescent="0.25">
      <c r="A80" s="98">
        <v>600000373</v>
      </c>
      <c r="B80" s="99" t="s">
        <v>536</v>
      </c>
      <c r="C80" s="94">
        <v>0.09</v>
      </c>
      <c r="D80" s="93"/>
      <c r="E80" s="93"/>
      <c r="F80" s="93"/>
      <c r="N80" s="83" t="s">
        <v>273</v>
      </c>
      <c r="O80" s="87" t="s">
        <v>341</v>
      </c>
    </row>
    <row r="81" spans="1:15" ht="38.25" x14ac:dyDescent="0.25">
      <c r="A81" s="98">
        <v>600000376</v>
      </c>
      <c r="B81" s="99" t="s">
        <v>537</v>
      </c>
      <c r="C81" s="94">
        <v>0.11</v>
      </c>
      <c r="D81" s="93"/>
      <c r="E81" s="93"/>
      <c r="F81" s="93"/>
      <c r="N81" s="83" t="s">
        <v>281</v>
      </c>
      <c r="O81" s="87" t="s">
        <v>317</v>
      </c>
    </row>
    <row r="82" spans="1:15" ht="25.5" x14ac:dyDescent="0.25">
      <c r="A82" s="171">
        <v>600000377</v>
      </c>
      <c r="B82" s="172" t="s">
        <v>171</v>
      </c>
      <c r="C82" s="173"/>
      <c r="D82" s="174"/>
      <c r="E82" s="174"/>
      <c r="F82" s="174" t="s">
        <v>544</v>
      </c>
      <c r="N82" s="83" t="s">
        <v>281</v>
      </c>
      <c r="O82" s="87" t="s">
        <v>347</v>
      </c>
    </row>
    <row r="83" spans="1:15" ht="38.25" x14ac:dyDescent="0.25">
      <c r="A83" s="171">
        <v>600000379</v>
      </c>
      <c r="B83" s="172" t="s">
        <v>184</v>
      </c>
      <c r="C83" s="173"/>
      <c r="D83" s="174"/>
      <c r="E83" s="174"/>
      <c r="F83" s="174" t="s">
        <v>544</v>
      </c>
      <c r="N83" s="83" t="s">
        <v>452</v>
      </c>
      <c r="O83" s="87" t="s">
        <v>453</v>
      </c>
    </row>
    <row r="84" spans="1:15" x14ac:dyDescent="0.25">
      <c r="A84" s="98">
        <v>600000380</v>
      </c>
      <c r="B84" s="99" t="s">
        <v>538</v>
      </c>
      <c r="C84" s="94">
        <v>8.1000000000000003E-2</v>
      </c>
      <c r="D84" s="93"/>
      <c r="E84" s="93"/>
      <c r="F84" s="93"/>
    </row>
    <row r="85" spans="1:15" x14ac:dyDescent="0.25">
      <c r="A85" s="171">
        <v>600000382</v>
      </c>
      <c r="B85" s="172" t="s">
        <v>153</v>
      </c>
      <c r="C85" s="173"/>
      <c r="D85" s="174"/>
      <c r="E85" s="174"/>
      <c r="F85" s="174" t="s">
        <v>544</v>
      </c>
    </row>
    <row r="86" spans="1:15" x14ac:dyDescent="0.25">
      <c r="A86" s="98">
        <v>600000383</v>
      </c>
      <c r="B86" s="99" t="s">
        <v>539</v>
      </c>
      <c r="C86" s="94">
        <v>0.105</v>
      </c>
      <c r="D86" s="93"/>
      <c r="E86" s="93"/>
      <c r="F86" s="93"/>
    </row>
    <row r="87" spans="1:15" x14ac:dyDescent="0.25">
      <c r="A87" s="98">
        <v>600000384</v>
      </c>
      <c r="B87" s="99" t="s">
        <v>540</v>
      </c>
      <c r="C87" s="94">
        <v>0.114</v>
      </c>
      <c r="D87" s="93"/>
      <c r="E87" s="93"/>
      <c r="F87" s="93"/>
    </row>
    <row r="88" spans="1:15" x14ac:dyDescent="0.25">
      <c r="A88" s="171">
        <v>600000388</v>
      </c>
      <c r="B88" s="172" t="s">
        <v>180</v>
      </c>
      <c r="C88" s="173"/>
      <c r="D88" s="174"/>
      <c r="E88" s="174"/>
      <c r="F88" s="174" t="s">
        <v>544</v>
      </c>
    </row>
    <row r="89" spans="1:15" x14ac:dyDescent="0.25">
      <c r="A89" s="98">
        <v>600000390</v>
      </c>
      <c r="B89" s="99" t="s">
        <v>541</v>
      </c>
      <c r="C89" s="94">
        <v>0.14699999999999999</v>
      </c>
      <c r="D89" s="93"/>
      <c r="E89" s="93"/>
      <c r="F89" s="93"/>
      <c r="H89" s="107"/>
    </row>
    <row r="90" spans="1:15" x14ac:dyDescent="0.25">
      <c r="A90" s="171">
        <v>600000391</v>
      </c>
      <c r="B90" s="172" t="s">
        <v>182</v>
      </c>
      <c r="C90" s="173"/>
      <c r="D90" s="174"/>
      <c r="E90" s="174"/>
      <c r="F90" s="174" t="s">
        <v>544</v>
      </c>
      <c r="H90" s="107"/>
    </row>
    <row r="91" spans="1:15" x14ac:dyDescent="0.25">
      <c r="A91" s="98">
        <v>600000409</v>
      </c>
      <c r="B91" s="99" t="s">
        <v>551</v>
      </c>
      <c r="C91" s="94">
        <v>0.254</v>
      </c>
      <c r="D91" s="93"/>
      <c r="E91" s="93"/>
      <c r="F91" s="93"/>
      <c r="G91" s="151" t="s">
        <v>425</v>
      </c>
      <c r="H91" s="107"/>
    </row>
    <row r="92" spans="1:15" x14ac:dyDescent="0.25">
      <c r="A92" s="98">
        <v>600000420</v>
      </c>
      <c r="B92" s="99" t="s">
        <v>554</v>
      </c>
      <c r="C92" s="94">
        <v>0.22900000000000001</v>
      </c>
      <c r="D92" s="93"/>
      <c r="E92" s="93"/>
      <c r="F92" s="93"/>
      <c r="G92" s="134" t="s">
        <v>400</v>
      </c>
      <c r="H92" s="107"/>
    </row>
    <row r="93" spans="1:15" x14ac:dyDescent="0.25">
      <c r="A93" s="98">
        <v>600000406</v>
      </c>
      <c r="B93" s="99" t="s">
        <v>549</v>
      </c>
      <c r="C93" s="94">
        <v>0.11899999999999999</v>
      </c>
      <c r="D93" s="93"/>
      <c r="E93" s="93"/>
      <c r="F93" s="93"/>
      <c r="H93" s="107"/>
    </row>
    <row r="94" spans="1:15" x14ac:dyDescent="0.25">
      <c r="A94" s="98">
        <v>600000400</v>
      </c>
      <c r="B94" s="99" t="s">
        <v>542</v>
      </c>
      <c r="C94" s="94">
        <v>0.13500000000000001</v>
      </c>
      <c r="D94" s="93"/>
      <c r="E94" s="93"/>
      <c r="F94" s="93"/>
      <c r="H94" s="107"/>
    </row>
    <row r="95" spans="1:15" x14ac:dyDescent="0.25">
      <c r="A95" s="98">
        <v>600000405</v>
      </c>
      <c r="B95" s="99" t="s">
        <v>548</v>
      </c>
      <c r="C95" s="94">
        <v>0.122</v>
      </c>
      <c r="D95" s="93"/>
      <c r="E95" s="93"/>
      <c r="F95" s="93"/>
    </row>
    <row r="96" spans="1:15" x14ac:dyDescent="0.25">
      <c r="A96" s="98">
        <v>600000401</v>
      </c>
      <c r="B96" s="99" t="s">
        <v>543</v>
      </c>
      <c r="C96" s="94">
        <v>0.13600000000000001</v>
      </c>
      <c r="D96" s="93"/>
      <c r="E96" s="93"/>
      <c r="F96" s="93"/>
    </row>
    <row r="97" spans="1:7" x14ac:dyDescent="0.25">
      <c r="A97" s="98">
        <v>600000413</v>
      </c>
      <c r="B97" s="99" t="s">
        <v>553</v>
      </c>
      <c r="C97" s="94">
        <v>0.14699999999999999</v>
      </c>
      <c r="D97" s="93"/>
      <c r="E97" s="93"/>
      <c r="F97" s="93"/>
      <c r="G97" s="145" t="s">
        <v>414</v>
      </c>
    </row>
    <row r="98" spans="1:7" x14ac:dyDescent="0.25">
      <c r="A98" s="171">
        <v>600000402</v>
      </c>
      <c r="B98" s="172" t="s">
        <v>443</v>
      </c>
      <c r="C98" s="173"/>
      <c r="D98" s="174"/>
      <c r="E98" s="173"/>
      <c r="F98" s="174" t="s">
        <v>544</v>
      </c>
    </row>
    <row r="99" spans="1:7" x14ac:dyDescent="0.25">
      <c r="A99" s="98">
        <v>600000403</v>
      </c>
      <c r="B99" s="99" t="s">
        <v>546</v>
      </c>
      <c r="C99" s="94">
        <v>0.104</v>
      </c>
      <c r="D99" s="93"/>
      <c r="E99" s="94"/>
      <c r="F99" s="93"/>
    </row>
    <row r="100" spans="1:7" x14ac:dyDescent="0.25">
      <c r="A100" s="98">
        <v>600000404</v>
      </c>
      <c r="B100" s="99" t="s">
        <v>547</v>
      </c>
      <c r="C100" s="94">
        <v>0.105</v>
      </c>
      <c r="D100" s="93"/>
      <c r="E100" s="94"/>
      <c r="F100" s="93"/>
    </row>
    <row r="101" spans="1:7" x14ac:dyDescent="0.25">
      <c r="A101" s="98">
        <v>600000411</v>
      </c>
      <c r="B101" s="99" t="s">
        <v>552</v>
      </c>
      <c r="C101" s="94">
        <v>0.433</v>
      </c>
      <c r="D101" s="93"/>
      <c r="E101" s="94"/>
      <c r="F101" s="93"/>
    </row>
    <row r="102" spans="1:7" x14ac:dyDescent="0.25">
      <c r="A102" s="100"/>
      <c r="B102" s="99" t="s">
        <v>398</v>
      </c>
      <c r="C102" s="94"/>
      <c r="D102" s="93"/>
      <c r="E102" s="94"/>
      <c r="F102" s="93"/>
    </row>
    <row r="103" spans="1:7" x14ac:dyDescent="0.25">
      <c r="A103" s="100">
        <v>600000421</v>
      </c>
      <c r="B103" s="99" t="s">
        <v>555</v>
      </c>
      <c r="C103" s="94">
        <v>0.154</v>
      </c>
      <c r="D103" s="93"/>
      <c r="E103" s="94"/>
      <c r="F103" s="93"/>
      <c r="G103" s="148" t="s">
        <v>415</v>
      </c>
    </row>
    <row r="104" spans="1:7" x14ac:dyDescent="0.25">
      <c r="A104" s="100">
        <v>600000422</v>
      </c>
      <c r="B104" s="99" t="s">
        <v>556</v>
      </c>
      <c r="C104" s="94">
        <v>0.14099999999999999</v>
      </c>
      <c r="D104" s="93"/>
      <c r="E104" s="94"/>
      <c r="F104" s="93"/>
      <c r="G104" s="148" t="s">
        <v>416</v>
      </c>
    </row>
    <row r="105" spans="1:7" x14ac:dyDescent="0.25">
      <c r="A105" s="100">
        <v>600000407</v>
      </c>
      <c r="B105" s="99" t="s">
        <v>550</v>
      </c>
      <c r="C105" s="94">
        <v>9.4E-2</v>
      </c>
      <c r="D105" s="93"/>
      <c r="E105" s="94"/>
      <c r="F105" s="93"/>
      <c r="G105" s="150" t="s">
        <v>419</v>
      </c>
    </row>
    <row r="106" spans="1:7" x14ac:dyDescent="0.25">
      <c r="A106" s="100">
        <v>600000424</v>
      </c>
      <c r="B106" s="99" t="s">
        <v>557</v>
      </c>
      <c r="C106" s="94">
        <v>7.3999999999999996E-2</v>
      </c>
      <c r="D106" s="93"/>
      <c r="E106" s="94"/>
      <c r="F106" s="93"/>
      <c r="G106" s="152" t="s">
        <v>428</v>
      </c>
    </row>
    <row r="107" spans="1:7" x14ac:dyDescent="0.25">
      <c r="A107" s="100"/>
      <c r="B107" s="99" t="s">
        <v>457</v>
      </c>
      <c r="C107" s="94"/>
      <c r="D107" s="93"/>
      <c r="E107" s="94"/>
      <c r="F107" s="93"/>
      <c r="G107" s="159" t="s">
        <v>451</v>
      </c>
    </row>
    <row r="108" spans="1:7" x14ac:dyDescent="0.25">
      <c r="A108" s="100">
        <v>600000425</v>
      </c>
      <c r="B108" s="99" t="s">
        <v>558</v>
      </c>
      <c r="C108" s="94">
        <v>0.121</v>
      </c>
      <c r="D108" s="93"/>
      <c r="E108" s="94"/>
      <c r="F108" s="93"/>
      <c r="G108" s="160" t="s">
        <v>454</v>
      </c>
    </row>
    <row r="109" spans="1:7" x14ac:dyDescent="0.25">
      <c r="A109" s="98">
        <v>600000427</v>
      </c>
      <c r="B109" s="99" t="s">
        <v>560</v>
      </c>
      <c r="C109" s="94">
        <v>0.11799999999999999</v>
      </c>
      <c r="D109" s="93"/>
      <c r="E109" s="94"/>
      <c r="F109" s="93"/>
      <c r="G109" s="161" t="s">
        <v>467</v>
      </c>
    </row>
    <row r="110" spans="1:7" x14ac:dyDescent="0.25">
      <c r="A110" s="100">
        <v>600000426</v>
      </c>
      <c r="B110" s="99" t="s">
        <v>559</v>
      </c>
      <c r="C110" s="94">
        <v>0.113</v>
      </c>
      <c r="D110" s="93"/>
      <c r="E110" s="94"/>
      <c r="F110" s="93"/>
      <c r="G110" s="162" t="s">
        <v>470</v>
      </c>
    </row>
    <row r="111" spans="1:7" x14ac:dyDescent="0.25">
      <c r="A111" s="100"/>
      <c r="B111" s="99" t="s">
        <v>472</v>
      </c>
      <c r="C111" s="94"/>
      <c r="D111" s="93"/>
      <c r="E111" s="94"/>
      <c r="F111" s="93"/>
      <c r="G111" s="163" t="s">
        <v>471</v>
      </c>
    </row>
    <row r="112" spans="1:7" x14ac:dyDescent="0.25">
      <c r="A112" s="100"/>
      <c r="B112" s="99" t="s">
        <v>476</v>
      </c>
      <c r="C112" s="94"/>
      <c r="D112" s="93"/>
      <c r="E112" s="94"/>
      <c r="F112" s="93"/>
      <c r="G112" s="164" t="s">
        <v>477</v>
      </c>
    </row>
    <row r="113" spans="1:7" x14ac:dyDescent="0.25">
      <c r="A113" s="98">
        <v>600000428</v>
      </c>
      <c r="B113" s="99" t="s">
        <v>561</v>
      </c>
      <c r="C113" s="94">
        <v>0.123</v>
      </c>
      <c r="D113" s="93"/>
      <c r="E113" s="94"/>
      <c r="F113" s="93"/>
      <c r="G113" s="161" t="s">
        <v>467</v>
      </c>
    </row>
    <row r="114" spans="1:7" x14ac:dyDescent="0.25">
      <c r="A114" s="98">
        <v>600000429</v>
      </c>
      <c r="B114" s="99" t="s">
        <v>562</v>
      </c>
      <c r="C114" s="94">
        <v>0.14299999999999999</v>
      </c>
      <c r="D114" s="93"/>
      <c r="E114" s="94"/>
      <c r="F114" s="93"/>
      <c r="G114" s="161" t="s">
        <v>467</v>
      </c>
    </row>
    <row r="115" spans="1:7" x14ac:dyDescent="0.25">
      <c r="A115" s="100">
        <v>600000430</v>
      </c>
      <c r="B115" s="99" t="s">
        <v>606</v>
      </c>
      <c r="C115" s="94">
        <v>0.113</v>
      </c>
      <c r="D115" s="93"/>
      <c r="E115" s="94"/>
      <c r="F115" s="93"/>
      <c r="G115" s="178" t="s">
        <v>577</v>
      </c>
    </row>
    <row r="116" spans="1:7" x14ac:dyDescent="0.25">
      <c r="A116" s="100"/>
      <c r="B116" s="99" t="s">
        <v>646</v>
      </c>
      <c r="C116" s="94"/>
      <c r="D116" s="93"/>
      <c r="E116" s="94"/>
      <c r="F116" s="93"/>
      <c r="G116" s="170" t="s">
        <v>474</v>
      </c>
    </row>
    <row r="117" spans="1:7" x14ac:dyDescent="0.25">
      <c r="A117" s="100">
        <v>600000431</v>
      </c>
      <c r="B117" s="99" t="s">
        <v>657</v>
      </c>
      <c r="C117" s="94">
        <v>9.0999999999999998E-2</v>
      </c>
      <c r="D117" s="93"/>
      <c r="E117" s="94"/>
      <c r="F117" s="93"/>
      <c r="G117" s="165" t="s">
        <v>481</v>
      </c>
    </row>
    <row r="118" spans="1:7" x14ac:dyDescent="0.25">
      <c r="A118" s="100"/>
      <c r="B118" s="99" t="s">
        <v>739</v>
      </c>
      <c r="C118" s="94"/>
      <c r="D118" s="93"/>
      <c r="E118" s="94"/>
      <c r="F118" s="93"/>
      <c r="G118" s="166" t="s">
        <v>482</v>
      </c>
    </row>
    <row r="119" spans="1:7" x14ac:dyDescent="0.25">
      <c r="A119" s="100">
        <v>600000460</v>
      </c>
      <c r="B119" s="99" t="s">
        <v>736</v>
      </c>
      <c r="C119" s="94">
        <v>8.3000000000000004E-2</v>
      </c>
      <c r="D119" s="93"/>
      <c r="E119" s="94"/>
      <c r="F119" s="93"/>
      <c r="G119" s="166" t="s">
        <v>483</v>
      </c>
    </row>
    <row r="120" spans="1:7" x14ac:dyDescent="0.25">
      <c r="A120" s="100">
        <v>600000432</v>
      </c>
      <c r="B120" s="99" t="s">
        <v>663</v>
      </c>
      <c r="C120" s="94">
        <v>8.3000000000000004E-2</v>
      </c>
      <c r="D120" s="93"/>
      <c r="E120" s="94"/>
      <c r="F120" s="93"/>
      <c r="G120" s="167" t="s">
        <v>484</v>
      </c>
    </row>
    <row r="121" spans="1:7" x14ac:dyDescent="0.25">
      <c r="A121" s="100"/>
      <c r="B121" s="99" t="s">
        <v>563</v>
      </c>
      <c r="C121" s="94"/>
      <c r="D121" s="93"/>
      <c r="E121" s="94"/>
      <c r="F121" s="93"/>
    </row>
    <row r="122" spans="1:7" x14ac:dyDescent="0.25">
      <c r="A122" s="100"/>
      <c r="B122" s="99" t="s">
        <v>499</v>
      </c>
      <c r="C122" s="94"/>
      <c r="D122" s="93"/>
      <c r="E122" s="94"/>
      <c r="F122" s="93"/>
    </row>
    <row r="123" spans="1:7" x14ac:dyDescent="0.25">
      <c r="A123" s="100">
        <v>600000415</v>
      </c>
      <c r="B123" s="99" t="s">
        <v>570</v>
      </c>
      <c r="C123" s="94">
        <v>9.8000000000000004E-2</v>
      </c>
      <c r="D123" s="93"/>
      <c r="E123" s="94"/>
      <c r="F123" s="93"/>
      <c r="G123" s="170" t="s">
        <v>501</v>
      </c>
    </row>
    <row r="124" spans="1:7" x14ac:dyDescent="0.25">
      <c r="A124" s="100"/>
      <c r="B124" s="99" t="s">
        <v>565</v>
      </c>
      <c r="C124" s="94">
        <v>0.16700000000000001</v>
      </c>
      <c r="D124" s="94"/>
      <c r="E124" s="94"/>
      <c r="F124" s="93"/>
      <c r="G124" s="176" t="s">
        <v>564</v>
      </c>
    </row>
    <row r="125" spans="1:7" x14ac:dyDescent="0.25">
      <c r="A125" s="100">
        <v>600000416</v>
      </c>
      <c r="B125" s="99" t="s">
        <v>571</v>
      </c>
      <c r="C125" s="94">
        <v>0.13900000000000001</v>
      </c>
      <c r="D125" s="94"/>
      <c r="E125" s="94"/>
      <c r="F125" s="93"/>
      <c r="G125" s="177" t="s">
        <v>566</v>
      </c>
    </row>
    <row r="126" spans="1:7" x14ac:dyDescent="0.25">
      <c r="A126" s="100"/>
      <c r="B126" s="99" t="s">
        <v>719</v>
      </c>
      <c r="C126" s="94"/>
      <c r="D126" s="94"/>
      <c r="E126" s="94"/>
      <c r="F126" s="93"/>
      <c r="G126" s="179" t="s">
        <v>578</v>
      </c>
    </row>
    <row r="127" spans="1:7" x14ac:dyDescent="0.25">
      <c r="A127" s="100">
        <v>600000444</v>
      </c>
      <c r="B127" s="99" t="s">
        <v>598</v>
      </c>
      <c r="C127" s="94">
        <v>0.13700000000000001</v>
      </c>
      <c r="D127" s="94"/>
      <c r="E127" s="94"/>
      <c r="F127" s="93"/>
      <c r="G127" s="180" t="s">
        <v>584</v>
      </c>
    </row>
    <row r="128" spans="1:7" x14ac:dyDescent="0.25">
      <c r="A128" s="100">
        <v>600000418</v>
      </c>
      <c r="B128" s="99" t="s">
        <v>664</v>
      </c>
      <c r="C128" s="94">
        <v>0.191</v>
      </c>
      <c r="D128" s="94"/>
      <c r="E128" s="94"/>
      <c r="F128" s="93"/>
      <c r="G128" s="187" t="s">
        <v>628</v>
      </c>
    </row>
    <row r="129" spans="1:10" x14ac:dyDescent="0.25">
      <c r="A129" s="100">
        <v>600000419</v>
      </c>
      <c r="B129" s="99" t="s">
        <v>665</v>
      </c>
      <c r="C129" s="94">
        <v>0.126</v>
      </c>
      <c r="D129" s="94"/>
      <c r="E129" s="94"/>
      <c r="F129" s="93"/>
      <c r="G129" s="187" t="s">
        <v>631</v>
      </c>
    </row>
    <row r="130" spans="1:10" x14ac:dyDescent="0.25">
      <c r="A130" s="100">
        <v>600000440</v>
      </c>
      <c r="B130" s="99" t="s">
        <v>761</v>
      </c>
      <c r="C130" s="94">
        <v>0.13200000000000001</v>
      </c>
      <c r="D130" s="94"/>
      <c r="E130" s="94"/>
      <c r="F130" s="93"/>
      <c r="G130" s="187" t="s">
        <v>629</v>
      </c>
    </row>
    <row r="131" spans="1:10" x14ac:dyDescent="0.25">
      <c r="A131" s="100">
        <v>600000436</v>
      </c>
      <c r="B131" s="99" t="s">
        <v>651</v>
      </c>
      <c r="C131" s="94">
        <v>0.154</v>
      </c>
      <c r="D131" s="94"/>
      <c r="E131" s="94"/>
      <c r="F131" s="93"/>
      <c r="G131" s="181" t="s">
        <v>585</v>
      </c>
    </row>
    <row r="132" spans="1:10" x14ac:dyDescent="0.25">
      <c r="A132" s="100"/>
      <c r="B132" s="99" t="s">
        <v>652</v>
      </c>
      <c r="C132" s="94"/>
      <c r="D132" s="94"/>
      <c r="E132" s="94"/>
      <c r="F132" s="93"/>
      <c r="G132" s="181" t="s">
        <v>585</v>
      </c>
    </row>
    <row r="133" spans="1:10" x14ac:dyDescent="0.25">
      <c r="A133" s="100">
        <v>600000445</v>
      </c>
      <c r="B133" s="99" t="s">
        <v>609</v>
      </c>
      <c r="C133" s="94">
        <v>0.114</v>
      </c>
      <c r="D133" s="94"/>
      <c r="E133" s="94"/>
      <c r="F133" s="93"/>
      <c r="G133" s="186" t="s">
        <v>603</v>
      </c>
      <c r="J133" s="58" t="s">
        <v>589</v>
      </c>
    </row>
    <row r="134" spans="1:10" x14ac:dyDescent="0.25">
      <c r="A134" s="100">
        <v>600000441</v>
      </c>
      <c r="B134" s="99" t="s">
        <v>599</v>
      </c>
      <c r="C134" s="94">
        <v>0.104</v>
      </c>
      <c r="D134" s="94"/>
      <c r="E134" s="94"/>
      <c r="F134" s="93"/>
      <c r="G134" s="187" t="s">
        <v>626</v>
      </c>
    </row>
    <row r="135" spans="1:10" x14ac:dyDescent="0.25">
      <c r="A135" s="100">
        <v>600000442</v>
      </c>
      <c r="B135" s="99" t="s">
        <v>636</v>
      </c>
      <c r="C135" s="94">
        <v>0.18099999999999999</v>
      </c>
      <c r="D135" s="94"/>
      <c r="E135" s="94"/>
      <c r="F135" s="93"/>
      <c r="G135" s="187" t="s">
        <v>627</v>
      </c>
      <c r="J135" s="58" t="s">
        <v>589</v>
      </c>
    </row>
    <row r="136" spans="1:10" x14ac:dyDescent="0.25">
      <c r="A136" s="100"/>
      <c r="B136" s="99" t="s">
        <v>650</v>
      </c>
      <c r="C136" s="94"/>
      <c r="D136" s="94"/>
      <c r="E136" s="94"/>
      <c r="F136" s="93"/>
      <c r="G136" s="182" t="s">
        <v>587</v>
      </c>
    </row>
    <row r="137" spans="1:10" x14ac:dyDescent="0.25">
      <c r="A137" s="100"/>
      <c r="B137" s="99" t="s">
        <v>649</v>
      </c>
      <c r="C137" s="94"/>
      <c r="D137" s="94"/>
      <c r="E137" s="94"/>
      <c r="F137" s="93"/>
      <c r="G137" s="182" t="s">
        <v>587</v>
      </c>
    </row>
    <row r="138" spans="1:10" x14ac:dyDescent="0.25">
      <c r="A138" s="100">
        <v>600000446</v>
      </c>
      <c r="B138" s="99" t="s">
        <v>608</v>
      </c>
      <c r="C138" s="94">
        <v>0.114</v>
      </c>
      <c r="D138" s="94"/>
      <c r="E138" s="94"/>
      <c r="F138" s="93"/>
      <c r="G138" s="186" t="s">
        <v>604</v>
      </c>
    </row>
    <row r="139" spans="1:10" x14ac:dyDescent="0.25">
      <c r="A139" s="100">
        <v>600000443</v>
      </c>
      <c r="B139" s="99" t="s">
        <v>635</v>
      </c>
      <c r="C139" s="94">
        <v>0.16600000000000001</v>
      </c>
      <c r="D139" s="94"/>
      <c r="E139" s="94"/>
      <c r="F139" s="93"/>
      <c r="G139" s="183" t="s">
        <v>590</v>
      </c>
    </row>
    <row r="140" spans="1:10" x14ac:dyDescent="0.25">
      <c r="A140" s="100"/>
      <c r="B140" s="99" t="s">
        <v>591</v>
      </c>
      <c r="C140" s="94"/>
      <c r="D140" s="94"/>
      <c r="E140" s="94"/>
      <c r="F140" s="93"/>
      <c r="G140" s="184" t="s">
        <v>592</v>
      </c>
    </row>
    <row r="141" spans="1:10" x14ac:dyDescent="0.25">
      <c r="A141" s="100">
        <v>600000433</v>
      </c>
      <c r="B141" s="99" t="s">
        <v>633</v>
      </c>
      <c r="C141" s="94">
        <v>0.11899999999999999</v>
      </c>
      <c r="D141" s="94"/>
      <c r="E141" s="94"/>
      <c r="F141" s="93"/>
      <c r="G141" s="187" t="s">
        <v>632</v>
      </c>
    </row>
    <row r="142" spans="1:10" x14ac:dyDescent="0.25">
      <c r="A142" s="100">
        <v>600000434</v>
      </c>
      <c r="B142" s="99" t="s">
        <v>596</v>
      </c>
      <c r="C142" s="94">
        <v>0.36299999999999999</v>
      </c>
      <c r="D142" s="94"/>
      <c r="E142" s="94"/>
      <c r="F142" s="93"/>
      <c r="G142" s="185" t="s">
        <v>595</v>
      </c>
    </row>
    <row r="143" spans="1:10" x14ac:dyDescent="0.25">
      <c r="A143" s="100">
        <v>600000435</v>
      </c>
      <c r="B143" s="99" t="s">
        <v>666</v>
      </c>
      <c r="C143" s="94">
        <v>0.16400000000000001</v>
      </c>
      <c r="D143" s="94"/>
      <c r="E143" s="94"/>
      <c r="F143" s="93"/>
      <c r="G143" s="187" t="s">
        <v>630</v>
      </c>
    </row>
    <row r="144" spans="1:10" x14ac:dyDescent="0.25">
      <c r="A144" s="100"/>
      <c r="B144" s="99" t="s">
        <v>640</v>
      </c>
      <c r="C144" s="94"/>
      <c r="D144" s="94"/>
      <c r="E144" s="94"/>
      <c r="F144" s="93"/>
      <c r="G144" s="162" t="s">
        <v>470</v>
      </c>
    </row>
    <row r="145" spans="1:11" x14ac:dyDescent="0.25">
      <c r="A145" s="100">
        <v>600000447</v>
      </c>
      <c r="B145" s="99" t="s">
        <v>648</v>
      </c>
      <c r="C145" s="189">
        <v>0.128</v>
      </c>
      <c r="D145" s="94"/>
      <c r="E145" s="94"/>
      <c r="F145" s="93"/>
      <c r="G145" s="188" t="s">
        <v>643</v>
      </c>
    </row>
    <row r="146" spans="1:11" x14ac:dyDescent="0.25">
      <c r="A146" s="100">
        <v>600000448</v>
      </c>
      <c r="B146" s="99" t="s">
        <v>647</v>
      </c>
      <c r="C146" s="94">
        <v>0.11700000000000001</v>
      </c>
      <c r="D146" s="94"/>
      <c r="E146" s="94"/>
      <c r="F146" s="93"/>
      <c r="G146" s="191" t="s">
        <v>654</v>
      </c>
    </row>
    <row r="147" spans="1:11" x14ac:dyDescent="0.25">
      <c r="A147" s="100">
        <v>600000458</v>
      </c>
      <c r="B147" s="201" t="s">
        <v>746</v>
      </c>
      <c r="C147" s="94">
        <v>0.14199999999999999</v>
      </c>
      <c r="D147" s="94"/>
      <c r="E147" s="94"/>
      <c r="F147" s="93"/>
      <c r="G147" s="198" t="s">
        <v>747</v>
      </c>
    </row>
    <row r="148" spans="1:11" x14ac:dyDescent="0.25">
      <c r="A148" s="100">
        <v>600000453</v>
      </c>
      <c r="B148" s="99" t="s">
        <v>724</v>
      </c>
      <c r="C148" s="94">
        <v>0.108</v>
      </c>
      <c r="D148" s="94"/>
      <c r="E148" s="94"/>
      <c r="F148" s="93"/>
      <c r="G148" s="196" t="s">
        <v>725</v>
      </c>
      <c r="K148" s="58" t="s">
        <v>588</v>
      </c>
    </row>
    <row r="149" spans="1:11" x14ac:dyDescent="0.25">
      <c r="A149" s="100"/>
      <c r="B149" s="99" t="s">
        <v>698</v>
      </c>
      <c r="C149" s="94"/>
      <c r="D149" s="94"/>
      <c r="E149" s="94"/>
      <c r="F149" s="93"/>
    </row>
    <row r="150" spans="1:11" x14ac:dyDescent="0.25">
      <c r="A150" s="100">
        <v>600000493</v>
      </c>
      <c r="B150" s="99" t="s">
        <v>699</v>
      </c>
      <c r="C150" s="94">
        <v>0.09</v>
      </c>
      <c r="D150" s="94"/>
      <c r="E150" s="94"/>
      <c r="F150" s="93"/>
      <c r="G150" s="200" t="s">
        <v>757</v>
      </c>
    </row>
    <row r="151" spans="1:11" x14ac:dyDescent="0.25">
      <c r="A151" s="100">
        <v>600000497</v>
      </c>
      <c r="B151" s="99" t="s">
        <v>762</v>
      </c>
      <c r="C151" s="94">
        <v>0.26700000000000002</v>
      </c>
      <c r="D151" s="94"/>
      <c r="E151" s="94"/>
      <c r="F151" s="93"/>
      <c r="G151" s="195" t="s">
        <v>723</v>
      </c>
    </row>
    <row r="152" spans="1:11" x14ac:dyDescent="0.25">
      <c r="A152" s="100">
        <v>600000451</v>
      </c>
      <c r="B152" s="99" t="s">
        <v>720</v>
      </c>
      <c r="C152" s="94">
        <v>0.113</v>
      </c>
      <c r="D152" s="94"/>
      <c r="E152" s="94"/>
      <c r="F152" s="93"/>
      <c r="G152" s="162" t="s">
        <v>470</v>
      </c>
    </row>
    <row r="153" spans="1:11" x14ac:dyDescent="0.25">
      <c r="A153" s="100">
        <v>600000439</v>
      </c>
      <c r="B153" s="99" t="s">
        <v>722</v>
      </c>
      <c r="C153" s="94">
        <v>0.23200000000000001</v>
      </c>
      <c r="D153" s="94"/>
      <c r="E153" s="94"/>
      <c r="F153" s="93"/>
      <c r="G153" s="194" t="s">
        <v>721</v>
      </c>
      <c r="K153" s="190"/>
    </row>
    <row r="154" spans="1:11" x14ac:dyDescent="0.25">
      <c r="A154" s="100"/>
      <c r="B154" s="99" t="s">
        <v>753</v>
      </c>
      <c r="C154" s="94"/>
      <c r="D154" s="94"/>
      <c r="E154" s="94"/>
      <c r="F154" s="93"/>
      <c r="K154" s="190"/>
    </row>
    <row r="155" spans="1:11" x14ac:dyDescent="0.25">
      <c r="A155" s="100">
        <v>600000496</v>
      </c>
      <c r="B155" s="99" t="s">
        <v>748</v>
      </c>
      <c r="C155" s="94">
        <v>0.14199999999999999</v>
      </c>
      <c r="D155" s="94"/>
      <c r="E155" s="94"/>
      <c r="F155" s="93"/>
      <c r="G155" s="198" t="s">
        <v>749</v>
      </c>
    </row>
    <row r="156" spans="1:11" x14ac:dyDescent="0.25">
      <c r="A156" s="100"/>
      <c r="B156" s="99" t="s">
        <v>750</v>
      </c>
      <c r="C156" s="94"/>
      <c r="D156" s="94"/>
      <c r="E156" s="94"/>
      <c r="F156" s="93"/>
    </row>
    <row r="157" spans="1:11" x14ac:dyDescent="0.25">
      <c r="A157" s="100"/>
      <c r="B157" s="99" t="s">
        <v>752</v>
      </c>
      <c r="C157" s="94"/>
      <c r="D157" s="94"/>
      <c r="E157" s="94"/>
      <c r="F157" s="93"/>
    </row>
    <row r="158" spans="1:11" x14ac:dyDescent="0.25">
      <c r="A158" s="100">
        <v>600000499</v>
      </c>
      <c r="B158" s="99" t="s">
        <v>763</v>
      </c>
      <c r="C158" s="94">
        <v>0.32</v>
      </c>
      <c r="D158" s="94"/>
      <c r="E158" s="94"/>
      <c r="F158" s="93"/>
      <c r="G158" s="202" t="s">
        <v>764</v>
      </c>
    </row>
    <row r="159" spans="1:11" x14ac:dyDescent="0.25">
      <c r="A159" s="100"/>
      <c r="B159" s="99" t="s">
        <v>754</v>
      </c>
      <c r="C159" s="94"/>
      <c r="D159" s="94"/>
      <c r="E159" s="94"/>
      <c r="F159" s="93"/>
    </row>
    <row r="160" spans="1:11" x14ac:dyDescent="0.25">
      <c r="A160" s="100"/>
      <c r="B160" s="99" t="s">
        <v>751</v>
      </c>
      <c r="C160" s="94"/>
      <c r="D160" s="94"/>
      <c r="E160" s="94"/>
      <c r="F160" s="93"/>
    </row>
    <row r="161" spans="1:6" x14ac:dyDescent="0.25">
      <c r="A161" s="100"/>
      <c r="B161" s="99"/>
      <c r="C161" s="94"/>
      <c r="D161" s="94"/>
      <c r="E161" s="94"/>
      <c r="F161" s="93"/>
    </row>
    <row r="162" spans="1:6" x14ac:dyDescent="0.25">
      <c r="A162" s="100"/>
      <c r="B162" s="99"/>
      <c r="C162" s="94"/>
      <c r="D162" s="94"/>
      <c r="E162" s="94"/>
      <c r="F162" s="93"/>
    </row>
    <row r="163" spans="1:6" x14ac:dyDescent="0.25">
      <c r="A163" s="100"/>
      <c r="B163" s="99"/>
      <c r="C163" s="94"/>
      <c r="D163" s="94"/>
      <c r="E163" s="94"/>
      <c r="F163" s="93"/>
    </row>
    <row r="164" spans="1:6" x14ac:dyDescent="0.25">
      <c r="A164" s="100"/>
      <c r="B164" s="99"/>
      <c r="C164" s="94"/>
      <c r="D164" s="94"/>
      <c r="E164" s="94"/>
      <c r="F164" s="93"/>
    </row>
    <row r="165" spans="1:6" x14ac:dyDescent="0.25">
      <c r="A165" s="100"/>
      <c r="B165" s="99"/>
      <c r="C165" s="94"/>
      <c r="D165" s="94"/>
      <c r="E165" s="94"/>
      <c r="F165" s="93"/>
    </row>
    <row r="166" spans="1:6" x14ac:dyDescent="0.25">
      <c r="A166" s="100"/>
      <c r="B166" s="99"/>
      <c r="C166" s="94"/>
      <c r="D166" s="94"/>
      <c r="E166" s="94"/>
      <c r="F166" s="93"/>
    </row>
    <row r="167" spans="1:6" x14ac:dyDescent="0.25">
      <c r="A167" s="100"/>
      <c r="B167" s="99"/>
      <c r="C167" s="94"/>
      <c r="D167" s="94"/>
      <c r="E167" s="94"/>
      <c r="F167" s="93"/>
    </row>
    <row r="168" spans="1:6" x14ac:dyDescent="0.25">
      <c r="A168" s="100"/>
      <c r="B168" s="99"/>
      <c r="C168" s="94"/>
      <c r="D168" s="94"/>
      <c r="E168" s="94"/>
      <c r="F168" s="93"/>
    </row>
    <row r="169" spans="1:6" x14ac:dyDescent="0.25">
      <c r="A169" s="100"/>
      <c r="B169" s="99"/>
      <c r="C169" s="94"/>
      <c r="D169" s="94"/>
      <c r="E169" s="94"/>
      <c r="F169" s="93"/>
    </row>
    <row r="170" spans="1:6" x14ac:dyDescent="0.25">
      <c r="A170" s="100"/>
      <c r="B170" s="99"/>
      <c r="C170" s="94"/>
      <c r="D170" s="94"/>
      <c r="E170" s="94"/>
      <c r="F170" s="93"/>
    </row>
    <row r="171" spans="1:6" x14ac:dyDescent="0.25">
      <c r="A171" s="100"/>
      <c r="B171" s="99"/>
      <c r="C171" s="94"/>
      <c r="D171" s="94"/>
      <c r="E171" s="94"/>
      <c r="F171" s="93"/>
    </row>
    <row r="172" spans="1:6" x14ac:dyDescent="0.25">
      <c r="A172" s="100"/>
      <c r="B172" s="99"/>
      <c r="C172" s="94"/>
      <c r="D172" s="94"/>
      <c r="E172" s="94"/>
      <c r="F172" s="93"/>
    </row>
  </sheetData>
  <dataValidations count="1">
    <dataValidation type="textLength" operator="lessThanOrEqual" allowBlank="1" showInputMessage="1" showErrorMessage="1" sqref="B123 B125 B127:B140" xr:uid="{00000000-0002-0000-0100-000000000000}">
      <formula1>40</formula1>
    </dataValidation>
  </dataValidations>
  <pageMargins left="0.70866141732283472" right="0.70866141732283472" top="0.74803149606299213" bottom="0.74803149606299213" header="0.31496062992125984" footer="0.31496062992125984"/>
  <pageSetup paperSize="9" scale="38" fitToHeight="3" orientation="landscape" r:id="rId1"/>
  <ignoredErrors>
    <ignoredError sqref="Q8" numberStoredAsText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L374"/>
  <sheetViews>
    <sheetView workbookViewId="0">
      <pane ySplit="1" topLeftCell="A157" activePane="bottomLeft" state="frozen"/>
      <selection activeCell="A3" sqref="A3"/>
      <selection pane="bottomLeft" activeCell="B169" sqref="B169"/>
    </sheetView>
  </sheetViews>
  <sheetFormatPr defaultRowHeight="12.75" x14ac:dyDescent="0.2"/>
  <cols>
    <col min="1" max="1" width="14.140625" bestFit="1" customWidth="1"/>
    <col min="2" max="2" width="47.85546875" bestFit="1" customWidth="1"/>
    <col min="5" max="5" width="9.140625" style="140"/>
    <col min="6" max="6" width="12.85546875" customWidth="1"/>
    <col min="9" max="9" width="9.5703125" bestFit="1" customWidth="1"/>
    <col min="12" max="12" width="10.140625" style="133" bestFit="1" customWidth="1"/>
  </cols>
  <sheetData>
    <row r="1" spans="1:12" ht="51.75" thickBot="1" x14ac:dyDescent="0.25">
      <c r="A1" s="122" t="s">
        <v>26</v>
      </c>
      <c r="B1" s="122" t="s">
        <v>25</v>
      </c>
      <c r="C1" s="122" t="s">
        <v>24</v>
      </c>
      <c r="D1" s="123" t="s">
        <v>74</v>
      </c>
      <c r="E1" s="124" t="s">
        <v>69</v>
      </c>
      <c r="F1" s="125" t="s">
        <v>70</v>
      </c>
      <c r="G1" s="126" t="s">
        <v>71</v>
      </c>
      <c r="H1" s="127" t="s">
        <v>72</v>
      </c>
      <c r="I1" s="128" t="s">
        <v>73</v>
      </c>
      <c r="L1" s="132" t="s">
        <v>399</v>
      </c>
    </row>
    <row r="2" spans="1:12" x14ac:dyDescent="0.2">
      <c r="A2" s="62">
        <v>1001012486874</v>
      </c>
      <c r="B2" s="29" t="s">
        <v>605</v>
      </c>
      <c r="C2" s="24" t="s">
        <v>2</v>
      </c>
      <c r="D2" s="121">
        <v>4.05</v>
      </c>
      <c r="E2" s="139">
        <v>4.05</v>
      </c>
      <c r="F2" s="115">
        <f t="shared" ref="F2:F49" si="0">ROUNDUP(Новая_кратность_короба__кг/Кол_во_штук_в_коробе,3)</f>
        <v>1.35</v>
      </c>
      <c r="G2" s="101">
        <v>3</v>
      </c>
      <c r="H2" s="28">
        <v>128</v>
      </c>
      <c r="I2" s="119">
        <f t="shared" ref="I2:I49" si="1">ROUNDDOWN(Новая_кратность_короба__кг*Кол_во_коробок_на_поддоне,1)</f>
        <v>518.4</v>
      </c>
      <c r="K2" s="118" t="e">
        <f>VLOOKUP(A2,КИ_ПФ!A3:AK7,37,FALSE)</f>
        <v>#N/A</v>
      </c>
      <c r="L2" s="133" t="e">
        <f t="shared" ref="L2:L49" si="2">IF(I2=K2,"ИСТИНА","ЛОЖЬ")</f>
        <v>#N/A</v>
      </c>
    </row>
    <row r="3" spans="1:12" x14ac:dyDescent="0.2">
      <c r="A3" s="62">
        <v>1001015676877</v>
      </c>
      <c r="B3" s="29" t="s">
        <v>617</v>
      </c>
      <c r="C3" s="24" t="s">
        <v>2</v>
      </c>
      <c r="D3" s="121">
        <v>4.05</v>
      </c>
      <c r="E3" s="139">
        <v>4.05</v>
      </c>
      <c r="F3" s="115">
        <f t="shared" si="0"/>
        <v>1.35</v>
      </c>
      <c r="G3" s="101">
        <v>3</v>
      </c>
      <c r="H3" s="28">
        <v>128</v>
      </c>
      <c r="I3" s="119">
        <f t="shared" si="1"/>
        <v>518.4</v>
      </c>
      <c r="K3" s="118" t="e">
        <f>VLOOKUP(A3,КИ_ПФ!A3:AK7,37,FALSE)</f>
        <v>#N/A</v>
      </c>
      <c r="L3" s="133" t="e">
        <f t="shared" si="2"/>
        <v>#N/A</v>
      </c>
    </row>
    <row r="4" spans="1:12" x14ac:dyDescent="0.2">
      <c r="A4" s="62">
        <v>1001015686878</v>
      </c>
      <c r="B4" s="29" t="s">
        <v>618</v>
      </c>
      <c r="C4" s="24" t="s">
        <v>2</v>
      </c>
      <c r="D4" s="121">
        <v>4.05</v>
      </c>
      <c r="E4" s="139">
        <v>4.05</v>
      </c>
      <c r="F4" s="115">
        <f t="shared" si="0"/>
        <v>1.35</v>
      </c>
      <c r="G4" s="101">
        <v>3</v>
      </c>
      <c r="H4" s="28">
        <v>128</v>
      </c>
      <c r="I4" s="119">
        <f t="shared" si="1"/>
        <v>518.4</v>
      </c>
      <c r="K4" s="118" t="e">
        <f>VLOOKUP(A4,КИ_ПФ!A3:AK7,37,FALSE)</f>
        <v>#N/A</v>
      </c>
      <c r="L4" s="133" t="e">
        <f t="shared" si="2"/>
        <v>#N/A</v>
      </c>
    </row>
    <row r="5" spans="1:12" x14ac:dyDescent="0.2">
      <c r="A5" s="62">
        <v>1001014486159</v>
      </c>
      <c r="B5" s="25" t="s">
        <v>205</v>
      </c>
      <c r="C5" s="24" t="s">
        <v>2</v>
      </c>
      <c r="D5" s="121">
        <v>5.4</v>
      </c>
      <c r="E5" s="139">
        <v>5.4</v>
      </c>
      <c r="F5" s="115">
        <f t="shared" si="0"/>
        <v>1.35</v>
      </c>
      <c r="G5" s="101">
        <v>4</v>
      </c>
      <c r="H5" s="28">
        <v>128</v>
      </c>
      <c r="I5" s="119">
        <f t="shared" si="1"/>
        <v>691.2</v>
      </c>
      <c r="K5" s="118" t="e">
        <f>VLOOKUP(A5,КИ_ПФ!A3:AK7,37,FALSE)</f>
        <v>#N/A</v>
      </c>
      <c r="L5" s="133" t="e">
        <f t="shared" si="2"/>
        <v>#N/A</v>
      </c>
    </row>
    <row r="6" spans="1:12" x14ac:dyDescent="0.2">
      <c r="A6" s="62">
        <v>1001014765993</v>
      </c>
      <c r="B6" s="25" t="s">
        <v>575</v>
      </c>
      <c r="C6" s="24" t="s">
        <v>2</v>
      </c>
      <c r="D6" s="121">
        <v>5.4</v>
      </c>
      <c r="E6" s="139">
        <v>5.4</v>
      </c>
      <c r="F6" s="115">
        <f t="shared" si="0"/>
        <v>1.35</v>
      </c>
      <c r="G6" s="101">
        <v>4</v>
      </c>
      <c r="H6" s="28">
        <v>112</v>
      </c>
      <c r="I6" s="119">
        <f t="shared" si="1"/>
        <v>604.79999999999995</v>
      </c>
      <c r="K6" s="118" t="e">
        <f>VLOOKUP(A6,КИ_ПФ!A3:AK7,37,FALSE)</f>
        <v>#N/A</v>
      </c>
      <c r="L6" s="133" t="e">
        <f t="shared" si="2"/>
        <v>#N/A</v>
      </c>
    </row>
    <row r="7" spans="1:12" x14ac:dyDescent="0.2">
      <c r="A7" s="62">
        <v>1001012426220</v>
      </c>
      <c r="B7" s="25" t="s">
        <v>475</v>
      </c>
      <c r="C7" s="24" t="s">
        <v>2</v>
      </c>
      <c r="D7" s="121">
        <v>4.05</v>
      </c>
      <c r="E7" s="139">
        <v>4.05</v>
      </c>
      <c r="F7" s="115">
        <f t="shared" si="0"/>
        <v>1.35</v>
      </c>
      <c r="G7" s="101">
        <v>3</v>
      </c>
      <c r="H7" s="28">
        <v>112</v>
      </c>
      <c r="I7" s="119">
        <f t="shared" si="1"/>
        <v>453.6</v>
      </c>
      <c r="K7" s="118" t="e">
        <f>VLOOKUP(A7,КИ_ПФ!A3:AK7,37,FALSE)</f>
        <v>#N/A</v>
      </c>
      <c r="L7" s="133" t="e">
        <f t="shared" si="2"/>
        <v>#N/A</v>
      </c>
    </row>
    <row r="8" spans="1:12" x14ac:dyDescent="0.2">
      <c r="A8" s="62">
        <v>1001012993254</v>
      </c>
      <c r="B8" s="29" t="s">
        <v>148</v>
      </c>
      <c r="C8" s="24" t="s">
        <v>2</v>
      </c>
      <c r="D8" s="121">
        <v>4.05</v>
      </c>
      <c r="E8" s="139">
        <v>4.05</v>
      </c>
      <c r="F8" s="115">
        <f t="shared" si="0"/>
        <v>1.35</v>
      </c>
      <c r="G8" s="101">
        <v>3</v>
      </c>
      <c r="H8" s="28">
        <v>128</v>
      </c>
      <c r="I8" s="119">
        <f t="shared" si="1"/>
        <v>518.4</v>
      </c>
      <c r="K8" s="118" t="e">
        <f>VLOOKUP(A8,КИ_ПФ!A3:AK8,37,FALSE)</f>
        <v>#N/A</v>
      </c>
      <c r="L8" s="133" t="e">
        <f t="shared" si="2"/>
        <v>#N/A</v>
      </c>
    </row>
    <row r="9" spans="1:12" x14ac:dyDescent="0.2">
      <c r="A9" s="62">
        <v>1001010016978</v>
      </c>
      <c r="B9" s="29" t="s">
        <v>744</v>
      </c>
      <c r="C9" s="24" t="s">
        <v>2</v>
      </c>
      <c r="D9" s="121">
        <v>4</v>
      </c>
      <c r="E9" s="139">
        <v>4</v>
      </c>
      <c r="F9" s="115">
        <f t="shared" si="0"/>
        <v>0.8</v>
      </c>
      <c r="G9" s="101">
        <v>5</v>
      </c>
      <c r="H9" s="28">
        <v>136</v>
      </c>
      <c r="I9" s="119">
        <f t="shared" si="1"/>
        <v>544</v>
      </c>
      <c r="K9" s="118" t="e">
        <f>VLOOKUP(A9,КИ_ПФ!A3:AK9,37,FALSE)</f>
        <v>#N/A</v>
      </c>
      <c r="L9" s="133" t="e">
        <f t="shared" si="2"/>
        <v>#N/A</v>
      </c>
    </row>
    <row r="10" spans="1:12" x14ac:dyDescent="0.2">
      <c r="A10" s="62">
        <v>1001010015124</v>
      </c>
      <c r="B10" s="29" t="s">
        <v>229</v>
      </c>
      <c r="C10" s="24" t="s">
        <v>2</v>
      </c>
      <c r="D10" s="121">
        <v>4.05</v>
      </c>
      <c r="E10" s="139">
        <v>4.05</v>
      </c>
      <c r="F10" s="115">
        <f t="shared" si="0"/>
        <v>1.35</v>
      </c>
      <c r="G10" s="101">
        <v>3</v>
      </c>
      <c r="H10" s="28">
        <v>128</v>
      </c>
      <c r="I10" s="119">
        <f t="shared" si="1"/>
        <v>518.4</v>
      </c>
      <c r="K10" s="118" t="e">
        <f>VLOOKUP(A10,КИ_ПФ!A3:AK10,37,FALSE)</f>
        <v>#N/A</v>
      </c>
      <c r="L10" s="133" t="e">
        <f t="shared" si="2"/>
        <v>#N/A</v>
      </c>
    </row>
    <row r="11" spans="1:12" x14ac:dyDescent="0.2">
      <c r="A11" s="62">
        <v>1001010015803</v>
      </c>
      <c r="B11" s="25" t="s">
        <v>176</v>
      </c>
      <c r="C11" s="24" t="s">
        <v>2</v>
      </c>
      <c r="D11" s="192">
        <v>2.7</v>
      </c>
      <c r="E11" s="139">
        <v>2.65</v>
      </c>
      <c r="F11" s="115">
        <f t="shared" si="0"/>
        <v>1.325</v>
      </c>
      <c r="G11" s="101">
        <v>2</v>
      </c>
      <c r="H11" s="28">
        <v>135</v>
      </c>
      <c r="I11" s="119">
        <f t="shared" si="1"/>
        <v>357.7</v>
      </c>
      <c r="K11" s="118" t="e">
        <f>VLOOKUP(A11,КИ_ПФ!A3:AK12,37,FALSE)</f>
        <v>#N/A</v>
      </c>
      <c r="L11" s="133" t="e">
        <f t="shared" si="2"/>
        <v>#N/A</v>
      </c>
    </row>
    <row r="12" spans="1:12" x14ac:dyDescent="0.2">
      <c r="A12" s="62">
        <v>1001010014555</v>
      </c>
      <c r="B12" s="29" t="s">
        <v>80</v>
      </c>
      <c r="C12" s="24" t="s">
        <v>2</v>
      </c>
      <c r="D12" s="121">
        <v>4.05</v>
      </c>
      <c r="E12" s="139">
        <v>4.05</v>
      </c>
      <c r="F12" s="115">
        <f t="shared" si="0"/>
        <v>1.35</v>
      </c>
      <c r="G12" s="101">
        <v>3</v>
      </c>
      <c r="H12" s="28">
        <v>128</v>
      </c>
      <c r="I12" s="119">
        <f t="shared" si="1"/>
        <v>518.4</v>
      </c>
      <c r="K12" s="118" t="e">
        <f>VLOOKUP(A12,КИ_ПФ!A3:AK13,37,FALSE)</f>
        <v>#N/A</v>
      </c>
      <c r="L12" s="133" t="e">
        <f t="shared" si="2"/>
        <v>#N/A</v>
      </c>
    </row>
    <row r="13" spans="1:12" x14ac:dyDescent="0.2">
      <c r="A13" s="62">
        <v>1001010014558</v>
      </c>
      <c r="B13" s="29" t="s">
        <v>83</v>
      </c>
      <c r="C13" s="24" t="s">
        <v>2</v>
      </c>
      <c r="D13" s="121">
        <v>4.05</v>
      </c>
      <c r="E13" s="139">
        <v>4.05</v>
      </c>
      <c r="F13" s="115">
        <f t="shared" si="0"/>
        <v>1.35</v>
      </c>
      <c r="G13" s="101">
        <v>3</v>
      </c>
      <c r="H13" s="28">
        <v>128</v>
      </c>
      <c r="I13" s="119">
        <f t="shared" si="1"/>
        <v>518.4</v>
      </c>
      <c r="K13" s="118" t="e">
        <f>VLOOKUP(A13,КИ_ПФ!A3:AK14,37,FALSE)</f>
        <v>#N/A</v>
      </c>
      <c r="L13" s="133" t="e">
        <f t="shared" si="2"/>
        <v>#N/A</v>
      </c>
    </row>
    <row r="14" spans="1:12" x14ac:dyDescent="0.2">
      <c r="A14" s="62">
        <v>1001010014002</v>
      </c>
      <c r="B14" s="25" t="s">
        <v>81</v>
      </c>
      <c r="C14" s="24" t="s">
        <v>2</v>
      </c>
      <c r="D14" s="121">
        <v>3.8</v>
      </c>
      <c r="E14" s="139">
        <v>3.8</v>
      </c>
      <c r="F14" s="115">
        <f t="shared" si="0"/>
        <v>1.2669999999999999</v>
      </c>
      <c r="G14" s="101">
        <v>3</v>
      </c>
      <c r="H14" s="28">
        <v>150</v>
      </c>
      <c r="I14" s="119">
        <f t="shared" si="1"/>
        <v>570</v>
      </c>
      <c r="K14" s="118" t="e">
        <f>VLOOKUP(A14,КИ_ПФ!A3:AK16,37,FALSE)</f>
        <v>#N/A</v>
      </c>
      <c r="L14" s="133" t="e">
        <f t="shared" si="2"/>
        <v>#N/A</v>
      </c>
    </row>
    <row r="15" spans="1:12" x14ac:dyDescent="0.2">
      <c r="A15" s="62">
        <v>1001010014561</v>
      </c>
      <c r="B15" s="29" t="s">
        <v>215</v>
      </c>
      <c r="C15" s="24" t="s">
        <v>2</v>
      </c>
      <c r="D15" s="121">
        <v>4.05</v>
      </c>
      <c r="E15" s="139">
        <v>4.05</v>
      </c>
      <c r="F15" s="115">
        <f t="shared" si="0"/>
        <v>1.35</v>
      </c>
      <c r="G15" s="101">
        <v>3</v>
      </c>
      <c r="H15" s="28">
        <v>128</v>
      </c>
      <c r="I15" s="119">
        <f t="shared" si="1"/>
        <v>518.4</v>
      </c>
      <c r="K15" s="118" t="e">
        <f>VLOOKUP(A15,КИ_ПФ!A3:AK17,37,FALSE)</f>
        <v>#N/A</v>
      </c>
      <c r="L15" s="133" t="e">
        <f t="shared" si="2"/>
        <v>#N/A</v>
      </c>
    </row>
    <row r="16" spans="1:12" x14ac:dyDescent="0.2">
      <c r="A16" s="62">
        <v>1001010096988</v>
      </c>
      <c r="B16" s="29" t="s">
        <v>701</v>
      </c>
      <c r="C16" s="24" t="s">
        <v>2</v>
      </c>
      <c r="D16" s="121">
        <v>6.2</v>
      </c>
      <c r="E16" s="139">
        <v>6.2</v>
      </c>
      <c r="F16" s="115">
        <f t="shared" si="0"/>
        <v>1.55</v>
      </c>
      <c r="G16" s="101">
        <v>4</v>
      </c>
      <c r="H16" s="28">
        <v>96</v>
      </c>
      <c r="I16" s="119">
        <f t="shared" si="1"/>
        <v>595.20000000000005</v>
      </c>
      <c r="K16" s="118" t="e">
        <f>VLOOKUP(A16,КИ_ПФ!A3:AK28,37,FALSE)</f>
        <v>#N/A</v>
      </c>
      <c r="L16" s="133" t="e">
        <f t="shared" si="2"/>
        <v>#N/A</v>
      </c>
    </row>
    <row r="17" spans="1:12" x14ac:dyDescent="0.2">
      <c r="A17" s="62">
        <v>1001010105246</v>
      </c>
      <c r="B17" s="25" t="s">
        <v>141</v>
      </c>
      <c r="C17" s="24" t="s">
        <v>2</v>
      </c>
      <c r="D17" s="121">
        <v>3</v>
      </c>
      <c r="E17" s="139">
        <v>3</v>
      </c>
      <c r="F17" s="115">
        <f t="shared" si="0"/>
        <v>1.5</v>
      </c>
      <c r="G17" s="101">
        <v>2</v>
      </c>
      <c r="H17" s="28">
        <v>128</v>
      </c>
      <c r="I17" s="119">
        <f t="shared" si="1"/>
        <v>384</v>
      </c>
      <c r="K17" s="118" t="e">
        <f>VLOOKUP(A17,КИ_ПФ!A3:AK26,37,FALSE)</f>
        <v>#N/A</v>
      </c>
      <c r="L17" s="133" t="e">
        <f t="shared" si="2"/>
        <v>#N/A</v>
      </c>
    </row>
    <row r="18" spans="1:12" x14ac:dyDescent="0.2">
      <c r="A18" s="62">
        <v>1001010108014</v>
      </c>
      <c r="B18" s="25" t="s">
        <v>147</v>
      </c>
      <c r="C18" s="24" t="s">
        <v>2</v>
      </c>
      <c r="D18" s="121">
        <v>5.4</v>
      </c>
      <c r="E18" s="139">
        <v>5.4</v>
      </c>
      <c r="F18" s="115">
        <f t="shared" si="0"/>
        <v>1.35</v>
      </c>
      <c r="G18" s="101">
        <v>4</v>
      </c>
      <c r="H18" s="28">
        <v>128</v>
      </c>
      <c r="I18" s="119">
        <f t="shared" si="1"/>
        <v>691.2</v>
      </c>
      <c r="K18" s="118" t="e">
        <f>VLOOKUP(A18,КИ_ПФ!A3:AK27,37,FALSE)</f>
        <v>#N/A</v>
      </c>
      <c r="L18" s="133" t="e">
        <f t="shared" si="2"/>
        <v>#N/A</v>
      </c>
    </row>
    <row r="19" spans="1:12" x14ac:dyDescent="0.2">
      <c r="A19" s="62">
        <v>1001015646861</v>
      </c>
      <c r="B19" s="25" t="s">
        <v>621</v>
      </c>
      <c r="C19" s="24" t="s">
        <v>2</v>
      </c>
      <c r="D19" s="121">
        <v>3.9</v>
      </c>
      <c r="E19" s="139">
        <v>3.9</v>
      </c>
      <c r="F19" s="115">
        <f t="shared" si="0"/>
        <v>1.95</v>
      </c>
      <c r="G19" s="101">
        <v>2</v>
      </c>
      <c r="H19" s="28">
        <v>120</v>
      </c>
      <c r="I19" s="119">
        <f t="shared" si="1"/>
        <v>468</v>
      </c>
      <c r="K19" s="118" t="e">
        <f>VLOOKUP(A19,КИ_ПФ!A3:AK29,37,FALSE)</f>
        <v>#N/A</v>
      </c>
      <c r="L19" s="133" t="e">
        <f t="shared" si="2"/>
        <v>#N/A</v>
      </c>
    </row>
    <row r="20" spans="1:12" x14ac:dyDescent="0.2">
      <c r="A20" s="62">
        <v>1001015706862</v>
      </c>
      <c r="B20" s="25" t="s">
        <v>622</v>
      </c>
      <c r="C20" s="24" t="s">
        <v>2</v>
      </c>
      <c r="D20" s="121">
        <v>3.9</v>
      </c>
      <c r="E20" s="139">
        <v>3.9</v>
      </c>
      <c r="F20" s="115">
        <f t="shared" si="0"/>
        <v>1.95</v>
      </c>
      <c r="G20" s="101">
        <v>2</v>
      </c>
      <c r="H20" s="28">
        <v>120</v>
      </c>
      <c r="I20" s="119">
        <f t="shared" si="1"/>
        <v>468</v>
      </c>
      <c r="K20" s="118" t="e">
        <f>VLOOKUP(A20,КИ_ПФ!A3:AK30,37,FALSE)</f>
        <v>#N/A</v>
      </c>
      <c r="L20" s="133" t="e">
        <f t="shared" si="2"/>
        <v>#N/A</v>
      </c>
    </row>
    <row r="21" spans="1:12" x14ac:dyDescent="0.2">
      <c r="A21" s="62">
        <v>1001011086841</v>
      </c>
      <c r="B21" s="25" t="s">
        <v>597</v>
      </c>
      <c r="C21" s="24" t="s">
        <v>2</v>
      </c>
      <c r="D21" s="121">
        <v>3.3</v>
      </c>
      <c r="E21" s="139">
        <v>3.25</v>
      </c>
      <c r="F21" s="115">
        <f t="shared" si="0"/>
        <v>1.0839999999999999</v>
      </c>
      <c r="G21" s="101">
        <v>3</v>
      </c>
      <c r="H21" s="28">
        <v>128</v>
      </c>
      <c r="I21" s="119">
        <f t="shared" si="1"/>
        <v>416</v>
      </c>
      <c r="K21" s="118" t="e">
        <f>VLOOKUP(A21,КИ_ПФ!A3:AK29,37,FALSE)</f>
        <v>#N/A</v>
      </c>
      <c r="L21" s="133" t="e">
        <f t="shared" si="2"/>
        <v>#N/A</v>
      </c>
    </row>
    <row r="22" spans="1:12" x14ac:dyDescent="0.2">
      <c r="A22" s="62">
        <v>1001013956859</v>
      </c>
      <c r="B22" s="25" t="s">
        <v>616</v>
      </c>
      <c r="C22" s="24" t="s">
        <v>2</v>
      </c>
      <c r="D22" s="121">
        <v>10.8</v>
      </c>
      <c r="E22" s="139">
        <v>10.8</v>
      </c>
      <c r="F22" s="115">
        <f t="shared" si="0"/>
        <v>1.35</v>
      </c>
      <c r="G22" s="101">
        <v>8</v>
      </c>
      <c r="H22" s="28">
        <v>64</v>
      </c>
      <c r="I22" s="119">
        <f t="shared" si="1"/>
        <v>691.2</v>
      </c>
      <c r="K22" s="118" t="e">
        <f>VLOOKUP(A22,КИ_ПФ!A3:AK34,37,FALSE)</f>
        <v>#N/A</v>
      </c>
      <c r="L22" s="133" t="e">
        <f t="shared" si="2"/>
        <v>#N/A</v>
      </c>
    </row>
    <row r="23" spans="1:12" x14ac:dyDescent="0.2">
      <c r="A23" s="62">
        <v>1001013956860</v>
      </c>
      <c r="B23" s="25" t="s">
        <v>694</v>
      </c>
      <c r="C23" s="24" t="s">
        <v>2</v>
      </c>
      <c r="D23" s="121">
        <v>10.8</v>
      </c>
      <c r="E23" s="139">
        <v>10.8</v>
      </c>
      <c r="F23" s="115">
        <f t="shared" si="0"/>
        <v>1.35</v>
      </c>
      <c r="G23" s="101">
        <v>8</v>
      </c>
      <c r="H23" s="28">
        <v>64</v>
      </c>
      <c r="I23" s="119">
        <f t="shared" si="1"/>
        <v>691.2</v>
      </c>
      <c r="K23" s="118" t="e">
        <f>VLOOKUP(A23,КИ_ПФ!A3:AK35,37,FALSE)</f>
        <v>#N/A</v>
      </c>
      <c r="L23" s="133" t="e">
        <f t="shared" si="2"/>
        <v>#N/A</v>
      </c>
    </row>
    <row r="24" spans="1:12" x14ac:dyDescent="0.2">
      <c r="A24" s="62">
        <v>1001013956310</v>
      </c>
      <c r="B24" s="25" t="s">
        <v>222</v>
      </c>
      <c r="C24" s="24" t="s">
        <v>2</v>
      </c>
      <c r="D24" s="121">
        <v>4.05</v>
      </c>
      <c r="E24" s="139">
        <v>4.05</v>
      </c>
      <c r="F24" s="115">
        <f t="shared" si="0"/>
        <v>1.35</v>
      </c>
      <c r="G24" s="101">
        <v>3</v>
      </c>
      <c r="H24" s="28">
        <v>128</v>
      </c>
      <c r="I24" s="119">
        <f t="shared" si="1"/>
        <v>518.4</v>
      </c>
      <c r="K24" s="118" t="e">
        <f>VLOOKUP(A24,КИ_ПФ!A3:AK32,37,FALSE)</f>
        <v>#N/A</v>
      </c>
      <c r="L24" s="133" t="e">
        <f t="shared" si="2"/>
        <v>#N/A</v>
      </c>
    </row>
    <row r="25" spans="1:12" x14ac:dyDescent="0.2">
      <c r="A25" s="62">
        <v>1001013954337</v>
      </c>
      <c r="B25" s="25" t="s">
        <v>149</v>
      </c>
      <c r="C25" s="24" t="s">
        <v>2</v>
      </c>
      <c r="D25" s="121">
        <v>4.05</v>
      </c>
      <c r="E25" s="139">
        <v>4.05</v>
      </c>
      <c r="F25" s="115">
        <f t="shared" si="0"/>
        <v>1.35</v>
      </c>
      <c r="G25" s="101">
        <v>3</v>
      </c>
      <c r="H25" s="28">
        <v>112</v>
      </c>
      <c r="I25" s="119">
        <f t="shared" si="1"/>
        <v>453.6</v>
      </c>
      <c r="K25" s="118" t="e">
        <f>VLOOKUP(A25,КИ_ПФ!A3:AK33,37,FALSE)</f>
        <v>#N/A</v>
      </c>
      <c r="L25" s="133" t="e">
        <f t="shared" si="2"/>
        <v>#N/A</v>
      </c>
    </row>
    <row r="26" spans="1:12" x14ac:dyDescent="0.2">
      <c r="A26" s="62">
        <v>1001013955538</v>
      </c>
      <c r="B26" s="25" t="s">
        <v>157</v>
      </c>
      <c r="C26" s="24" t="s">
        <v>2</v>
      </c>
      <c r="D26" s="192">
        <v>4.05</v>
      </c>
      <c r="E26" s="139">
        <v>4.05</v>
      </c>
      <c r="F26" s="115">
        <f t="shared" si="0"/>
        <v>1.35</v>
      </c>
      <c r="G26" s="101">
        <v>3</v>
      </c>
      <c r="H26" s="28">
        <v>128</v>
      </c>
      <c r="I26" s="119">
        <f t="shared" si="1"/>
        <v>518.4</v>
      </c>
      <c r="K26" s="118" t="e">
        <f>VLOOKUP(A26,КИ_ПФ!A3:AK34,37,FALSE)</f>
        <v>#N/A</v>
      </c>
      <c r="L26" s="133" t="e">
        <f t="shared" si="2"/>
        <v>#N/A</v>
      </c>
    </row>
    <row r="27" spans="1:12" x14ac:dyDescent="0.2">
      <c r="A27" s="62">
        <v>1001013955652</v>
      </c>
      <c r="B27" s="25" t="s">
        <v>165</v>
      </c>
      <c r="C27" s="24" t="s">
        <v>2</v>
      </c>
      <c r="D27" s="192">
        <v>4.05</v>
      </c>
      <c r="E27" s="139">
        <v>4.05</v>
      </c>
      <c r="F27" s="115">
        <f t="shared" si="0"/>
        <v>1.35</v>
      </c>
      <c r="G27" s="101">
        <v>3</v>
      </c>
      <c r="H27" s="28">
        <v>112</v>
      </c>
      <c r="I27" s="119">
        <f t="shared" si="1"/>
        <v>453.6</v>
      </c>
      <c r="K27" s="118" t="e">
        <f>VLOOKUP(A27,КИ_ПФ!A3:AK35,37,FALSE)</f>
        <v>#N/A</v>
      </c>
      <c r="L27" s="133" t="e">
        <f t="shared" si="2"/>
        <v>#N/A</v>
      </c>
    </row>
    <row r="28" spans="1:12" x14ac:dyDescent="0.2">
      <c r="A28" s="62">
        <v>1001013953498</v>
      </c>
      <c r="B28" s="25" t="s">
        <v>231</v>
      </c>
      <c r="C28" s="24" t="s">
        <v>2</v>
      </c>
      <c r="D28" s="192">
        <v>4.05</v>
      </c>
      <c r="E28" s="139">
        <v>4.05</v>
      </c>
      <c r="F28" s="115">
        <f t="shared" si="0"/>
        <v>1.35</v>
      </c>
      <c r="G28" s="101">
        <v>3</v>
      </c>
      <c r="H28" s="28">
        <v>128</v>
      </c>
      <c r="I28" s="119">
        <f t="shared" si="1"/>
        <v>518.4</v>
      </c>
      <c r="K28" s="118" t="e">
        <f>VLOOKUP(A28,КИ_ПФ!A3:AK36,37,FALSE)</f>
        <v>#N/A</v>
      </c>
      <c r="L28" s="133" t="e">
        <f t="shared" si="2"/>
        <v>#N/A</v>
      </c>
    </row>
    <row r="29" spans="1:12" x14ac:dyDescent="0.2">
      <c r="A29" s="62">
        <v>1001015776934</v>
      </c>
      <c r="B29" s="25" t="s">
        <v>671</v>
      </c>
      <c r="C29" s="24" t="s">
        <v>2</v>
      </c>
      <c r="D29" s="192">
        <v>6.4</v>
      </c>
      <c r="E29" s="139">
        <v>6.4</v>
      </c>
      <c r="F29" s="115">
        <f t="shared" si="0"/>
        <v>1.6</v>
      </c>
      <c r="G29" s="101">
        <v>4</v>
      </c>
      <c r="H29" s="28">
        <v>96</v>
      </c>
      <c r="I29" s="119">
        <f t="shared" si="1"/>
        <v>614.4</v>
      </c>
      <c r="K29" s="118" t="e">
        <f>VLOOKUP(A29,КИ_ПФ!A3:AK37,37,FALSE)</f>
        <v>#N/A</v>
      </c>
      <c r="L29" s="133" t="e">
        <f t="shared" si="2"/>
        <v>#N/A</v>
      </c>
    </row>
    <row r="30" spans="1:12" x14ac:dyDescent="0.2">
      <c r="A30" s="62">
        <v>1001014136501</v>
      </c>
      <c r="B30" s="29" t="s">
        <v>214</v>
      </c>
      <c r="C30" s="24" t="s">
        <v>2</v>
      </c>
      <c r="D30" s="192">
        <v>4.05</v>
      </c>
      <c r="E30" s="139">
        <v>4.05</v>
      </c>
      <c r="F30" s="115">
        <f t="shared" si="0"/>
        <v>1.35</v>
      </c>
      <c r="G30" s="101">
        <v>3</v>
      </c>
      <c r="H30" s="28">
        <v>128</v>
      </c>
      <c r="I30" s="119">
        <f t="shared" si="1"/>
        <v>518.4</v>
      </c>
      <c r="K30" s="118" t="e">
        <f>VLOOKUP(A30,КИ_ПФ!A3:AK37,37,FALSE)</f>
        <v>#N/A</v>
      </c>
      <c r="L30" s="133" t="e">
        <f t="shared" si="2"/>
        <v>#N/A</v>
      </c>
    </row>
    <row r="31" spans="1:12" x14ac:dyDescent="0.2">
      <c r="A31" s="62">
        <v>1001015786935</v>
      </c>
      <c r="B31" s="29" t="s">
        <v>672</v>
      </c>
      <c r="C31" s="24" t="s">
        <v>2</v>
      </c>
      <c r="D31" s="192">
        <v>6.4</v>
      </c>
      <c r="E31" s="139">
        <v>6.4</v>
      </c>
      <c r="F31" s="115">
        <f t="shared" si="0"/>
        <v>1.6</v>
      </c>
      <c r="G31" s="101">
        <v>4</v>
      </c>
      <c r="H31" s="28">
        <v>96</v>
      </c>
      <c r="I31" s="119">
        <f t="shared" si="1"/>
        <v>614.4</v>
      </c>
      <c r="K31" s="118" t="e">
        <f>VLOOKUP(A31,КИ_ПФ!A3:AK38,37,FALSE)</f>
        <v>#N/A</v>
      </c>
      <c r="L31" s="133" t="e">
        <f t="shared" si="2"/>
        <v>#N/A</v>
      </c>
    </row>
    <row r="32" spans="1:12" x14ac:dyDescent="0.2">
      <c r="A32" s="62">
        <v>1001012456464</v>
      </c>
      <c r="B32" s="29" t="s">
        <v>417</v>
      </c>
      <c r="C32" s="24" t="s">
        <v>2</v>
      </c>
      <c r="D32" s="121">
        <v>4</v>
      </c>
      <c r="E32" s="139">
        <v>4</v>
      </c>
      <c r="F32" s="115">
        <f t="shared" si="0"/>
        <v>1</v>
      </c>
      <c r="G32" s="101">
        <v>4</v>
      </c>
      <c r="H32" s="28">
        <v>112</v>
      </c>
      <c r="I32" s="119">
        <f t="shared" si="1"/>
        <v>448</v>
      </c>
      <c r="K32" s="118" t="e">
        <f>VLOOKUP(A32,КИ_ПФ!A3:AK40,37,FALSE)</f>
        <v>#N/A</v>
      </c>
      <c r="L32" s="133" t="e">
        <f t="shared" si="2"/>
        <v>#N/A</v>
      </c>
    </row>
    <row r="33" spans="1:12" x14ac:dyDescent="0.2">
      <c r="A33" s="62">
        <v>1001012456876</v>
      </c>
      <c r="B33" s="29" t="s">
        <v>607</v>
      </c>
      <c r="C33" s="24" t="s">
        <v>2</v>
      </c>
      <c r="D33" s="121">
        <v>4</v>
      </c>
      <c r="E33" s="139">
        <v>4</v>
      </c>
      <c r="F33" s="115">
        <f t="shared" si="0"/>
        <v>1</v>
      </c>
      <c r="G33" s="101">
        <v>4</v>
      </c>
      <c r="H33" s="28">
        <v>112</v>
      </c>
      <c r="I33" s="119">
        <f t="shared" si="1"/>
        <v>448</v>
      </c>
      <c r="K33" s="118" t="e">
        <f>VLOOKUP(A33,КИ_ПФ!A3:AK41,37,FALSE)</f>
        <v>#N/A</v>
      </c>
      <c r="L33" s="133" t="e">
        <f t="shared" si="2"/>
        <v>#N/A</v>
      </c>
    </row>
    <row r="34" spans="1:12" x14ac:dyDescent="0.2">
      <c r="A34" s="62">
        <v>1001012456498</v>
      </c>
      <c r="B34" s="29" t="s">
        <v>423</v>
      </c>
      <c r="C34" s="24" t="s">
        <v>2</v>
      </c>
      <c r="D34" s="121">
        <v>4</v>
      </c>
      <c r="E34" s="139">
        <v>4</v>
      </c>
      <c r="F34" s="115">
        <f t="shared" si="0"/>
        <v>1</v>
      </c>
      <c r="G34" s="101">
        <v>4</v>
      </c>
      <c r="H34" s="28">
        <v>112</v>
      </c>
      <c r="I34" s="119">
        <f t="shared" si="1"/>
        <v>448</v>
      </c>
      <c r="K34" s="118" t="e">
        <f>VLOOKUP(A34,КИ_ПФ!A3:AK41,37,FALSE)</f>
        <v>#N/A</v>
      </c>
      <c r="L34" s="133" t="e">
        <f t="shared" si="2"/>
        <v>#N/A</v>
      </c>
    </row>
    <row r="35" spans="1:12" x14ac:dyDescent="0.2">
      <c r="A35" s="62">
        <v>1001012456540</v>
      </c>
      <c r="B35" s="29" t="s">
        <v>438</v>
      </c>
      <c r="C35" s="24" t="s">
        <v>2</v>
      </c>
      <c r="D35" s="121">
        <v>4</v>
      </c>
      <c r="E35" s="139">
        <v>4</v>
      </c>
      <c r="F35" s="115">
        <f t="shared" si="0"/>
        <v>1</v>
      </c>
      <c r="G35" s="101">
        <v>4</v>
      </c>
      <c r="H35" s="28">
        <v>128</v>
      </c>
      <c r="I35" s="119">
        <f t="shared" si="1"/>
        <v>512</v>
      </c>
      <c r="K35" s="118" t="e">
        <f>VLOOKUP(A35,КИ_ПФ!A3:AK42,37,FALSE)</f>
        <v>#N/A</v>
      </c>
      <c r="L35" s="133" t="e">
        <f t="shared" si="2"/>
        <v>#N/A</v>
      </c>
    </row>
    <row r="36" spans="1:12" x14ac:dyDescent="0.2">
      <c r="A36" s="62">
        <v>1001012456481</v>
      </c>
      <c r="B36" s="29" t="s">
        <v>430</v>
      </c>
      <c r="C36" s="24" t="s">
        <v>2</v>
      </c>
      <c r="D36" s="121">
        <v>4</v>
      </c>
      <c r="E36" s="139">
        <v>4</v>
      </c>
      <c r="F36" s="115">
        <f t="shared" si="0"/>
        <v>1</v>
      </c>
      <c r="G36" s="101">
        <v>4</v>
      </c>
      <c r="H36" s="28">
        <v>128</v>
      </c>
      <c r="I36" s="119">
        <f t="shared" si="1"/>
        <v>512</v>
      </c>
      <c r="K36" s="118" t="e">
        <f>VLOOKUP(A36,КИ_ПФ!A3:AK43,37,FALSE)</f>
        <v>#N/A</v>
      </c>
      <c r="L36" s="133" t="e">
        <f t="shared" si="2"/>
        <v>#N/A</v>
      </c>
    </row>
    <row r="37" spans="1:12" x14ac:dyDescent="0.2">
      <c r="A37" s="62">
        <v>1001012484063</v>
      </c>
      <c r="B37" s="29" t="s">
        <v>5</v>
      </c>
      <c r="C37" s="24" t="s">
        <v>2</v>
      </c>
      <c r="D37" s="121">
        <v>4.05</v>
      </c>
      <c r="E37" s="139">
        <v>4.05</v>
      </c>
      <c r="F37" s="115">
        <f t="shared" si="0"/>
        <v>1.35</v>
      </c>
      <c r="G37" s="101">
        <v>3</v>
      </c>
      <c r="H37" s="28">
        <v>112</v>
      </c>
      <c r="I37" s="119">
        <f t="shared" si="1"/>
        <v>453.6</v>
      </c>
      <c r="K37" s="118" t="e">
        <f>VLOOKUP(A37,КИ_ПФ!A3:AK46,37,FALSE)</f>
        <v>#N/A</v>
      </c>
      <c r="L37" s="133" t="e">
        <f t="shared" si="2"/>
        <v>#N/A</v>
      </c>
    </row>
    <row r="38" spans="1:12" x14ac:dyDescent="0.2">
      <c r="A38" s="62">
        <v>1001012483969</v>
      </c>
      <c r="B38" s="29" t="s">
        <v>29</v>
      </c>
      <c r="C38" s="24" t="s">
        <v>2</v>
      </c>
      <c r="D38" s="121">
        <v>4.05</v>
      </c>
      <c r="E38" s="139">
        <v>4.05</v>
      </c>
      <c r="F38" s="115">
        <f t="shared" si="0"/>
        <v>1.35</v>
      </c>
      <c r="G38" s="101">
        <v>3</v>
      </c>
      <c r="H38" s="28">
        <v>128</v>
      </c>
      <c r="I38" s="119">
        <f t="shared" si="1"/>
        <v>518.4</v>
      </c>
      <c r="K38" s="118" t="e">
        <f>VLOOKUP(A38,КИ_ПФ!A3:AK48,37,FALSE)</f>
        <v>#N/A</v>
      </c>
      <c r="L38" s="133" t="e">
        <f t="shared" si="2"/>
        <v>#N/A</v>
      </c>
    </row>
    <row r="39" spans="1:12" x14ac:dyDescent="0.2">
      <c r="A39" s="62">
        <v>1001012484109</v>
      </c>
      <c r="B39" s="29" t="s">
        <v>31</v>
      </c>
      <c r="C39" s="24" t="s">
        <v>2</v>
      </c>
      <c r="D39" s="121">
        <v>4.05</v>
      </c>
      <c r="E39" s="139">
        <v>4.05</v>
      </c>
      <c r="F39" s="115">
        <f t="shared" si="0"/>
        <v>1.35</v>
      </c>
      <c r="G39" s="101">
        <v>3</v>
      </c>
      <c r="H39" s="28">
        <v>128</v>
      </c>
      <c r="I39" s="119">
        <f t="shared" si="1"/>
        <v>518.4</v>
      </c>
      <c r="K39" s="118" t="e">
        <f>VLOOKUP(A39,КИ_ПФ!A3:AK50,37,FALSE)</f>
        <v>#N/A</v>
      </c>
      <c r="L39" s="133" t="e">
        <f t="shared" si="2"/>
        <v>#N/A</v>
      </c>
    </row>
    <row r="40" spans="1:12" x14ac:dyDescent="0.2">
      <c r="A40" s="62">
        <v>1001012484025</v>
      </c>
      <c r="B40" s="29" t="s">
        <v>135</v>
      </c>
      <c r="C40" s="24" t="s">
        <v>2</v>
      </c>
      <c r="D40" s="121">
        <v>4.05</v>
      </c>
      <c r="E40" s="139">
        <v>4.05</v>
      </c>
      <c r="F40" s="115">
        <f t="shared" si="0"/>
        <v>1.35</v>
      </c>
      <c r="G40" s="101">
        <v>3</v>
      </c>
      <c r="H40" s="28">
        <v>112</v>
      </c>
      <c r="I40" s="119">
        <f t="shared" si="1"/>
        <v>453.6</v>
      </c>
      <c r="K40" s="118" t="e">
        <f>VLOOKUP(A40,КИ_ПФ!A3:AK51,37,FALSE)</f>
        <v>#N/A</v>
      </c>
      <c r="L40" s="133" t="e">
        <f t="shared" si="2"/>
        <v>#N/A</v>
      </c>
    </row>
    <row r="41" spans="1:12" x14ac:dyDescent="0.2">
      <c r="A41" s="62">
        <v>1001012483928</v>
      </c>
      <c r="B41" s="29" t="s">
        <v>134</v>
      </c>
      <c r="C41" s="24" t="s">
        <v>2</v>
      </c>
      <c r="D41" s="121">
        <v>4.05</v>
      </c>
      <c r="E41" s="139">
        <v>4.05</v>
      </c>
      <c r="F41" s="115">
        <f t="shared" si="0"/>
        <v>1.35</v>
      </c>
      <c r="G41" s="101">
        <v>3</v>
      </c>
      <c r="H41" s="28">
        <v>128</v>
      </c>
      <c r="I41" s="119">
        <f t="shared" si="1"/>
        <v>518.4</v>
      </c>
      <c r="K41" s="118" t="e">
        <f>VLOOKUP(A41,КИ_ПФ!A3:AK52,37,FALSE)</f>
        <v>#N/A</v>
      </c>
      <c r="L41" s="133" t="e">
        <f t="shared" si="2"/>
        <v>#N/A</v>
      </c>
    </row>
    <row r="42" spans="1:12" x14ac:dyDescent="0.2">
      <c r="A42" s="62">
        <v>1001012484405</v>
      </c>
      <c r="B42" s="29" t="s">
        <v>132</v>
      </c>
      <c r="C42" s="24" t="s">
        <v>2</v>
      </c>
      <c r="D42" s="121">
        <v>3.9</v>
      </c>
      <c r="E42" s="139">
        <v>3.9</v>
      </c>
      <c r="F42" s="115">
        <f t="shared" si="0"/>
        <v>1.3</v>
      </c>
      <c r="G42" s="101">
        <v>3</v>
      </c>
      <c r="H42" s="28">
        <v>128</v>
      </c>
      <c r="I42" s="119">
        <f t="shared" si="1"/>
        <v>499.2</v>
      </c>
      <c r="K42" s="118" t="e">
        <f>VLOOKUP(A42,КИ_ПФ!A3:AK53,37,FALSE)</f>
        <v>#N/A</v>
      </c>
      <c r="L42" s="133" t="e">
        <f t="shared" si="2"/>
        <v>#N/A</v>
      </c>
    </row>
    <row r="43" spans="1:12" x14ac:dyDescent="0.2">
      <c r="A43" s="62">
        <v>1001012484458</v>
      </c>
      <c r="B43" s="29" t="s">
        <v>491</v>
      </c>
      <c r="C43" s="24" t="s">
        <v>2</v>
      </c>
      <c r="D43" s="121">
        <v>4.05</v>
      </c>
      <c r="E43" s="139">
        <v>4.05</v>
      </c>
      <c r="F43" s="115">
        <f t="shared" si="0"/>
        <v>1.35</v>
      </c>
      <c r="G43" s="101">
        <v>3</v>
      </c>
      <c r="H43" s="28">
        <v>128</v>
      </c>
      <c r="I43" s="119">
        <f t="shared" si="1"/>
        <v>518.4</v>
      </c>
      <c r="K43" s="118" t="e">
        <f>VLOOKUP(A43,КИ_ПФ!A3:AK55,37,FALSE)</f>
        <v>#N/A</v>
      </c>
      <c r="L43" s="133" t="e">
        <f t="shared" si="2"/>
        <v>#N/A</v>
      </c>
    </row>
    <row r="44" spans="1:12" x14ac:dyDescent="0.2">
      <c r="A44" s="62">
        <v>1001012485125</v>
      </c>
      <c r="B44" s="29" t="s">
        <v>232</v>
      </c>
      <c r="C44" s="24" t="s">
        <v>2</v>
      </c>
      <c r="D44" s="121">
        <v>4.05</v>
      </c>
      <c r="E44" s="139">
        <v>4.05</v>
      </c>
      <c r="F44" s="115">
        <f t="shared" si="0"/>
        <v>1.35</v>
      </c>
      <c r="G44" s="101">
        <v>3</v>
      </c>
      <c r="H44" s="28">
        <v>128</v>
      </c>
      <c r="I44" s="119">
        <f t="shared" si="1"/>
        <v>518.4</v>
      </c>
      <c r="K44" s="118" t="e">
        <f>VLOOKUP(A44,КИ_ПФ!A3:AK55,37,FALSE)</f>
        <v>#N/A</v>
      </c>
      <c r="L44" s="133" t="e">
        <f t="shared" si="2"/>
        <v>#N/A</v>
      </c>
    </row>
    <row r="45" spans="1:12" x14ac:dyDescent="0.2">
      <c r="A45" s="62">
        <v>1001012485055</v>
      </c>
      <c r="B45" s="29" t="s">
        <v>233</v>
      </c>
      <c r="C45" s="24" t="s">
        <v>2</v>
      </c>
      <c r="D45" s="121">
        <v>4.05</v>
      </c>
      <c r="E45" s="139">
        <v>4.05</v>
      </c>
      <c r="F45" s="115">
        <f t="shared" si="0"/>
        <v>1.35</v>
      </c>
      <c r="G45" s="101">
        <v>3</v>
      </c>
      <c r="H45" s="28">
        <v>128</v>
      </c>
      <c r="I45" s="119">
        <f t="shared" si="1"/>
        <v>518.4</v>
      </c>
      <c r="K45" s="118" t="e">
        <f>VLOOKUP(A45,КИ_ПФ!A3:AK56,37,FALSE)</f>
        <v>#N/A</v>
      </c>
      <c r="L45" s="133" t="e">
        <f t="shared" si="2"/>
        <v>#N/A</v>
      </c>
    </row>
    <row r="46" spans="1:12" x14ac:dyDescent="0.2">
      <c r="A46" s="62">
        <v>1001012634574</v>
      </c>
      <c r="B46" s="29" t="s">
        <v>30</v>
      </c>
      <c r="C46" s="24" t="s">
        <v>2</v>
      </c>
      <c r="D46" s="121">
        <v>4.05</v>
      </c>
      <c r="E46" s="139">
        <v>4.05</v>
      </c>
      <c r="F46" s="115">
        <f t="shared" si="0"/>
        <v>1.35</v>
      </c>
      <c r="G46" s="101">
        <v>3</v>
      </c>
      <c r="H46" s="28">
        <v>128</v>
      </c>
      <c r="I46" s="119">
        <f t="shared" si="1"/>
        <v>518.4</v>
      </c>
      <c r="K46" s="118" t="e">
        <f>VLOOKUP(A46,КИ_ПФ!A3:AK57,37,FALSE)</f>
        <v>#N/A</v>
      </c>
      <c r="L46" s="133" t="e">
        <f t="shared" si="2"/>
        <v>#N/A</v>
      </c>
    </row>
    <row r="47" spans="1:12" x14ac:dyDescent="0.2">
      <c r="A47" s="62">
        <v>1001012634408</v>
      </c>
      <c r="B47" s="29" t="s">
        <v>133</v>
      </c>
      <c r="C47" s="24" t="s">
        <v>2</v>
      </c>
      <c r="D47" s="121">
        <v>4.05</v>
      </c>
      <c r="E47" s="139">
        <v>4.05</v>
      </c>
      <c r="F47" s="115">
        <f t="shared" si="0"/>
        <v>1.35</v>
      </c>
      <c r="G47" s="101">
        <v>3</v>
      </c>
      <c r="H47" s="28">
        <v>128</v>
      </c>
      <c r="I47" s="119">
        <f t="shared" si="1"/>
        <v>518.4</v>
      </c>
      <c r="K47" s="118" t="e">
        <f>VLOOKUP(A47,КИ_ПФ!A3:AK58,37,FALSE)</f>
        <v>#N/A</v>
      </c>
      <c r="L47" s="133" t="e">
        <f t="shared" si="2"/>
        <v>#N/A</v>
      </c>
    </row>
    <row r="48" spans="1:12" x14ac:dyDescent="0.2">
      <c r="A48" s="62">
        <v>1001012634424</v>
      </c>
      <c r="B48" s="29" t="s">
        <v>234</v>
      </c>
      <c r="C48" s="24" t="s">
        <v>2</v>
      </c>
      <c r="D48" s="121">
        <v>4.05</v>
      </c>
      <c r="E48" s="139">
        <v>4.05</v>
      </c>
      <c r="F48" s="115">
        <f t="shared" si="0"/>
        <v>1.35</v>
      </c>
      <c r="G48" s="101">
        <v>3</v>
      </c>
      <c r="H48" s="28">
        <v>128</v>
      </c>
      <c r="I48" s="119">
        <f t="shared" si="1"/>
        <v>518.4</v>
      </c>
      <c r="K48" s="118" t="e">
        <f>VLOOKUP(A48,КИ_ПФ!A3:AK62,37,FALSE)</f>
        <v>#N/A</v>
      </c>
      <c r="L48" s="133" t="e">
        <f t="shared" si="2"/>
        <v>#N/A</v>
      </c>
    </row>
    <row r="49" spans="1:12" x14ac:dyDescent="0.2">
      <c r="A49" s="62">
        <v>1001012596802</v>
      </c>
      <c r="B49" s="25" t="s">
        <v>670</v>
      </c>
      <c r="C49" s="24" t="s">
        <v>2</v>
      </c>
      <c r="D49" s="121">
        <v>4.05</v>
      </c>
      <c r="E49" s="139">
        <v>4.05</v>
      </c>
      <c r="F49" s="115">
        <f t="shared" si="0"/>
        <v>1.35</v>
      </c>
      <c r="G49" s="101">
        <v>3</v>
      </c>
      <c r="H49" s="28">
        <v>112</v>
      </c>
      <c r="I49" s="119">
        <f t="shared" si="1"/>
        <v>453.6</v>
      </c>
      <c r="K49" s="118" t="e">
        <f>VLOOKUP(A49,КИ_ПФ!A3:AK66,37,FALSE)</f>
        <v>#N/A</v>
      </c>
      <c r="L49" s="133" t="e">
        <f t="shared" si="2"/>
        <v>#N/A</v>
      </c>
    </row>
    <row r="50" spans="1:12" x14ac:dyDescent="0.2">
      <c r="A50" s="62">
        <v>1001010035801</v>
      </c>
      <c r="B50" s="25" t="s">
        <v>177</v>
      </c>
      <c r="C50" s="24" t="s">
        <v>2</v>
      </c>
      <c r="D50" s="121">
        <v>2.6</v>
      </c>
      <c r="E50" s="139">
        <v>2.5499999999999998</v>
      </c>
      <c r="F50" s="115">
        <f t="shared" ref="F50:F81" si="3">ROUNDUP(Новая_кратность_короба__кг/Кол_во_штук_в_коробе,3)</f>
        <v>1.2749999999999999</v>
      </c>
      <c r="G50" s="101">
        <v>2</v>
      </c>
      <c r="H50" s="28">
        <v>135</v>
      </c>
      <c r="I50" s="119">
        <f t="shared" ref="I50:I81" si="4">ROUNDDOWN(Новая_кратность_короба__кг*Кол_во_коробок_на_поддоне,1)</f>
        <v>344.2</v>
      </c>
      <c r="K50" s="118" t="e">
        <f>VLOOKUP(A50,КИ_ПФ!A3:AK75,37,FALSE)</f>
        <v>#N/A</v>
      </c>
      <c r="L50" s="133" t="e">
        <f t="shared" ref="L50:L81" si="5">IF(I50=K50,"ИСТИНА","ЛОЖЬ")</f>
        <v>#N/A</v>
      </c>
    </row>
    <row r="51" spans="1:12" x14ac:dyDescent="0.2">
      <c r="A51" s="62">
        <v>1001010032675</v>
      </c>
      <c r="B51" s="25" t="s">
        <v>760</v>
      </c>
      <c r="C51" s="24" t="s">
        <v>2</v>
      </c>
      <c r="D51" s="121">
        <v>4.05</v>
      </c>
      <c r="E51" s="139">
        <v>4.05</v>
      </c>
      <c r="F51" s="115">
        <f t="shared" si="3"/>
        <v>1.35</v>
      </c>
      <c r="G51" s="101">
        <v>3</v>
      </c>
      <c r="H51" s="28">
        <v>128</v>
      </c>
      <c r="I51" s="119">
        <f t="shared" si="4"/>
        <v>518.4</v>
      </c>
      <c r="K51" s="118" t="e">
        <f>VLOOKUP(A51,КИ_ПФ!A3:AK76,37,FALSE)</f>
        <v>#N/A</v>
      </c>
      <c r="L51" s="133" t="e">
        <f t="shared" si="5"/>
        <v>#N/A</v>
      </c>
    </row>
    <row r="52" spans="1:12" x14ac:dyDescent="0.2">
      <c r="A52" s="62">
        <v>1001010506989</v>
      </c>
      <c r="B52" s="25" t="s">
        <v>702</v>
      </c>
      <c r="C52" s="24" t="s">
        <v>2</v>
      </c>
      <c r="D52" s="121">
        <v>6.5</v>
      </c>
      <c r="E52" s="139">
        <v>6.5</v>
      </c>
      <c r="F52" s="115">
        <f t="shared" si="3"/>
        <v>1.625</v>
      </c>
      <c r="G52" s="101">
        <v>4</v>
      </c>
      <c r="H52" s="28">
        <v>96</v>
      </c>
      <c r="I52" s="119">
        <f t="shared" si="4"/>
        <v>624</v>
      </c>
      <c r="K52" s="118" t="e">
        <f>VLOOKUP(A52,КИ_ПФ!A3:AK80,37,FALSE)</f>
        <v>#N/A</v>
      </c>
      <c r="L52" s="133" t="e">
        <f t="shared" si="5"/>
        <v>#N/A</v>
      </c>
    </row>
    <row r="53" spans="1:12" x14ac:dyDescent="0.2">
      <c r="A53" s="62">
        <v>1001010855247</v>
      </c>
      <c r="B53" s="25" t="s">
        <v>792</v>
      </c>
      <c r="C53" s="24" t="s">
        <v>2</v>
      </c>
      <c r="D53" s="121">
        <v>3</v>
      </c>
      <c r="E53" s="139">
        <v>3</v>
      </c>
      <c r="F53" s="115">
        <f t="shared" si="3"/>
        <v>1.5</v>
      </c>
      <c r="G53" s="101">
        <v>2</v>
      </c>
      <c r="H53" s="28">
        <v>128</v>
      </c>
      <c r="I53" s="119">
        <f t="shared" si="4"/>
        <v>384</v>
      </c>
      <c r="K53" s="118" t="e">
        <f>VLOOKUP(A53,КИ_ПФ!A3:AK81,37,FALSE)</f>
        <v>#N/A</v>
      </c>
      <c r="L53" s="133" t="e">
        <f t="shared" si="5"/>
        <v>#N/A</v>
      </c>
    </row>
    <row r="54" spans="1:12" x14ac:dyDescent="0.2">
      <c r="A54" s="62">
        <v>1001010856747</v>
      </c>
      <c r="B54" s="25" t="s">
        <v>498</v>
      </c>
      <c r="C54" s="24" t="s">
        <v>2</v>
      </c>
      <c r="D54" s="121">
        <v>3</v>
      </c>
      <c r="E54" s="139">
        <v>3</v>
      </c>
      <c r="F54" s="115">
        <f t="shared" si="3"/>
        <v>1.5</v>
      </c>
      <c r="G54" s="101">
        <v>2</v>
      </c>
      <c r="H54" s="28">
        <v>128</v>
      </c>
      <c r="I54" s="119">
        <f t="shared" si="4"/>
        <v>384</v>
      </c>
      <c r="K54" s="118" t="e">
        <f>VLOOKUP(A54,КИ_ПФ!A3:AK85,37,FALSE)</f>
        <v>#N/A</v>
      </c>
      <c r="L54" s="133" t="e">
        <f t="shared" si="5"/>
        <v>#N/A</v>
      </c>
    </row>
    <row r="55" spans="1:12" x14ac:dyDescent="0.2">
      <c r="A55" s="62">
        <v>1001015496769</v>
      </c>
      <c r="B55" s="25" t="s">
        <v>573</v>
      </c>
      <c r="C55" s="24" t="s">
        <v>2</v>
      </c>
      <c r="D55" s="121">
        <v>10.8</v>
      </c>
      <c r="E55" s="139">
        <v>10.8</v>
      </c>
      <c r="F55" s="115">
        <f t="shared" si="3"/>
        <v>1.35</v>
      </c>
      <c r="G55" s="101">
        <v>8</v>
      </c>
      <c r="H55" s="28">
        <v>64</v>
      </c>
      <c r="I55" s="119">
        <f t="shared" si="4"/>
        <v>691.2</v>
      </c>
      <c r="K55" s="118" t="e">
        <f>VLOOKUP(A55,КИ_ПФ!A3:AK86,37,FALSE)</f>
        <v>#N/A</v>
      </c>
      <c r="L55" s="133" t="e">
        <f t="shared" si="5"/>
        <v>#N/A</v>
      </c>
    </row>
    <row r="56" spans="1:12" x14ac:dyDescent="0.2">
      <c r="A56" s="62">
        <v>1001010116327</v>
      </c>
      <c r="B56" s="25" t="s">
        <v>619</v>
      </c>
      <c r="C56" s="24" t="s">
        <v>2</v>
      </c>
      <c r="D56" s="121">
        <v>10.8</v>
      </c>
      <c r="E56" s="139">
        <v>10.8</v>
      </c>
      <c r="F56" s="115">
        <f t="shared" si="3"/>
        <v>1.35</v>
      </c>
      <c r="G56" s="101">
        <v>8</v>
      </c>
      <c r="H56" s="28">
        <v>72</v>
      </c>
      <c r="I56" s="119">
        <f t="shared" si="4"/>
        <v>777.6</v>
      </c>
      <c r="K56" s="118" t="e">
        <f>VLOOKUP(A56,КИ_ПФ!A3:AK87,37,FALSE)</f>
        <v>#N/A</v>
      </c>
      <c r="L56" s="133" t="e">
        <f t="shared" si="5"/>
        <v>#N/A</v>
      </c>
    </row>
    <row r="57" spans="1:12" x14ac:dyDescent="0.2">
      <c r="A57" s="62">
        <v>1001015696863</v>
      </c>
      <c r="B57" s="25" t="s">
        <v>620</v>
      </c>
      <c r="C57" s="24" t="s">
        <v>2</v>
      </c>
      <c r="D57" s="121">
        <v>10.8</v>
      </c>
      <c r="E57" s="139">
        <v>10.8</v>
      </c>
      <c r="F57" s="115">
        <f t="shared" si="3"/>
        <v>1.35</v>
      </c>
      <c r="G57" s="101">
        <v>8</v>
      </c>
      <c r="H57" s="28">
        <v>72</v>
      </c>
      <c r="I57" s="119">
        <f t="shared" si="4"/>
        <v>777.6</v>
      </c>
      <c r="K57" s="118" t="e">
        <f>VLOOKUP(A57,КИ_ПФ!A3:AK88,37,FALSE)</f>
        <v>#N/A</v>
      </c>
      <c r="L57" s="133" t="e">
        <f t="shared" si="5"/>
        <v>#N/A</v>
      </c>
    </row>
    <row r="58" spans="1:12" x14ac:dyDescent="0.2">
      <c r="A58" s="62">
        <v>1001010055802</v>
      </c>
      <c r="B58" s="25" t="s">
        <v>178</v>
      </c>
      <c r="C58" s="24" t="s">
        <v>2</v>
      </c>
      <c r="D58" s="121">
        <v>2.65</v>
      </c>
      <c r="E58" s="139">
        <v>2.65</v>
      </c>
      <c r="F58" s="115">
        <f t="shared" si="3"/>
        <v>1.325</v>
      </c>
      <c r="G58" s="101">
        <v>2</v>
      </c>
      <c r="H58" s="28">
        <v>135</v>
      </c>
      <c r="I58" s="119">
        <f t="shared" si="4"/>
        <v>357.7</v>
      </c>
      <c r="K58" s="118" t="e">
        <f>VLOOKUP(A58,КИ_ПФ!A3:AK86,37,FALSE)</f>
        <v>#N/A</v>
      </c>
      <c r="L58" s="133" t="e">
        <f t="shared" si="5"/>
        <v>#N/A</v>
      </c>
    </row>
    <row r="59" spans="1:12" x14ac:dyDescent="0.2">
      <c r="A59" s="62">
        <v>1001012564813</v>
      </c>
      <c r="B59" s="31" t="s">
        <v>28</v>
      </c>
      <c r="C59" s="32" t="s">
        <v>2</v>
      </c>
      <c r="D59" s="121">
        <v>4.05</v>
      </c>
      <c r="E59" s="139">
        <v>4.05</v>
      </c>
      <c r="F59" s="115">
        <f t="shared" si="3"/>
        <v>1.35</v>
      </c>
      <c r="G59" s="101">
        <v>3</v>
      </c>
      <c r="H59" s="28">
        <v>112</v>
      </c>
      <c r="I59" s="119">
        <f t="shared" si="4"/>
        <v>453.6</v>
      </c>
      <c r="K59" s="118" t="e">
        <f>VLOOKUP(A59,КИ_ПФ!A3:AK87,37,FALSE)</f>
        <v>#N/A</v>
      </c>
      <c r="L59" s="133" t="e">
        <f t="shared" si="5"/>
        <v>#N/A</v>
      </c>
    </row>
    <row r="60" spans="1:12" x14ac:dyDescent="0.2">
      <c r="A60" s="62">
        <v>1001012566309</v>
      </c>
      <c r="B60" s="31" t="s">
        <v>639</v>
      </c>
      <c r="C60" s="32" t="s">
        <v>2</v>
      </c>
      <c r="D60" s="121">
        <v>4.05</v>
      </c>
      <c r="E60" s="139">
        <v>4.05</v>
      </c>
      <c r="F60" s="115">
        <f t="shared" si="3"/>
        <v>1.35</v>
      </c>
      <c r="G60" s="101">
        <v>3</v>
      </c>
      <c r="H60" s="28">
        <v>112</v>
      </c>
      <c r="I60" s="119">
        <f t="shared" si="4"/>
        <v>453.6</v>
      </c>
      <c r="K60" s="118" t="e">
        <f>VLOOKUP(A60,КИ_ПФ!A3:AK89,37,FALSE)</f>
        <v>#N/A</v>
      </c>
      <c r="L60" s="133" t="e">
        <f t="shared" si="5"/>
        <v>#N/A</v>
      </c>
    </row>
    <row r="61" spans="1:12" x14ac:dyDescent="0.2">
      <c r="A61" s="62">
        <v>1001012564211</v>
      </c>
      <c r="B61" s="31" t="s">
        <v>75</v>
      </c>
      <c r="C61" s="32" t="s">
        <v>2</v>
      </c>
      <c r="D61" s="121">
        <v>4.05</v>
      </c>
      <c r="E61" s="139">
        <v>4.05</v>
      </c>
      <c r="F61" s="115">
        <f t="shared" si="3"/>
        <v>1.35</v>
      </c>
      <c r="G61" s="101">
        <v>3</v>
      </c>
      <c r="H61" s="28">
        <v>112</v>
      </c>
      <c r="I61" s="119">
        <f t="shared" si="4"/>
        <v>453.6</v>
      </c>
      <c r="K61" s="118" t="e">
        <f>VLOOKUP(A61,КИ_ПФ!A3:AK91,37,FALSE)</f>
        <v>#N/A</v>
      </c>
      <c r="L61" s="133" t="e">
        <f t="shared" si="5"/>
        <v>#N/A</v>
      </c>
    </row>
    <row r="62" spans="1:12" x14ac:dyDescent="0.2">
      <c r="A62" s="62">
        <v>1001012564308</v>
      </c>
      <c r="B62" s="31" t="s">
        <v>79</v>
      </c>
      <c r="C62" s="32" t="s">
        <v>2</v>
      </c>
      <c r="D62" s="121">
        <v>4.05</v>
      </c>
      <c r="E62" s="139">
        <v>4.05</v>
      </c>
      <c r="F62" s="115">
        <f t="shared" si="3"/>
        <v>1.35</v>
      </c>
      <c r="G62" s="101">
        <v>3</v>
      </c>
      <c r="H62" s="28">
        <v>128</v>
      </c>
      <c r="I62" s="119">
        <f t="shared" si="4"/>
        <v>518.4</v>
      </c>
      <c r="K62" s="118" t="e">
        <f>VLOOKUP(A62,КИ_ПФ!A3:AK92,37,FALSE)</f>
        <v>#N/A</v>
      </c>
      <c r="L62" s="133" t="e">
        <f t="shared" si="5"/>
        <v>#N/A</v>
      </c>
    </row>
    <row r="63" spans="1:12" x14ac:dyDescent="0.2">
      <c r="A63" s="62">
        <v>1001012564335</v>
      </c>
      <c r="B63" s="31" t="s">
        <v>150</v>
      </c>
      <c r="C63" s="32" t="s">
        <v>2</v>
      </c>
      <c r="D63" s="121">
        <v>4.05</v>
      </c>
      <c r="E63" s="139">
        <v>4.05</v>
      </c>
      <c r="F63" s="115">
        <f t="shared" si="3"/>
        <v>1.35</v>
      </c>
      <c r="G63" s="101">
        <v>3</v>
      </c>
      <c r="H63" s="28">
        <v>128</v>
      </c>
      <c r="I63" s="119">
        <f t="shared" si="4"/>
        <v>518.4</v>
      </c>
      <c r="K63" s="118" t="e">
        <f>VLOOKUP(A63,КИ_ПФ!A3:AK93,37,FALSE)</f>
        <v>#N/A</v>
      </c>
      <c r="L63" s="133" t="e">
        <f t="shared" si="5"/>
        <v>#N/A</v>
      </c>
    </row>
    <row r="64" spans="1:12" x14ac:dyDescent="0.2">
      <c r="A64" s="62">
        <v>1001012564425</v>
      </c>
      <c r="B64" s="31" t="s">
        <v>245</v>
      </c>
      <c r="C64" s="32" t="s">
        <v>2</v>
      </c>
      <c r="D64" s="121">
        <v>4.05</v>
      </c>
      <c r="E64" s="139">
        <v>4.05</v>
      </c>
      <c r="F64" s="115">
        <f t="shared" si="3"/>
        <v>1.35</v>
      </c>
      <c r="G64" s="101">
        <v>3</v>
      </c>
      <c r="H64" s="28">
        <v>128</v>
      </c>
      <c r="I64" s="119">
        <f t="shared" si="4"/>
        <v>518.4</v>
      </c>
      <c r="K64" s="118" t="e">
        <f>VLOOKUP(A64,КИ_ПФ!A3:AK94,37,FALSE)</f>
        <v>#N/A</v>
      </c>
      <c r="L64" s="133" t="e">
        <f t="shared" si="5"/>
        <v>#N/A</v>
      </c>
    </row>
    <row r="65" spans="1:12" x14ac:dyDescent="0.2">
      <c r="A65" s="62">
        <v>1001012563485</v>
      </c>
      <c r="B65" s="31" t="s">
        <v>244</v>
      </c>
      <c r="C65" s="32" t="s">
        <v>2</v>
      </c>
      <c r="D65" s="121">
        <v>4.05</v>
      </c>
      <c r="E65" s="139">
        <v>4.05</v>
      </c>
      <c r="F65" s="115">
        <f t="shared" si="3"/>
        <v>1.35</v>
      </c>
      <c r="G65" s="101">
        <v>3</v>
      </c>
      <c r="H65" s="28">
        <v>128</v>
      </c>
      <c r="I65" s="119">
        <f t="shared" si="4"/>
        <v>518.4</v>
      </c>
      <c r="K65" s="118" t="e">
        <f>VLOOKUP(A65,КИ_ПФ!A3:AK96,37,FALSE)</f>
        <v>#N/A</v>
      </c>
      <c r="L65" s="133" t="e">
        <f t="shared" si="5"/>
        <v>#N/A</v>
      </c>
    </row>
    <row r="66" spans="1:12" x14ac:dyDescent="0.2">
      <c r="A66" s="62">
        <v>1001012505851</v>
      </c>
      <c r="B66" s="29" t="s">
        <v>181</v>
      </c>
      <c r="C66" s="24" t="s">
        <v>2</v>
      </c>
      <c r="D66" s="121">
        <v>4.05</v>
      </c>
      <c r="E66" s="139">
        <v>4.05</v>
      </c>
      <c r="F66" s="115">
        <f t="shared" si="3"/>
        <v>1.35</v>
      </c>
      <c r="G66" s="101">
        <v>3</v>
      </c>
      <c r="H66" s="28">
        <v>128</v>
      </c>
      <c r="I66" s="119">
        <f t="shared" si="4"/>
        <v>518.4</v>
      </c>
      <c r="K66" s="118" t="e">
        <f>VLOOKUP(A66,КИ_ПФ!A3:AK98,37,FALSE)</f>
        <v>#N/A</v>
      </c>
      <c r="L66" s="133" t="e">
        <f t="shared" si="5"/>
        <v>#N/A</v>
      </c>
    </row>
    <row r="67" spans="1:12" x14ac:dyDescent="0.2">
      <c r="A67" s="62">
        <v>1001012503220</v>
      </c>
      <c r="B67" s="29" t="s">
        <v>145</v>
      </c>
      <c r="C67" s="24" t="s">
        <v>2</v>
      </c>
      <c r="D67" s="121">
        <v>4.05</v>
      </c>
      <c r="E67" s="139">
        <v>4.05</v>
      </c>
      <c r="F67" s="115">
        <f t="shared" si="3"/>
        <v>1.35</v>
      </c>
      <c r="G67" s="101">
        <v>3</v>
      </c>
      <c r="H67" s="28">
        <v>128</v>
      </c>
      <c r="I67" s="119">
        <f t="shared" si="4"/>
        <v>518.4</v>
      </c>
      <c r="K67" s="118" t="e">
        <f>VLOOKUP(A67,КИ_ПФ!A3:AK101,37,FALSE)</f>
        <v>#N/A</v>
      </c>
      <c r="L67" s="133" t="e">
        <f t="shared" si="5"/>
        <v>#N/A</v>
      </c>
    </row>
    <row r="68" spans="1:12" x14ac:dyDescent="0.2">
      <c r="A68" s="62">
        <v>1001012503252</v>
      </c>
      <c r="B68" s="29" t="s">
        <v>247</v>
      </c>
      <c r="C68" s="24" t="s">
        <v>2</v>
      </c>
      <c r="D68" s="121">
        <v>4.05</v>
      </c>
      <c r="E68" s="139">
        <v>4.05</v>
      </c>
      <c r="F68" s="115">
        <f t="shared" si="3"/>
        <v>1.35</v>
      </c>
      <c r="G68" s="101">
        <v>3</v>
      </c>
      <c r="H68" s="28">
        <v>128</v>
      </c>
      <c r="I68" s="119">
        <f t="shared" si="4"/>
        <v>518.4</v>
      </c>
      <c r="K68" s="118" t="e">
        <f>VLOOKUP(A68,КИ_ПФ!A3:AK102,37,FALSE)</f>
        <v>#N/A</v>
      </c>
      <c r="L68" s="133" t="e">
        <f t="shared" si="5"/>
        <v>#N/A</v>
      </c>
    </row>
    <row r="69" spans="1:12" x14ac:dyDescent="0.2">
      <c r="A69" s="62">
        <v>1001092674584</v>
      </c>
      <c r="B69" s="31" t="s">
        <v>88</v>
      </c>
      <c r="C69" s="32" t="s">
        <v>2</v>
      </c>
      <c r="D69" s="121">
        <v>7.5</v>
      </c>
      <c r="E69" s="139">
        <v>7.5</v>
      </c>
      <c r="F69" s="116">
        <f t="shared" si="3"/>
        <v>2.5</v>
      </c>
      <c r="G69" s="102">
        <v>3</v>
      </c>
      <c r="H69" s="28">
        <v>80</v>
      </c>
      <c r="I69" s="120">
        <f t="shared" si="4"/>
        <v>600</v>
      </c>
      <c r="K69" s="118" t="e">
        <f>VLOOKUP(A69,КИ_ПФ!A3:AK103,37,FALSE)</f>
        <v>#N/A</v>
      </c>
      <c r="L69" s="133" t="e">
        <f t="shared" si="5"/>
        <v>#N/A</v>
      </c>
    </row>
    <row r="70" spans="1:12" x14ac:dyDescent="0.2">
      <c r="A70" s="62">
        <v>1001092675902</v>
      </c>
      <c r="B70" s="31" t="s">
        <v>188</v>
      </c>
      <c r="C70" s="32" t="s">
        <v>2</v>
      </c>
      <c r="D70" s="121">
        <v>7.5</v>
      </c>
      <c r="E70" s="139">
        <v>7.5</v>
      </c>
      <c r="F70" s="116">
        <f t="shared" si="3"/>
        <v>2.5</v>
      </c>
      <c r="G70" s="102">
        <v>3</v>
      </c>
      <c r="H70" s="28">
        <v>80</v>
      </c>
      <c r="I70" s="120">
        <f t="shared" si="4"/>
        <v>600</v>
      </c>
      <c r="K70" s="118" t="e">
        <f>VLOOKUP(A70,КИ_ПФ!A3:AK104,37,FALSE)</f>
        <v>#N/A</v>
      </c>
      <c r="L70" s="133" t="e">
        <f t="shared" si="5"/>
        <v>#N/A</v>
      </c>
    </row>
    <row r="71" spans="1:12" x14ac:dyDescent="0.2">
      <c r="A71" s="62">
        <v>1001092675539</v>
      </c>
      <c r="B71" s="31" t="s">
        <v>602</v>
      </c>
      <c r="C71" s="32" t="s">
        <v>2</v>
      </c>
      <c r="D71" s="121">
        <v>7.5</v>
      </c>
      <c r="E71" s="139">
        <v>7.5</v>
      </c>
      <c r="F71" s="116">
        <f t="shared" si="3"/>
        <v>2.5</v>
      </c>
      <c r="G71" s="102">
        <v>3</v>
      </c>
      <c r="H71" s="28">
        <v>80</v>
      </c>
      <c r="I71" s="120">
        <f t="shared" si="4"/>
        <v>600</v>
      </c>
      <c r="K71" s="118" t="e">
        <f>VLOOKUP(A71,КИ_ПФ!A3:AK105,37,FALSE)</f>
        <v>#N/A</v>
      </c>
      <c r="L71" s="133" t="e">
        <f t="shared" si="5"/>
        <v>#N/A</v>
      </c>
    </row>
    <row r="72" spans="1:12" x14ac:dyDescent="0.2">
      <c r="A72" s="62">
        <v>1001092675945</v>
      </c>
      <c r="B72" s="31" t="s">
        <v>576</v>
      </c>
      <c r="C72" s="32" t="s">
        <v>2</v>
      </c>
      <c r="D72" s="121">
        <v>7.5</v>
      </c>
      <c r="E72" s="139">
        <v>7.5</v>
      </c>
      <c r="F72" s="116">
        <f t="shared" si="3"/>
        <v>2.5</v>
      </c>
      <c r="G72" s="102">
        <v>3</v>
      </c>
      <c r="H72" s="28">
        <v>80</v>
      </c>
      <c r="I72" s="120">
        <f t="shared" si="4"/>
        <v>600</v>
      </c>
      <c r="K72" s="118" t="e">
        <f>VLOOKUP(A72,КИ_ПФ!A3:AK105,37,FALSE)</f>
        <v>#N/A</v>
      </c>
      <c r="L72" s="133" t="e">
        <f t="shared" si="5"/>
        <v>#N/A</v>
      </c>
    </row>
    <row r="73" spans="1:12" x14ac:dyDescent="0.2">
      <c r="A73" s="62">
        <v>1001094966025</v>
      </c>
      <c r="B73" s="31" t="s">
        <v>194</v>
      </c>
      <c r="C73" s="32" t="s">
        <v>2</v>
      </c>
      <c r="D73" s="121">
        <v>6</v>
      </c>
      <c r="E73" s="139">
        <v>6</v>
      </c>
      <c r="F73" s="116">
        <f t="shared" si="3"/>
        <v>3</v>
      </c>
      <c r="G73" s="101">
        <v>2</v>
      </c>
      <c r="H73" s="28">
        <v>100</v>
      </c>
      <c r="I73" s="120">
        <f t="shared" si="4"/>
        <v>600</v>
      </c>
      <c r="K73" s="118" t="e">
        <f>VLOOKUP(A73,КИ_ПФ!A3:AK106,37,FALSE)</f>
        <v>#N/A</v>
      </c>
      <c r="L73" s="133" t="e">
        <f t="shared" si="5"/>
        <v>#N/A</v>
      </c>
    </row>
    <row r="74" spans="1:12" x14ac:dyDescent="0.2">
      <c r="A74" s="62">
        <v>1001094966848</v>
      </c>
      <c r="B74" s="31" t="s">
        <v>601</v>
      </c>
      <c r="C74" s="32" t="s">
        <v>2</v>
      </c>
      <c r="D74" s="121">
        <v>6</v>
      </c>
      <c r="E74" s="139">
        <v>6</v>
      </c>
      <c r="F74" s="116">
        <f t="shared" si="3"/>
        <v>1.5</v>
      </c>
      <c r="G74" s="101">
        <v>4</v>
      </c>
      <c r="H74" s="28">
        <v>128</v>
      </c>
      <c r="I74" s="120">
        <f t="shared" si="4"/>
        <v>768</v>
      </c>
      <c r="K74" s="118" t="e">
        <f>VLOOKUP(A74,КИ_ПФ!A3:AK107,37,FALSE)</f>
        <v>#N/A</v>
      </c>
      <c r="L74" s="133" t="e">
        <f t="shared" si="5"/>
        <v>#N/A</v>
      </c>
    </row>
    <row r="75" spans="1:12" x14ac:dyDescent="0.2">
      <c r="A75" s="62">
        <v>1001092646823</v>
      </c>
      <c r="B75" s="31" t="s">
        <v>186</v>
      </c>
      <c r="C75" s="32" t="s">
        <v>2</v>
      </c>
      <c r="D75" s="121">
        <v>6</v>
      </c>
      <c r="E75" s="139">
        <v>6</v>
      </c>
      <c r="F75" s="116">
        <f t="shared" si="3"/>
        <v>1.5</v>
      </c>
      <c r="G75" s="102">
        <v>4</v>
      </c>
      <c r="H75" s="28">
        <v>128</v>
      </c>
      <c r="I75" s="120">
        <f t="shared" si="4"/>
        <v>768</v>
      </c>
      <c r="K75" s="118" t="e">
        <f>VLOOKUP(A75,КИ_ПФ!A3:AK108,37,FALSE)</f>
        <v>#N/A</v>
      </c>
      <c r="L75" s="133" t="e">
        <f t="shared" si="5"/>
        <v>#N/A</v>
      </c>
    </row>
    <row r="76" spans="1:12" x14ac:dyDescent="0.2">
      <c r="A76" s="62">
        <v>1001092647102</v>
      </c>
      <c r="B76" s="31" t="s">
        <v>780</v>
      </c>
      <c r="C76" s="32" t="s">
        <v>2</v>
      </c>
      <c r="D76" s="121">
        <v>6</v>
      </c>
      <c r="E76" s="139">
        <v>6</v>
      </c>
      <c r="F76" s="116">
        <f t="shared" si="3"/>
        <v>1.5</v>
      </c>
      <c r="G76" s="102">
        <v>4</v>
      </c>
      <c r="H76" s="28">
        <v>112</v>
      </c>
      <c r="I76" s="120">
        <f t="shared" si="4"/>
        <v>672</v>
      </c>
      <c r="K76" s="118" t="e">
        <f>VLOOKUP(A76,КИ_ПФ!A3:AK109,37,FALSE)</f>
        <v>#N/A</v>
      </c>
      <c r="L76" s="133" t="e">
        <f t="shared" si="5"/>
        <v>#N/A</v>
      </c>
    </row>
    <row r="77" spans="1:12" x14ac:dyDescent="0.2">
      <c r="A77" s="62">
        <v>1001095726867</v>
      </c>
      <c r="B77" s="31" t="s">
        <v>624</v>
      </c>
      <c r="C77" s="32" t="s">
        <v>2</v>
      </c>
      <c r="D77" s="121">
        <v>4</v>
      </c>
      <c r="E77" s="139">
        <v>4</v>
      </c>
      <c r="F77" s="116">
        <f t="shared" si="3"/>
        <v>2</v>
      </c>
      <c r="G77" s="101">
        <v>2</v>
      </c>
      <c r="H77" s="28">
        <v>120</v>
      </c>
      <c r="I77" s="120">
        <f t="shared" si="4"/>
        <v>480</v>
      </c>
      <c r="K77" s="118" t="e">
        <f>VLOOKUP(A77,КИ_ПФ!A3:AK109,37,FALSE)</f>
        <v>#N/A</v>
      </c>
      <c r="L77" s="133" t="e">
        <f t="shared" si="5"/>
        <v>#N/A</v>
      </c>
    </row>
    <row r="78" spans="1:12" x14ac:dyDescent="0.2">
      <c r="A78" s="62">
        <v>1001092436470</v>
      </c>
      <c r="B78" s="31" t="s">
        <v>420</v>
      </c>
      <c r="C78" s="32" t="s">
        <v>2</v>
      </c>
      <c r="D78" s="121">
        <v>4.8</v>
      </c>
      <c r="E78" s="139">
        <v>4.8</v>
      </c>
      <c r="F78" s="116">
        <f t="shared" si="3"/>
        <v>1.2</v>
      </c>
      <c r="G78" s="102">
        <v>4</v>
      </c>
      <c r="H78" s="28">
        <v>112</v>
      </c>
      <c r="I78" s="119">
        <f t="shared" si="4"/>
        <v>537.6</v>
      </c>
      <c r="K78" s="118" t="e">
        <f>VLOOKUP(A78,КИ_ПФ!A3:AK118,37,FALSE)</f>
        <v>#N/A</v>
      </c>
      <c r="L78" s="133" t="e">
        <f t="shared" si="5"/>
        <v>#N/A</v>
      </c>
    </row>
    <row r="79" spans="1:12" x14ac:dyDescent="0.2">
      <c r="A79" s="62">
        <v>1001092436472</v>
      </c>
      <c r="B79" s="31" t="s">
        <v>421</v>
      </c>
      <c r="C79" s="32" t="s">
        <v>2</v>
      </c>
      <c r="D79" s="121">
        <v>4.8</v>
      </c>
      <c r="E79" s="139">
        <v>4.8</v>
      </c>
      <c r="F79" s="116">
        <f t="shared" si="3"/>
        <v>1.2</v>
      </c>
      <c r="G79" s="102">
        <v>4</v>
      </c>
      <c r="H79" s="28">
        <v>128</v>
      </c>
      <c r="I79" s="119">
        <f t="shared" si="4"/>
        <v>614.4</v>
      </c>
      <c r="K79" s="118" t="e">
        <f>VLOOKUP(A79,КИ_ПФ!A3:AK122,37,FALSE)</f>
        <v>#N/A</v>
      </c>
      <c r="L79" s="133" t="e">
        <f t="shared" si="5"/>
        <v>#N/A</v>
      </c>
    </row>
    <row r="80" spans="1:12" x14ac:dyDescent="0.2">
      <c r="A80" s="62">
        <v>1001092434233</v>
      </c>
      <c r="B80" s="31" t="s">
        <v>227</v>
      </c>
      <c r="C80" s="32" t="s">
        <v>2</v>
      </c>
      <c r="D80" s="121">
        <v>5</v>
      </c>
      <c r="E80" s="139">
        <v>5</v>
      </c>
      <c r="F80" s="116">
        <f t="shared" si="3"/>
        <v>1.25</v>
      </c>
      <c r="G80" s="102">
        <v>4</v>
      </c>
      <c r="H80" s="28">
        <v>128</v>
      </c>
      <c r="I80" s="120">
        <f t="shared" si="4"/>
        <v>640</v>
      </c>
      <c r="K80" s="118" t="e">
        <f>VLOOKUP(A80,КИ_ПФ!A3:AK123,37,FALSE)</f>
        <v>#N/A</v>
      </c>
      <c r="L80" s="133" t="e">
        <f t="shared" si="5"/>
        <v>#N/A</v>
      </c>
    </row>
    <row r="81" spans="1:12" x14ac:dyDescent="0.2">
      <c r="A81" s="62">
        <v>1001092485452</v>
      </c>
      <c r="B81" s="31" t="s">
        <v>143</v>
      </c>
      <c r="C81" s="32" t="s">
        <v>2</v>
      </c>
      <c r="D81" s="121">
        <v>4.05</v>
      </c>
      <c r="E81" s="139">
        <v>4.05</v>
      </c>
      <c r="F81" s="116">
        <f t="shared" si="3"/>
        <v>1.35</v>
      </c>
      <c r="G81" s="102">
        <v>3</v>
      </c>
      <c r="H81" s="28">
        <v>128</v>
      </c>
      <c r="I81" s="119">
        <f t="shared" si="4"/>
        <v>518.4</v>
      </c>
      <c r="K81" s="118" t="e">
        <f>VLOOKUP(A81,КИ_ПФ!A3:AK124,37,FALSE)</f>
        <v>#N/A</v>
      </c>
      <c r="L81" s="133" t="e">
        <f t="shared" si="5"/>
        <v>#N/A</v>
      </c>
    </row>
    <row r="82" spans="1:12" x14ac:dyDescent="0.2">
      <c r="A82" s="62">
        <v>1001094053210</v>
      </c>
      <c r="B82" s="31" t="s">
        <v>228</v>
      </c>
      <c r="C82" s="32" t="s">
        <v>2</v>
      </c>
      <c r="D82" s="121">
        <v>4.05</v>
      </c>
      <c r="E82" s="139">
        <v>4.05</v>
      </c>
      <c r="F82" s="116">
        <f t="shared" ref="F82:F132" si="6">ROUNDUP(Новая_кратность_короба__кг/Кол_во_штук_в_коробе,3)</f>
        <v>1.35</v>
      </c>
      <c r="G82" s="102">
        <v>3</v>
      </c>
      <c r="H82" s="28">
        <v>128</v>
      </c>
      <c r="I82" s="119">
        <f t="shared" ref="I82:I132" si="7">ROUNDDOWN(Новая_кратность_короба__кг*Кол_во_коробок_на_поддоне,1)</f>
        <v>518.4</v>
      </c>
      <c r="K82" s="118" t="e">
        <f>VLOOKUP(A82,КИ_ПФ!A3:AK127,37,FALSE)</f>
        <v>#N/A</v>
      </c>
      <c r="L82" s="133" t="e">
        <f t="shared" ref="L82:L132" si="8">IF(I82=K82,"ИСТИНА","ЛОЖЬ")</f>
        <v>#N/A</v>
      </c>
    </row>
    <row r="83" spans="1:12" x14ac:dyDescent="0.2">
      <c r="A83" s="62">
        <v>1001095716866</v>
      </c>
      <c r="B83" s="31" t="s">
        <v>623</v>
      </c>
      <c r="C83" s="32" t="s">
        <v>2</v>
      </c>
      <c r="D83" s="121">
        <v>6</v>
      </c>
      <c r="E83" s="139">
        <v>6</v>
      </c>
      <c r="F83" s="116">
        <f t="shared" si="6"/>
        <v>1.5</v>
      </c>
      <c r="G83" s="102">
        <v>4</v>
      </c>
      <c r="H83" s="28">
        <v>128</v>
      </c>
      <c r="I83" s="119">
        <f t="shared" si="7"/>
        <v>768</v>
      </c>
      <c r="K83" s="118" t="e">
        <f>VLOOKUP(A83,КИ_ПФ!A3:AK129,37,FALSE)</f>
        <v>#N/A</v>
      </c>
      <c r="L83" s="133" t="e">
        <f t="shared" si="8"/>
        <v>#N/A</v>
      </c>
    </row>
    <row r="84" spans="1:12" x14ac:dyDescent="0.2">
      <c r="A84" s="62">
        <v>1001095716907</v>
      </c>
      <c r="B84" s="31" t="s">
        <v>637</v>
      </c>
      <c r="C84" s="32" t="s">
        <v>2</v>
      </c>
      <c r="D84" s="121">
        <v>6</v>
      </c>
      <c r="E84" s="139">
        <v>6</v>
      </c>
      <c r="F84" s="116">
        <f t="shared" si="6"/>
        <v>1.5</v>
      </c>
      <c r="G84" s="102">
        <v>4</v>
      </c>
      <c r="H84" s="28">
        <v>128</v>
      </c>
      <c r="I84" s="119">
        <f t="shared" si="7"/>
        <v>768</v>
      </c>
      <c r="K84" s="118" t="e">
        <f>VLOOKUP(A84,КИ_ПФ!A3:AK130,37,FALSE)</f>
        <v>#N/A</v>
      </c>
      <c r="L84" s="133" t="e">
        <f t="shared" si="8"/>
        <v>#N/A</v>
      </c>
    </row>
    <row r="85" spans="1:12" x14ac:dyDescent="0.2">
      <c r="A85" s="62">
        <v>1001080238154</v>
      </c>
      <c r="B85" s="31" t="s">
        <v>101</v>
      </c>
      <c r="C85" s="32" t="s">
        <v>2</v>
      </c>
      <c r="D85" s="121">
        <v>3.9</v>
      </c>
      <c r="E85" s="139">
        <v>3.8</v>
      </c>
      <c r="F85" s="116">
        <f t="shared" si="6"/>
        <v>1.9</v>
      </c>
      <c r="G85" s="102">
        <v>2</v>
      </c>
      <c r="H85" s="28">
        <v>128</v>
      </c>
      <c r="I85" s="120">
        <f t="shared" si="7"/>
        <v>486.4</v>
      </c>
      <c r="K85" s="118" t="e">
        <f>VLOOKUP(A85,КИ_ПФ!A3:AK132,37,FALSE)</f>
        <v>#N/A</v>
      </c>
      <c r="L85" s="133" t="e">
        <f t="shared" si="8"/>
        <v>#N/A</v>
      </c>
    </row>
    <row r="86" spans="1:12" x14ac:dyDescent="0.2">
      <c r="A86" s="62">
        <v>1001080226843</v>
      </c>
      <c r="B86" s="31" t="s">
        <v>612</v>
      </c>
      <c r="C86" s="32" t="s">
        <v>2</v>
      </c>
      <c r="D86" s="199">
        <v>5.7</v>
      </c>
      <c r="E86" s="139">
        <v>5.7</v>
      </c>
      <c r="F86" s="115">
        <f t="shared" si="6"/>
        <v>1.425</v>
      </c>
      <c r="G86" s="169">
        <v>4</v>
      </c>
      <c r="H86" s="28">
        <v>165</v>
      </c>
      <c r="I86" s="120">
        <f t="shared" si="7"/>
        <v>940.5</v>
      </c>
      <c r="K86" s="118" t="e">
        <f>VLOOKUP(A86,КИ_ПФ!A3:AK135,37,FALSE)</f>
        <v>#N/A</v>
      </c>
      <c r="L86" s="133" t="e">
        <f t="shared" si="8"/>
        <v>#N/A</v>
      </c>
    </row>
    <row r="87" spans="1:12" x14ac:dyDescent="0.2">
      <c r="A87" s="62">
        <v>1001080226932</v>
      </c>
      <c r="B87" s="31" t="s">
        <v>661</v>
      </c>
      <c r="C87" s="32" t="s">
        <v>2</v>
      </c>
      <c r="D87" s="199">
        <v>5.8</v>
      </c>
      <c r="E87" s="139">
        <v>5.8</v>
      </c>
      <c r="F87" s="115">
        <f t="shared" si="6"/>
        <v>1.45</v>
      </c>
      <c r="G87" s="169">
        <v>4</v>
      </c>
      <c r="H87" s="28">
        <v>165</v>
      </c>
      <c r="I87" s="120">
        <f t="shared" si="7"/>
        <v>957</v>
      </c>
      <c r="K87" s="118" t="e">
        <f>VLOOKUP(A87,КИ_ПФ!A3:AK136,37,FALSE)</f>
        <v>#N/A</v>
      </c>
      <c r="L87" s="133" t="e">
        <f t="shared" si="8"/>
        <v>#N/A</v>
      </c>
    </row>
    <row r="88" spans="1:12" x14ac:dyDescent="0.2">
      <c r="A88" s="62">
        <v>1001085476933</v>
      </c>
      <c r="B88" s="38" t="s">
        <v>662</v>
      </c>
      <c r="C88" s="32" t="s">
        <v>2</v>
      </c>
      <c r="D88" s="121">
        <v>5.6</v>
      </c>
      <c r="E88" s="139">
        <v>5.7</v>
      </c>
      <c r="F88" s="116">
        <f t="shared" si="6"/>
        <v>1.425</v>
      </c>
      <c r="G88" s="102">
        <v>4</v>
      </c>
      <c r="H88" s="28">
        <v>108</v>
      </c>
      <c r="I88" s="120">
        <f t="shared" si="7"/>
        <v>615.6</v>
      </c>
      <c r="K88" s="118" t="e">
        <f>VLOOKUP(A88,КИ_ПФ!A3:AK136,37,FALSE)</f>
        <v>#N/A</v>
      </c>
      <c r="L88" s="133" t="e">
        <f t="shared" si="8"/>
        <v>#N/A</v>
      </c>
    </row>
    <row r="89" spans="1:12" x14ac:dyDescent="0.2">
      <c r="A89" s="62">
        <v>1001085476929</v>
      </c>
      <c r="B89" s="38" t="s">
        <v>659</v>
      </c>
      <c r="C89" s="32" t="s">
        <v>2</v>
      </c>
      <c r="D89" s="121">
        <v>5.6</v>
      </c>
      <c r="E89" s="139">
        <v>5.6</v>
      </c>
      <c r="F89" s="116">
        <f t="shared" si="6"/>
        <v>1.4</v>
      </c>
      <c r="G89" s="102">
        <v>4</v>
      </c>
      <c r="H89" s="28">
        <v>108</v>
      </c>
      <c r="I89" s="120">
        <f t="shared" si="7"/>
        <v>604.79999999999995</v>
      </c>
      <c r="K89" s="118" t="e">
        <f>VLOOKUP(A89,КИ_ПФ!A3:AK136,37,FALSE)</f>
        <v>#N/A</v>
      </c>
      <c r="L89" s="133" t="e">
        <f t="shared" si="8"/>
        <v>#N/A</v>
      </c>
    </row>
    <row r="90" spans="1:12" x14ac:dyDescent="0.2">
      <c r="A90" s="62">
        <v>1001085476930</v>
      </c>
      <c r="B90" s="38" t="s">
        <v>660</v>
      </c>
      <c r="C90" s="32" t="s">
        <v>2</v>
      </c>
      <c r="D90" s="121">
        <v>5.7</v>
      </c>
      <c r="E90" s="139">
        <v>5.6</v>
      </c>
      <c r="F90" s="116">
        <f t="shared" si="6"/>
        <v>1.4</v>
      </c>
      <c r="G90" s="102">
        <v>4</v>
      </c>
      <c r="H90" s="28">
        <v>108</v>
      </c>
      <c r="I90" s="119">
        <f t="shared" si="7"/>
        <v>604.79999999999995</v>
      </c>
      <c r="K90" s="118" t="e">
        <f>VLOOKUP(A90,КИ_ПФ!A3:AK138,37,FALSE)</f>
        <v>#N/A</v>
      </c>
      <c r="L90" s="133" t="e">
        <f t="shared" si="8"/>
        <v>#N/A</v>
      </c>
    </row>
    <row r="91" spans="1:12" x14ac:dyDescent="0.2">
      <c r="A91" s="62">
        <v>1001081596620</v>
      </c>
      <c r="B91" s="31" t="s">
        <v>455</v>
      </c>
      <c r="C91" s="32" t="s">
        <v>2</v>
      </c>
      <c r="D91" s="121">
        <v>3.5</v>
      </c>
      <c r="E91" s="139">
        <v>3.45</v>
      </c>
      <c r="F91" s="116">
        <f t="shared" si="6"/>
        <v>1.1499999999999999</v>
      </c>
      <c r="G91" s="102">
        <v>3</v>
      </c>
      <c r="H91" s="28">
        <v>128</v>
      </c>
      <c r="I91" s="119">
        <f t="shared" si="7"/>
        <v>441.6</v>
      </c>
      <c r="K91" s="118" t="e">
        <f>VLOOKUP(A91,КИ_ПФ!A3:AK145,37,FALSE)</f>
        <v>#N/A</v>
      </c>
      <c r="L91" s="133" t="e">
        <f t="shared" si="8"/>
        <v>#N/A</v>
      </c>
    </row>
    <row r="92" spans="1:12" x14ac:dyDescent="0.2">
      <c r="A92" s="62">
        <v>1001081595250</v>
      </c>
      <c r="B92" s="31" t="s">
        <v>758</v>
      </c>
      <c r="C92" s="32" t="s">
        <v>2</v>
      </c>
      <c r="D92" s="121">
        <v>6.7</v>
      </c>
      <c r="E92" s="139">
        <v>6.6</v>
      </c>
      <c r="F92" s="116">
        <f t="shared" si="6"/>
        <v>1.1000000000000001</v>
      </c>
      <c r="G92" s="102">
        <v>6</v>
      </c>
      <c r="H92" s="28">
        <v>48</v>
      </c>
      <c r="I92" s="119">
        <f t="shared" si="7"/>
        <v>316.8</v>
      </c>
      <c r="K92" s="118" t="e">
        <f>VLOOKUP(A92,КИ_ПФ!A3:AK146,37,FALSE)</f>
        <v>#N/A</v>
      </c>
      <c r="L92" s="133" t="e">
        <f t="shared" si="8"/>
        <v>#N/A</v>
      </c>
    </row>
    <row r="93" spans="1:12" x14ac:dyDescent="0.2">
      <c r="A93" s="62">
        <v>1001084856189</v>
      </c>
      <c r="B93" s="31" t="s">
        <v>213</v>
      </c>
      <c r="C93" s="32" t="s">
        <v>2</v>
      </c>
      <c r="D93" s="121">
        <v>1.9</v>
      </c>
      <c r="E93" s="139">
        <v>1.9</v>
      </c>
      <c r="F93" s="116">
        <f t="shared" si="6"/>
        <v>0.317</v>
      </c>
      <c r="G93" s="102">
        <v>6</v>
      </c>
      <c r="H93" s="28">
        <v>280</v>
      </c>
      <c r="I93" s="119">
        <f t="shared" si="7"/>
        <v>532</v>
      </c>
      <c r="K93" s="118" t="e">
        <f>VLOOKUP(A93,КИ_ПФ!A3:AK145,37,FALSE)</f>
        <v>#N/A</v>
      </c>
      <c r="L93" s="133" t="e">
        <f t="shared" si="8"/>
        <v>#N/A</v>
      </c>
    </row>
    <row r="94" spans="1:12" x14ac:dyDescent="0.2">
      <c r="A94" s="62">
        <v>1001084856008</v>
      </c>
      <c r="B94" s="31" t="s">
        <v>192</v>
      </c>
      <c r="C94" s="32" t="s">
        <v>2</v>
      </c>
      <c r="D94" s="121">
        <v>1.9</v>
      </c>
      <c r="E94" s="139">
        <v>1.9</v>
      </c>
      <c r="F94" s="116">
        <f t="shared" si="6"/>
        <v>0.317</v>
      </c>
      <c r="G94" s="102">
        <v>6</v>
      </c>
      <c r="H94" s="28">
        <v>280</v>
      </c>
      <c r="I94" s="119">
        <f t="shared" si="7"/>
        <v>532</v>
      </c>
      <c r="K94" s="118" t="e">
        <f>VLOOKUP(A94,КИ_ПФ!A3:AK146,37,FALSE)</f>
        <v>#N/A</v>
      </c>
      <c r="L94" s="133" t="e">
        <f t="shared" si="8"/>
        <v>#N/A</v>
      </c>
    </row>
    <row r="95" spans="1:12" x14ac:dyDescent="0.2">
      <c r="A95" s="62">
        <v>1001083426210</v>
      </c>
      <c r="B95" s="31" t="s">
        <v>611</v>
      </c>
      <c r="C95" s="32" t="s">
        <v>2</v>
      </c>
      <c r="D95" s="121">
        <v>4</v>
      </c>
      <c r="E95" s="139">
        <v>4</v>
      </c>
      <c r="F95" s="116">
        <f t="shared" si="6"/>
        <v>1.3339999999999999</v>
      </c>
      <c r="G95" s="102">
        <v>3</v>
      </c>
      <c r="H95" s="28">
        <v>108</v>
      </c>
      <c r="I95" s="120">
        <f t="shared" si="7"/>
        <v>432</v>
      </c>
      <c r="K95" s="118" t="e">
        <f>VLOOKUP(A95,КИ_ПФ!A3:AK148,37,FALSE)</f>
        <v>#N/A</v>
      </c>
      <c r="L95" s="133" t="e">
        <f t="shared" si="8"/>
        <v>#N/A</v>
      </c>
    </row>
    <row r="96" spans="1:12" x14ac:dyDescent="0.2">
      <c r="A96" s="62">
        <v>1001083426211</v>
      </c>
      <c r="B96" s="31" t="s">
        <v>655</v>
      </c>
      <c r="C96" s="32" t="s">
        <v>2</v>
      </c>
      <c r="D96" s="121">
        <v>3.9</v>
      </c>
      <c r="E96" s="139">
        <v>4</v>
      </c>
      <c r="F96" s="116">
        <f t="shared" si="6"/>
        <v>1.3339999999999999</v>
      </c>
      <c r="G96" s="102">
        <v>3</v>
      </c>
      <c r="H96" s="28">
        <v>108</v>
      </c>
      <c r="I96" s="120">
        <f t="shared" si="7"/>
        <v>432</v>
      </c>
      <c r="K96" s="118" t="e">
        <f>VLOOKUP(A96,КИ_ПФ!A3:AK149,37,FALSE)</f>
        <v>#N/A</v>
      </c>
      <c r="L96" s="133" t="e">
        <f t="shared" si="8"/>
        <v>#N/A</v>
      </c>
    </row>
    <row r="97" spans="1:12" x14ac:dyDescent="0.2">
      <c r="A97" s="62">
        <v>1001083426235</v>
      </c>
      <c r="B97" s="46" t="s">
        <v>610</v>
      </c>
      <c r="C97" s="33" t="s">
        <v>2</v>
      </c>
      <c r="D97" s="192">
        <v>3.6</v>
      </c>
      <c r="E97" s="139">
        <v>3.6</v>
      </c>
      <c r="F97" s="116">
        <f t="shared" si="6"/>
        <v>1.2</v>
      </c>
      <c r="G97" s="103">
        <v>3</v>
      </c>
      <c r="H97" s="28">
        <v>108</v>
      </c>
      <c r="I97" s="120">
        <f t="shared" si="7"/>
        <v>388.8</v>
      </c>
      <c r="K97" s="118" t="e">
        <f>VLOOKUP(A97,КИ_ПФ!A3:AK150,37,FALSE)</f>
        <v>#N/A</v>
      </c>
      <c r="L97" s="133" t="e">
        <f t="shared" si="8"/>
        <v>#N/A</v>
      </c>
    </row>
    <row r="98" spans="1:12" x14ac:dyDescent="0.2">
      <c r="A98" s="62">
        <v>1001085206945</v>
      </c>
      <c r="B98" s="31" t="s">
        <v>676</v>
      </c>
      <c r="C98" s="32" t="s">
        <v>2</v>
      </c>
      <c r="D98" s="121">
        <v>10.8</v>
      </c>
      <c r="E98" s="139">
        <v>10.8</v>
      </c>
      <c r="F98" s="116">
        <f t="shared" si="6"/>
        <v>5.4</v>
      </c>
      <c r="G98" s="103">
        <v>2</v>
      </c>
      <c r="H98" s="28">
        <v>24</v>
      </c>
      <c r="I98" s="120">
        <f t="shared" si="7"/>
        <v>259.2</v>
      </c>
      <c r="K98" s="118" t="e">
        <f>VLOOKUP(A98,КИ_ПФ!A3:AK151,37,FALSE)</f>
        <v>#N/A</v>
      </c>
      <c r="L98" s="133" t="e">
        <f>IF(I98=K98,"ИСТИНА","ЛОЖЬ")</f>
        <v>#N/A</v>
      </c>
    </row>
    <row r="99" spans="1:12" x14ac:dyDescent="0.2">
      <c r="A99" s="62">
        <v>1001085206736</v>
      </c>
      <c r="B99" s="31" t="s">
        <v>734</v>
      </c>
      <c r="C99" s="32" t="s">
        <v>2</v>
      </c>
      <c r="D99" s="121">
        <v>16</v>
      </c>
      <c r="E99" s="139">
        <v>16</v>
      </c>
      <c r="F99" s="116">
        <f t="shared" si="6"/>
        <v>3.2</v>
      </c>
      <c r="G99" s="103">
        <v>5</v>
      </c>
      <c r="H99" s="28">
        <v>24</v>
      </c>
      <c r="I99" s="120">
        <f t="shared" si="7"/>
        <v>384</v>
      </c>
      <c r="K99" s="118" t="e">
        <f>VLOOKUP(A99,КИ_ПФ!A3:AK152,37,FALSE)</f>
        <v>#N/A</v>
      </c>
      <c r="L99" s="133" t="e">
        <f>IF(I99=K99,"ИСТИНА","ЛОЖЬ")</f>
        <v>#N/A</v>
      </c>
    </row>
    <row r="100" spans="1:12" x14ac:dyDescent="0.2">
      <c r="A100" s="62">
        <v>1001081736944</v>
      </c>
      <c r="B100" s="31" t="s">
        <v>677</v>
      </c>
      <c r="C100" s="32" t="s">
        <v>2</v>
      </c>
      <c r="D100" s="121">
        <v>10.8</v>
      </c>
      <c r="E100" s="139">
        <v>10.8</v>
      </c>
      <c r="F100" s="116">
        <f t="shared" si="6"/>
        <v>5.4</v>
      </c>
      <c r="G100" s="103">
        <v>2</v>
      </c>
      <c r="H100" s="28">
        <v>24</v>
      </c>
      <c r="I100" s="120">
        <f t="shared" si="7"/>
        <v>259.2</v>
      </c>
      <c r="K100" s="118" t="e">
        <f>VLOOKUP(A100,КИ_ПФ!A3:AK153,37,FALSE)</f>
        <v>#N/A</v>
      </c>
      <c r="L100" s="133" t="e">
        <f>IF(I100=K100,"ИСТИНА","ЛОЖЬ")</f>
        <v>#N/A</v>
      </c>
    </row>
    <row r="101" spans="1:12" x14ac:dyDescent="0.2">
      <c r="A101" s="62">
        <v>1001081736737</v>
      </c>
      <c r="B101" s="31" t="s">
        <v>735</v>
      </c>
      <c r="C101" s="32" t="s">
        <v>2</v>
      </c>
      <c r="D101" s="121">
        <v>16</v>
      </c>
      <c r="E101" s="139">
        <v>16</v>
      </c>
      <c r="F101" s="116">
        <f t="shared" si="6"/>
        <v>3.2</v>
      </c>
      <c r="G101" s="103">
        <v>5</v>
      </c>
      <c r="H101" s="28">
        <v>24</v>
      </c>
      <c r="I101" s="120">
        <f t="shared" si="7"/>
        <v>384</v>
      </c>
      <c r="K101" s="118" t="e">
        <f>VLOOKUP(A101,КИ_ПФ!A3:AK154,37,FALSE)</f>
        <v>#N/A</v>
      </c>
      <c r="L101" s="133" t="e">
        <f>IF(I101=K101,"ИСТИНА","ЛОЖЬ")</f>
        <v>#N/A</v>
      </c>
    </row>
    <row r="102" spans="1:12" x14ac:dyDescent="0.2">
      <c r="A102" s="62">
        <v>1001303636794</v>
      </c>
      <c r="B102" s="31" t="s">
        <v>582</v>
      </c>
      <c r="C102" s="32" t="s">
        <v>2</v>
      </c>
      <c r="D102" s="121">
        <v>5.28</v>
      </c>
      <c r="E102" s="139">
        <v>5.28</v>
      </c>
      <c r="F102" s="116">
        <f t="shared" si="6"/>
        <v>0.66</v>
      </c>
      <c r="G102" s="103">
        <v>8</v>
      </c>
      <c r="H102" s="28">
        <v>128</v>
      </c>
      <c r="I102" s="120">
        <f t="shared" si="7"/>
        <v>675.8</v>
      </c>
      <c r="K102" s="118" t="e">
        <f>VLOOKUP(A102,КИ_ПФ!A3:AK152,37,FALSE)</f>
        <v>#N/A</v>
      </c>
      <c r="L102" s="133" t="e">
        <f>IF(I102=K102,"ИСТИНА","ЛОЖЬ")</f>
        <v>#N/A</v>
      </c>
    </row>
    <row r="103" spans="1:12" x14ac:dyDescent="0.2">
      <c r="A103" s="62">
        <v>1001300516786</v>
      </c>
      <c r="B103" s="31" t="s">
        <v>579</v>
      </c>
      <c r="C103" s="32" t="s">
        <v>2</v>
      </c>
      <c r="D103" s="121">
        <v>5.28</v>
      </c>
      <c r="E103" s="139">
        <v>5.28</v>
      </c>
      <c r="F103" s="116">
        <f t="shared" si="6"/>
        <v>0.66</v>
      </c>
      <c r="G103" s="103">
        <v>8</v>
      </c>
      <c r="H103" s="28">
        <v>128</v>
      </c>
      <c r="I103" s="119">
        <f t="shared" si="7"/>
        <v>675.8</v>
      </c>
      <c r="K103" s="118" t="e">
        <f>VLOOKUP(A103,КИ_ПФ!A3:AK151,37,FALSE)</f>
        <v>#N/A</v>
      </c>
      <c r="L103" s="133" t="e">
        <f t="shared" si="8"/>
        <v>#N/A</v>
      </c>
    </row>
    <row r="104" spans="1:12" x14ac:dyDescent="0.2">
      <c r="A104" s="62">
        <v>1001300516890</v>
      </c>
      <c r="B104" s="31" t="s">
        <v>615</v>
      </c>
      <c r="C104" s="32" t="s">
        <v>2</v>
      </c>
      <c r="D104" s="121">
        <v>5.28</v>
      </c>
      <c r="E104" s="139">
        <v>5.28</v>
      </c>
      <c r="F104" s="116">
        <f t="shared" si="6"/>
        <v>0.66</v>
      </c>
      <c r="G104" s="103">
        <v>8</v>
      </c>
      <c r="H104" s="28">
        <v>128</v>
      </c>
      <c r="I104" s="119">
        <f t="shared" si="7"/>
        <v>675.8</v>
      </c>
      <c r="K104" s="118" t="e">
        <f>VLOOKUP(A104,КИ_ПФ!A3:AK152,37,FALSE)</f>
        <v>#N/A</v>
      </c>
      <c r="L104" s="133" t="e">
        <f t="shared" si="8"/>
        <v>#N/A</v>
      </c>
    </row>
    <row r="105" spans="1:12" x14ac:dyDescent="0.2">
      <c r="A105" s="62">
        <v>1001040434903</v>
      </c>
      <c r="B105" s="46" t="s">
        <v>103</v>
      </c>
      <c r="C105" s="33" t="s">
        <v>2</v>
      </c>
      <c r="D105" s="192">
        <v>3.06</v>
      </c>
      <c r="E105" s="139">
        <v>3.06</v>
      </c>
      <c r="F105" s="116">
        <f t="shared" si="6"/>
        <v>1.02</v>
      </c>
      <c r="G105" s="103">
        <v>3</v>
      </c>
      <c r="H105" s="28">
        <v>140</v>
      </c>
      <c r="I105" s="119">
        <f t="shared" si="7"/>
        <v>428.4</v>
      </c>
      <c r="K105" s="118" t="e">
        <f>VLOOKUP(A105,КИ_ПФ!A3:AK154,37,FALSE)</f>
        <v>#N/A</v>
      </c>
      <c r="L105" s="133" t="e">
        <f t="shared" si="8"/>
        <v>#N/A</v>
      </c>
    </row>
    <row r="106" spans="1:12" s="193" customFormat="1" x14ac:dyDescent="0.2">
      <c r="A106" s="62">
        <v>1001303106995</v>
      </c>
      <c r="B106" s="46" t="s">
        <v>718</v>
      </c>
      <c r="C106" s="33" t="s">
        <v>2</v>
      </c>
      <c r="D106" s="192">
        <v>4.4800000000000004</v>
      </c>
      <c r="E106" s="139">
        <v>4.4800000000000004</v>
      </c>
      <c r="F106" s="116">
        <f t="shared" si="6"/>
        <v>0.56000000000000005</v>
      </c>
      <c r="G106" s="103">
        <v>8</v>
      </c>
      <c r="H106" s="28">
        <v>128</v>
      </c>
      <c r="I106" s="119">
        <f t="shared" si="7"/>
        <v>573.4</v>
      </c>
      <c r="K106" s="118" t="e">
        <f>VLOOKUP(A106,КИ_ПФ!A3:AK155,37,FALSE)</f>
        <v>#N/A</v>
      </c>
      <c r="L106" s="133" t="e">
        <f t="shared" si="8"/>
        <v>#N/A</v>
      </c>
    </row>
    <row r="107" spans="1:12" x14ac:dyDescent="0.2">
      <c r="A107" s="62">
        <v>1001302596796</v>
      </c>
      <c r="B107" s="47" t="s">
        <v>583</v>
      </c>
      <c r="C107" s="48" t="s">
        <v>2</v>
      </c>
      <c r="D107" s="121">
        <v>5.28</v>
      </c>
      <c r="E107" s="139">
        <v>5.28</v>
      </c>
      <c r="F107" s="116">
        <f t="shared" si="6"/>
        <v>0.66</v>
      </c>
      <c r="G107" s="102">
        <v>8</v>
      </c>
      <c r="H107" s="28">
        <v>128</v>
      </c>
      <c r="I107" s="120">
        <f t="shared" si="7"/>
        <v>675.8</v>
      </c>
      <c r="K107" s="118" t="e">
        <f>VLOOKUP(A107,КИ_ПФ!A3:AK157,37,FALSE)</f>
        <v>#N/A</v>
      </c>
      <c r="L107" s="133" t="e">
        <f t="shared" si="8"/>
        <v>#N/A</v>
      </c>
    </row>
    <row r="108" spans="1:12" x14ac:dyDescent="0.2">
      <c r="A108" s="62">
        <v>1001300366790</v>
      </c>
      <c r="B108" s="46" t="s">
        <v>580</v>
      </c>
      <c r="C108" s="32" t="s">
        <v>2</v>
      </c>
      <c r="D108" s="121">
        <v>5.28</v>
      </c>
      <c r="E108" s="139">
        <v>5.28</v>
      </c>
      <c r="F108" s="116">
        <f t="shared" si="6"/>
        <v>0.66</v>
      </c>
      <c r="G108" s="102">
        <v>8</v>
      </c>
      <c r="H108" s="28">
        <v>128</v>
      </c>
      <c r="I108" s="120">
        <f t="shared" si="7"/>
        <v>675.8</v>
      </c>
      <c r="K108" s="118" t="e">
        <f>VLOOKUP(A108,КИ_ПФ!A3:AK161,37,FALSE)</f>
        <v>#N/A</v>
      </c>
      <c r="L108" s="133" t="e">
        <f t="shared" si="8"/>
        <v>#N/A</v>
      </c>
    </row>
    <row r="109" spans="1:12" x14ac:dyDescent="0.2">
      <c r="A109" s="62">
        <v>1001050365597</v>
      </c>
      <c r="B109" s="31" t="s">
        <v>160</v>
      </c>
      <c r="C109" s="32" t="s">
        <v>2</v>
      </c>
      <c r="D109" s="121">
        <v>5.04</v>
      </c>
      <c r="E109" s="139">
        <v>5.04</v>
      </c>
      <c r="F109" s="116">
        <f t="shared" si="6"/>
        <v>0.84</v>
      </c>
      <c r="G109" s="102">
        <v>6</v>
      </c>
      <c r="H109" s="28">
        <v>112</v>
      </c>
      <c r="I109" s="119">
        <f t="shared" si="7"/>
        <v>564.4</v>
      </c>
      <c r="K109" s="118" t="e">
        <f>VLOOKUP(A109,КИ_ПФ!A3:AK163,37,FALSE)</f>
        <v>#N/A</v>
      </c>
      <c r="L109" s="133" t="e">
        <f t="shared" si="8"/>
        <v>#N/A</v>
      </c>
    </row>
    <row r="110" spans="1:12" x14ac:dyDescent="0.2">
      <c r="A110" s="62">
        <v>1001050364825</v>
      </c>
      <c r="B110" s="31" t="s">
        <v>241</v>
      </c>
      <c r="C110" s="32" t="s">
        <v>2</v>
      </c>
      <c r="D110" s="121">
        <v>5.04</v>
      </c>
      <c r="E110" s="139">
        <v>5.04</v>
      </c>
      <c r="F110" s="116">
        <f t="shared" si="6"/>
        <v>0.84</v>
      </c>
      <c r="G110" s="102">
        <v>6</v>
      </c>
      <c r="H110" s="28">
        <v>80</v>
      </c>
      <c r="I110" s="120">
        <f t="shared" si="7"/>
        <v>403.2</v>
      </c>
      <c r="K110" s="118" t="e">
        <f>VLOOKUP(A110,КИ_ПФ!A3:AK165,37,FALSE)</f>
        <v>#N/A</v>
      </c>
      <c r="L110" s="133" t="e">
        <f t="shared" si="8"/>
        <v>#N/A</v>
      </c>
    </row>
    <row r="111" spans="1:12" x14ac:dyDescent="0.2">
      <c r="A111" s="62">
        <v>1001050385943</v>
      </c>
      <c r="B111" s="46" t="s">
        <v>242</v>
      </c>
      <c r="C111" s="48" t="s">
        <v>2</v>
      </c>
      <c r="D111" s="121">
        <v>5.6</v>
      </c>
      <c r="E111" s="139">
        <v>5.6</v>
      </c>
      <c r="F111" s="116">
        <f t="shared" si="6"/>
        <v>0.7</v>
      </c>
      <c r="G111" s="102">
        <v>8</v>
      </c>
      <c r="H111" s="28">
        <v>80</v>
      </c>
      <c r="I111" s="120">
        <f t="shared" si="7"/>
        <v>448</v>
      </c>
      <c r="K111" s="118" t="e">
        <f>VLOOKUP(A111,КИ_ПФ!A3:AK170,37,FALSE)</f>
        <v>#N/A</v>
      </c>
      <c r="L111" s="133" t="e">
        <f t="shared" si="8"/>
        <v>#N/A</v>
      </c>
    </row>
    <row r="112" spans="1:12" x14ac:dyDescent="0.2">
      <c r="A112" s="62">
        <v>1001050385489</v>
      </c>
      <c r="B112" s="46" t="s">
        <v>146</v>
      </c>
      <c r="C112" s="48" t="s">
        <v>2</v>
      </c>
      <c r="D112" s="121">
        <v>5.04</v>
      </c>
      <c r="E112" s="139">
        <v>5.04</v>
      </c>
      <c r="F112" s="116">
        <f t="shared" si="6"/>
        <v>0.63</v>
      </c>
      <c r="G112" s="102">
        <v>8</v>
      </c>
      <c r="H112" s="28">
        <v>128</v>
      </c>
      <c r="I112" s="119">
        <f t="shared" si="7"/>
        <v>645.1</v>
      </c>
      <c r="K112" s="118" t="e">
        <f>VLOOKUP(A112,КИ_ПФ!A3:AK171,37,FALSE)</f>
        <v>#N/A</v>
      </c>
      <c r="L112" s="133" t="e">
        <f t="shared" si="8"/>
        <v>#N/A</v>
      </c>
    </row>
    <row r="113" spans="1:12" x14ac:dyDescent="0.2">
      <c r="A113" s="62">
        <v>1001300386913</v>
      </c>
      <c r="B113" s="46" t="s">
        <v>642</v>
      </c>
      <c r="C113" s="48" t="s">
        <v>2</v>
      </c>
      <c r="D113" s="121">
        <v>5.6</v>
      </c>
      <c r="E113" s="139">
        <v>5.6</v>
      </c>
      <c r="F113" s="116">
        <f t="shared" si="6"/>
        <v>0.7</v>
      </c>
      <c r="G113" s="102">
        <v>8</v>
      </c>
      <c r="H113" s="28">
        <v>112</v>
      </c>
      <c r="I113" s="119">
        <f t="shared" si="7"/>
        <v>627.20000000000005</v>
      </c>
      <c r="K113" s="118" t="e">
        <f>VLOOKUP(A113,КИ_ПФ!A3:AK172,37,FALSE)</f>
        <v>#N/A</v>
      </c>
      <c r="L113" s="133" t="e">
        <f t="shared" si="8"/>
        <v>#N/A</v>
      </c>
    </row>
    <row r="114" spans="1:12" x14ac:dyDescent="0.2">
      <c r="A114" s="62">
        <v>1001054235689</v>
      </c>
      <c r="B114" s="46" t="s">
        <v>168</v>
      </c>
      <c r="C114" s="48" t="s">
        <v>2</v>
      </c>
      <c r="D114" s="121">
        <v>5.6</v>
      </c>
      <c r="E114" s="139">
        <v>5.6</v>
      </c>
      <c r="F114" s="116">
        <f t="shared" si="6"/>
        <v>0.7</v>
      </c>
      <c r="G114" s="102">
        <v>8</v>
      </c>
      <c r="H114" s="28">
        <v>128</v>
      </c>
      <c r="I114" s="119">
        <f t="shared" si="7"/>
        <v>716.8</v>
      </c>
      <c r="K114" s="118" t="e">
        <f>VLOOKUP(A114,КИ_ПФ!A3:AK179,37,FALSE)</f>
        <v>#N/A</v>
      </c>
      <c r="L114" s="133" t="e">
        <f t="shared" si="8"/>
        <v>#N/A</v>
      </c>
    </row>
    <row r="115" spans="1:12" x14ac:dyDescent="0.2">
      <c r="A115" s="62">
        <v>1001304236889</v>
      </c>
      <c r="B115" s="46" t="s">
        <v>614</v>
      </c>
      <c r="C115" s="48" t="s">
        <v>2</v>
      </c>
      <c r="D115" s="121">
        <v>5.6</v>
      </c>
      <c r="E115" s="139">
        <v>5.6</v>
      </c>
      <c r="F115" s="116">
        <f t="shared" si="6"/>
        <v>0.7</v>
      </c>
      <c r="G115" s="102">
        <v>8</v>
      </c>
      <c r="H115" s="28">
        <v>128</v>
      </c>
      <c r="I115" s="119">
        <f t="shared" si="7"/>
        <v>716.8</v>
      </c>
      <c r="K115" s="118" t="e">
        <f>VLOOKUP(A115,КИ_ПФ!A3:AK180,37,FALSE)</f>
        <v>#N/A</v>
      </c>
      <c r="L115" s="133" t="e">
        <f t="shared" si="8"/>
        <v>#N/A</v>
      </c>
    </row>
    <row r="116" spans="1:12" x14ac:dyDescent="0.2">
      <c r="A116" s="62">
        <v>1001054234079</v>
      </c>
      <c r="B116" s="46" t="s">
        <v>170</v>
      </c>
      <c r="C116" s="48" t="s">
        <v>2</v>
      </c>
      <c r="D116" s="121">
        <v>5.6</v>
      </c>
      <c r="E116" s="139">
        <v>5.6</v>
      </c>
      <c r="F116" s="116">
        <f t="shared" si="6"/>
        <v>0.7</v>
      </c>
      <c r="G116" s="102">
        <v>8</v>
      </c>
      <c r="H116" s="28">
        <v>128</v>
      </c>
      <c r="I116" s="119">
        <f t="shared" si="7"/>
        <v>716.8</v>
      </c>
      <c r="K116" s="118" t="e">
        <f>VLOOKUP(A116,КИ_ПФ!A3:AK180,37,FALSE)</f>
        <v>#N/A</v>
      </c>
      <c r="L116" s="133" t="e">
        <f t="shared" si="8"/>
        <v>#N/A</v>
      </c>
    </row>
    <row r="117" spans="1:12" x14ac:dyDescent="0.2">
      <c r="A117" s="62">
        <v>1001304237009</v>
      </c>
      <c r="B117" s="46" t="s">
        <v>709</v>
      </c>
      <c r="C117" s="48" t="s">
        <v>2</v>
      </c>
      <c r="D117" s="121">
        <v>5.6</v>
      </c>
      <c r="E117" s="139">
        <v>5.6</v>
      </c>
      <c r="F117" s="116">
        <f t="shared" si="6"/>
        <v>0.7</v>
      </c>
      <c r="G117" s="102">
        <v>8</v>
      </c>
      <c r="H117" s="28">
        <v>128</v>
      </c>
      <c r="I117" s="119">
        <f t="shared" si="7"/>
        <v>716.8</v>
      </c>
      <c r="K117" s="118" t="e">
        <f>VLOOKUP(A117,КИ_ПФ!A3:AK181,37,FALSE)</f>
        <v>#N/A</v>
      </c>
      <c r="L117" s="133" t="e">
        <f t="shared" si="8"/>
        <v>#N/A</v>
      </c>
    </row>
    <row r="118" spans="1:12" x14ac:dyDescent="0.2">
      <c r="A118" s="62">
        <v>1001304237010</v>
      </c>
      <c r="B118" s="46" t="s">
        <v>710</v>
      </c>
      <c r="C118" s="48" t="s">
        <v>2</v>
      </c>
      <c r="D118" s="121">
        <v>5.6</v>
      </c>
      <c r="E118" s="139">
        <v>5.6</v>
      </c>
      <c r="F118" s="116">
        <f t="shared" si="6"/>
        <v>0.7</v>
      </c>
      <c r="G118" s="102">
        <v>8</v>
      </c>
      <c r="H118" s="28">
        <v>128</v>
      </c>
      <c r="I118" s="119">
        <f t="shared" si="7"/>
        <v>716.8</v>
      </c>
      <c r="K118" s="118" t="e">
        <f>VLOOKUP(A118,КИ_ПФ!A3:AK182,37,FALSE)</f>
        <v>#N/A</v>
      </c>
      <c r="L118" s="133" t="e">
        <f t="shared" si="8"/>
        <v>#N/A</v>
      </c>
    </row>
    <row r="119" spans="1:12" x14ac:dyDescent="0.2">
      <c r="A119" s="62">
        <v>1001300456910</v>
      </c>
      <c r="B119" s="31" t="s">
        <v>638</v>
      </c>
      <c r="C119" s="32" t="s">
        <v>2</v>
      </c>
      <c r="D119" s="121">
        <v>5.28</v>
      </c>
      <c r="E119" s="139">
        <v>5.28</v>
      </c>
      <c r="F119" s="116">
        <f t="shared" si="6"/>
        <v>0.66</v>
      </c>
      <c r="G119" s="102">
        <v>8</v>
      </c>
      <c r="H119" s="28">
        <v>128</v>
      </c>
      <c r="I119" s="119">
        <f t="shared" si="7"/>
        <v>675.8</v>
      </c>
      <c r="K119" s="118" t="e">
        <f>VLOOKUP(A119,КИ_ПФ!A3:AK182,37,FALSE)</f>
        <v>#N/A</v>
      </c>
      <c r="L119" s="133" t="e">
        <f t="shared" si="8"/>
        <v>#N/A</v>
      </c>
    </row>
    <row r="120" spans="1:12" x14ac:dyDescent="0.2">
      <c r="A120" s="62">
        <v>1001300457023</v>
      </c>
      <c r="B120" s="31" t="s">
        <v>707</v>
      </c>
      <c r="C120" s="32" t="s">
        <v>2</v>
      </c>
      <c r="D120" s="121">
        <v>5.28</v>
      </c>
      <c r="E120" s="139">
        <v>5.28</v>
      </c>
      <c r="F120" s="116">
        <f t="shared" si="6"/>
        <v>0.66</v>
      </c>
      <c r="G120" s="102">
        <v>8</v>
      </c>
      <c r="H120" s="28">
        <v>128</v>
      </c>
      <c r="I120" s="119">
        <f t="shared" si="7"/>
        <v>675.8</v>
      </c>
      <c r="K120" s="118" t="e">
        <f>VLOOKUP(A120,КИ_ПФ!A3:AK183,37,FALSE)</f>
        <v>#N/A</v>
      </c>
      <c r="L120" s="133" t="e">
        <f t="shared" si="8"/>
        <v>#N/A</v>
      </c>
    </row>
    <row r="121" spans="1:12" x14ac:dyDescent="0.2">
      <c r="A121" s="62">
        <v>1001300456788</v>
      </c>
      <c r="B121" s="31" t="s">
        <v>90</v>
      </c>
      <c r="C121" s="32" t="s">
        <v>2</v>
      </c>
      <c r="D121" s="121">
        <v>5.28</v>
      </c>
      <c r="E121" s="139">
        <v>5.28</v>
      </c>
      <c r="F121" s="116">
        <f t="shared" si="6"/>
        <v>0.66</v>
      </c>
      <c r="G121" s="102">
        <v>8</v>
      </c>
      <c r="H121" s="28">
        <v>128</v>
      </c>
      <c r="I121" s="119">
        <f t="shared" si="7"/>
        <v>675.8</v>
      </c>
      <c r="K121" s="118" t="e">
        <f>VLOOKUP(A121,КИ_ПФ!A3:AK182,37,FALSE)</f>
        <v>#N/A</v>
      </c>
      <c r="L121" s="133" t="e">
        <f t="shared" si="8"/>
        <v>#N/A</v>
      </c>
    </row>
    <row r="122" spans="1:12" x14ac:dyDescent="0.2">
      <c r="A122" s="62">
        <v>1001300457002</v>
      </c>
      <c r="B122" s="31" t="s">
        <v>708</v>
      </c>
      <c r="C122" s="32" t="s">
        <v>2</v>
      </c>
      <c r="D122" s="121">
        <v>5.28</v>
      </c>
      <c r="E122" s="139">
        <v>5.28</v>
      </c>
      <c r="F122" s="116">
        <f t="shared" si="6"/>
        <v>0.66</v>
      </c>
      <c r="G122" s="102">
        <v>8</v>
      </c>
      <c r="H122" s="28">
        <v>128</v>
      </c>
      <c r="I122" s="119">
        <f t="shared" si="7"/>
        <v>675.8</v>
      </c>
      <c r="K122" s="118" t="e">
        <f>VLOOKUP(A122,КИ_ПФ!A3:AK183,37,FALSE)</f>
        <v>#N/A</v>
      </c>
      <c r="L122" s="133" t="e">
        <f t="shared" si="8"/>
        <v>#N/A</v>
      </c>
    </row>
    <row r="123" spans="1:12" x14ac:dyDescent="0.2">
      <c r="A123" s="62">
        <v>1001300456946</v>
      </c>
      <c r="B123" s="31" t="s">
        <v>678</v>
      </c>
      <c r="C123" s="32" t="s">
        <v>2</v>
      </c>
      <c r="D123" s="121">
        <v>5.04</v>
      </c>
      <c r="E123" s="139">
        <v>5.04</v>
      </c>
      <c r="F123" s="116">
        <f t="shared" si="6"/>
        <v>0.84</v>
      </c>
      <c r="G123" s="102">
        <v>6</v>
      </c>
      <c r="H123" s="28">
        <v>128</v>
      </c>
      <c r="I123" s="119">
        <f t="shared" si="7"/>
        <v>645.1</v>
      </c>
      <c r="K123" s="118" t="e">
        <f>VLOOKUP(A123,КИ_ПФ!A3:AK183,37,FALSE)</f>
        <v>#N/A</v>
      </c>
      <c r="L123" s="133" t="e">
        <f t="shared" si="8"/>
        <v>#N/A</v>
      </c>
    </row>
    <row r="124" spans="1:12" x14ac:dyDescent="0.2">
      <c r="A124" s="62">
        <v>1001050452522</v>
      </c>
      <c r="B124" s="31" t="s">
        <v>35</v>
      </c>
      <c r="C124" s="32" t="s">
        <v>2</v>
      </c>
      <c r="D124" s="121">
        <v>5.28</v>
      </c>
      <c r="E124" s="139">
        <v>5.28</v>
      </c>
      <c r="F124" s="116">
        <f t="shared" si="6"/>
        <v>0.66</v>
      </c>
      <c r="G124" s="102">
        <v>8</v>
      </c>
      <c r="H124" s="28">
        <v>128</v>
      </c>
      <c r="I124" s="119">
        <f t="shared" si="7"/>
        <v>675.8</v>
      </c>
      <c r="K124" s="118" t="e">
        <f>VLOOKUP(A124,КИ_ПФ!A3:AK183,37,FALSE)</f>
        <v>#N/A</v>
      </c>
      <c r="L124" s="133" t="e">
        <f t="shared" si="8"/>
        <v>#N/A</v>
      </c>
    </row>
    <row r="125" spans="1:12" x14ac:dyDescent="0.2">
      <c r="A125" s="62">
        <v>1001305196659</v>
      </c>
      <c r="B125" s="31" t="s">
        <v>469</v>
      </c>
      <c r="C125" s="32" t="s">
        <v>2</v>
      </c>
      <c r="D125" s="121">
        <v>5</v>
      </c>
      <c r="E125" s="139">
        <v>5</v>
      </c>
      <c r="F125" s="116">
        <f t="shared" si="6"/>
        <v>0.625</v>
      </c>
      <c r="G125" s="102">
        <v>8</v>
      </c>
      <c r="H125" s="28">
        <v>128</v>
      </c>
      <c r="I125" s="119">
        <f t="shared" si="7"/>
        <v>640</v>
      </c>
      <c r="K125" s="118" t="e">
        <f>VLOOKUP(A125,КИ_ПФ!A3:AK185,37,FALSE)</f>
        <v>#N/A</v>
      </c>
      <c r="L125" s="133" t="e">
        <f t="shared" si="8"/>
        <v>#N/A</v>
      </c>
    </row>
    <row r="126" spans="1:12" x14ac:dyDescent="0.2">
      <c r="A126" s="62">
        <v>1001053985341</v>
      </c>
      <c r="B126" s="46" t="s">
        <v>142</v>
      </c>
      <c r="C126" s="48" t="s">
        <v>2</v>
      </c>
      <c r="D126" s="121">
        <v>5.6</v>
      </c>
      <c r="E126" s="139">
        <v>5.6</v>
      </c>
      <c r="F126" s="116">
        <f t="shared" si="6"/>
        <v>0.7</v>
      </c>
      <c r="G126" s="102">
        <v>8</v>
      </c>
      <c r="H126" s="28">
        <v>128</v>
      </c>
      <c r="I126" s="119">
        <f t="shared" si="7"/>
        <v>716.8</v>
      </c>
      <c r="K126" s="118" t="e">
        <f>VLOOKUP(A126,КИ_ПФ!A3:AK185,37,FALSE)</f>
        <v>#N/A</v>
      </c>
      <c r="L126" s="133" t="e">
        <f t="shared" si="8"/>
        <v>#N/A</v>
      </c>
    </row>
    <row r="127" spans="1:12" x14ac:dyDescent="0.2">
      <c r="A127" s="62">
        <v>1001053985457</v>
      </c>
      <c r="B127" s="46" t="s">
        <v>144</v>
      </c>
      <c r="C127" s="48" t="s">
        <v>2</v>
      </c>
      <c r="D127" s="121">
        <v>5.6</v>
      </c>
      <c r="E127" s="139">
        <v>5.6</v>
      </c>
      <c r="F127" s="116">
        <f t="shared" si="6"/>
        <v>0.7</v>
      </c>
      <c r="G127" s="102">
        <v>8</v>
      </c>
      <c r="H127" s="28">
        <v>128</v>
      </c>
      <c r="I127" s="119">
        <f t="shared" si="7"/>
        <v>716.8</v>
      </c>
      <c r="K127" s="118" t="e">
        <f>VLOOKUP(A127,КИ_ПФ!A3:AK186,37,FALSE)</f>
        <v>#N/A</v>
      </c>
      <c r="L127" s="133" t="e">
        <f t="shared" si="8"/>
        <v>#N/A</v>
      </c>
    </row>
    <row r="128" spans="1:12" x14ac:dyDescent="0.2">
      <c r="A128" s="62">
        <v>1001303987011</v>
      </c>
      <c r="B128" s="46" t="s">
        <v>711</v>
      </c>
      <c r="C128" s="48" t="s">
        <v>2</v>
      </c>
      <c r="D128" s="121">
        <v>5.6</v>
      </c>
      <c r="E128" s="139">
        <v>5.6</v>
      </c>
      <c r="F128" s="116">
        <f t="shared" si="6"/>
        <v>0.7</v>
      </c>
      <c r="G128" s="102">
        <v>8</v>
      </c>
      <c r="H128" s="28">
        <v>128</v>
      </c>
      <c r="I128" s="119">
        <f t="shared" si="7"/>
        <v>716.8</v>
      </c>
      <c r="K128" s="118" t="e">
        <f>VLOOKUP(A128,КИ_ПФ!A3:AK187,37,FALSE)</f>
        <v>#N/A</v>
      </c>
      <c r="L128" s="133" t="e">
        <f t="shared" si="8"/>
        <v>#N/A</v>
      </c>
    </row>
    <row r="129" spans="1:12" x14ac:dyDescent="0.2">
      <c r="A129" s="62">
        <v>1001303987012</v>
      </c>
      <c r="B129" s="46" t="s">
        <v>712</v>
      </c>
      <c r="C129" s="48" t="s">
        <v>2</v>
      </c>
      <c r="D129" s="121">
        <v>5.6</v>
      </c>
      <c r="E129" s="139">
        <v>5.6</v>
      </c>
      <c r="F129" s="116">
        <f t="shared" si="6"/>
        <v>0.7</v>
      </c>
      <c r="G129" s="102">
        <v>8</v>
      </c>
      <c r="H129" s="28">
        <v>128</v>
      </c>
      <c r="I129" s="119">
        <f t="shared" si="7"/>
        <v>716.8</v>
      </c>
      <c r="K129" s="118" t="e">
        <f>VLOOKUP(A129,КИ_ПФ!A3:AK188,37,FALSE)</f>
        <v>#N/A</v>
      </c>
      <c r="L129" s="133" t="e">
        <f t="shared" si="8"/>
        <v>#N/A</v>
      </c>
    </row>
    <row r="130" spans="1:12" x14ac:dyDescent="0.2">
      <c r="A130" s="62">
        <v>1001304096792</v>
      </c>
      <c r="B130" s="46" t="s">
        <v>581</v>
      </c>
      <c r="C130" s="48" t="s">
        <v>2</v>
      </c>
      <c r="D130" s="121">
        <v>5.28</v>
      </c>
      <c r="E130" s="139">
        <v>5.28</v>
      </c>
      <c r="F130" s="116">
        <f t="shared" si="6"/>
        <v>0.66</v>
      </c>
      <c r="G130" s="102">
        <v>8</v>
      </c>
      <c r="H130" s="28">
        <v>128</v>
      </c>
      <c r="I130" s="119">
        <f t="shared" si="7"/>
        <v>675.8</v>
      </c>
      <c r="K130" s="118" t="e">
        <f>VLOOKUP(A130,КИ_ПФ!A3:AK187,37,FALSE)</f>
        <v>#N/A</v>
      </c>
      <c r="L130" s="133" t="e">
        <f t="shared" si="8"/>
        <v>#N/A</v>
      </c>
    </row>
    <row r="131" spans="1:12" x14ac:dyDescent="0.2">
      <c r="A131" s="62">
        <v>1001304096972</v>
      </c>
      <c r="B131" s="46" t="s">
        <v>696</v>
      </c>
      <c r="C131" s="48" t="s">
        <v>2</v>
      </c>
      <c r="D131" s="121">
        <v>5.28</v>
      </c>
      <c r="E131" s="139">
        <v>5.28</v>
      </c>
      <c r="F131" s="116">
        <f t="shared" si="6"/>
        <v>0.66</v>
      </c>
      <c r="G131" s="102">
        <v>8</v>
      </c>
      <c r="H131" s="28">
        <v>128</v>
      </c>
      <c r="I131" s="119">
        <f t="shared" si="7"/>
        <v>675.8</v>
      </c>
      <c r="K131" s="118" t="e">
        <f>VLOOKUP(A131,КИ_ПФ!A3:AK188,37,FALSE)</f>
        <v>#N/A</v>
      </c>
      <c r="L131" s="133" t="e">
        <f t="shared" si="8"/>
        <v>#N/A</v>
      </c>
    </row>
    <row r="132" spans="1:12" x14ac:dyDescent="0.2">
      <c r="A132" s="62">
        <v>1001304096705</v>
      </c>
      <c r="B132" s="46" t="s">
        <v>742</v>
      </c>
      <c r="C132" s="48" t="s">
        <v>2</v>
      </c>
      <c r="D132" s="121">
        <v>5.28</v>
      </c>
      <c r="E132" s="139">
        <v>5.28</v>
      </c>
      <c r="F132" s="116">
        <f t="shared" si="6"/>
        <v>0.66</v>
      </c>
      <c r="G132" s="102">
        <v>8</v>
      </c>
      <c r="H132" s="28">
        <v>128</v>
      </c>
      <c r="I132" s="119">
        <f t="shared" si="7"/>
        <v>675.8</v>
      </c>
      <c r="K132" s="118" t="e">
        <f>VLOOKUP(A132,КИ_ПФ!A3:AK189,37,FALSE)</f>
        <v>#N/A</v>
      </c>
      <c r="L132" s="133" t="e">
        <f t="shared" si="8"/>
        <v>#N/A</v>
      </c>
    </row>
    <row r="133" spans="1:12" x14ac:dyDescent="0.2">
      <c r="A133" s="62">
        <v>1001051875600</v>
      </c>
      <c r="B133" s="31" t="s">
        <v>161</v>
      </c>
      <c r="C133" s="32" t="s">
        <v>2</v>
      </c>
      <c r="D133" s="121">
        <v>5.04</v>
      </c>
      <c r="E133" s="139">
        <v>5.04</v>
      </c>
      <c r="F133" s="116">
        <f t="shared" ref="F133:F174" si="9">ROUNDUP(Новая_кратность_короба__кг/Кол_во_штук_в_коробе,3)</f>
        <v>0.84</v>
      </c>
      <c r="G133" s="102">
        <v>6</v>
      </c>
      <c r="H133" s="28">
        <v>112</v>
      </c>
      <c r="I133" s="119">
        <f t="shared" ref="I133:I174" si="10">ROUNDDOWN(Новая_кратность_короба__кг*Кол_во_коробок_на_поддоне,1)</f>
        <v>564.4</v>
      </c>
      <c r="K133" s="118" t="e">
        <f>VLOOKUP(A133,КИ_ПФ!A3:AK196,37,FALSE)</f>
        <v>#N/A</v>
      </c>
      <c r="L133" s="133" t="e">
        <f t="shared" ref="L133:L177" si="11">IF(I133=K133,"ИСТИНА","ЛОЖЬ")</f>
        <v>#N/A</v>
      </c>
    </row>
    <row r="134" spans="1:12" x14ac:dyDescent="0.2">
      <c r="A134" s="62">
        <v>1001051875607</v>
      </c>
      <c r="B134" s="31" t="s">
        <v>162</v>
      </c>
      <c r="C134" s="32" t="s">
        <v>2</v>
      </c>
      <c r="D134" s="121">
        <v>5.04</v>
      </c>
      <c r="E134" s="139">
        <v>5.04</v>
      </c>
      <c r="F134" s="116">
        <f t="shared" si="9"/>
        <v>0.84</v>
      </c>
      <c r="G134" s="102">
        <v>6</v>
      </c>
      <c r="H134" s="28">
        <v>128</v>
      </c>
      <c r="I134" s="119">
        <f t="shared" si="10"/>
        <v>645.1</v>
      </c>
      <c r="K134" s="118" t="e">
        <f>VLOOKUP(A134,КИ_ПФ!A3:AK197,37,FALSE)</f>
        <v>#N/A</v>
      </c>
      <c r="L134" s="133" t="e">
        <f t="shared" si="11"/>
        <v>#N/A</v>
      </c>
    </row>
    <row r="135" spans="1:12" x14ac:dyDescent="0.2">
      <c r="A135" s="62">
        <v>1001301877015</v>
      </c>
      <c r="B135" s="31" t="s">
        <v>713</v>
      </c>
      <c r="C135" s="32" t="s">
        <v>2</v>
      </c>
      <c r="D135" s="121">
        <v>5.04</v>
      </c>
      <c r="E135" s="139">
        <v>5.04</v>
      </c>
      <c r="F135" s="116">
        <f t="shared" si="9"/>
        <v>0.84</v>
      </c>
      <c r="G135" s="102">
        <v>6</v>
      </c>
      <c r="H135" s="28">
        <v>128</v>
      </c>
      <c r="I135" s="119">
        <f t="shared" si="10"/>
        <v>645.1</v>
      </c>
      <c r="K135" s="118" t="e">
        <f>VLOOKUP(A135,КИ_ПФ!A3:AK198,37,FALSE)</f>
        <v>#N/A</v>
      </c>
      <c r="L135" s="133" t="e">
        <f t="shared" si="11"/>
        <v>#N/A</v>
      </c>
    </row>
    <row r="136" spans="1:12" x14ac:dyDescent="0.2">
      <c r="A136" s="62">
        <v>1001301877016</v>
      </c>
      <c r="B136" s="31" t="s">
        <v>714</v>
      </c>
      <c r="C136" s="32" t="s">
        <v>2</v>
      </c>
      <c r="D136" s="121">
        <v>5.04</v>
      </c>
      <c r="E136" s="139">
        <v>5.04</v>
      </c>
      <c r="F136" s="116">
        <f t="shared" si="9"/>
        <v>0.84</v>
      </c>
      <c r="G136" s="102">
        <v>6</v>
      </c>
      <c r="H136" s="28">
        <v>128</v>
      </c>
      <c r="I136" s="119">
        <f t="shared" si="10"/>
        <v>645.1</v>
      </c>
      <c r="K136" s="118" t="e">
        <f>VLOOKUP(A136,КИ_ПФ!A3:AK199,37,FALSE)</f>
        <v>#N/A</v>
      </c>
      <c r="L136" s="133" t="e">
        <f t="shared" si="11"/>
        <v>#N/A</v>
      </c>
    </row>
    <row r="137" spans="1:12" x14ac:dyDescent="0.2">
      <c r="A137" s="62">
        <v>1001051875544</v>
      </c>
      <c r="B137" s="31" t="s">
        <v>159</v>
      </c>
      <c r="C137" s="32" t="s">
        <v>2</v>
      </c>
      <c r="D137" s="121">
        <v>4.8600000000000003</v>
      </c>
      <c r="E137" s="139">
        <v>4.8600000000000003</v>
      </c>
      <c r="F137" s="116">
        <f t="shared" si="9"/>
        <v>0.81</v>
      </c>
      <c r="G137" s="102">
        <v>6</v>
      </c>
      <c r="H137" s="28">
        <v>128</v>
      </c>
      <c r="I137" s="119">
        <f t="shared" si="10"/>
        <v>622</v>
      </c>
      <c r="K137" s="118" t="e">
        <f>VLOOKUP(A137,КИ_ПФ!A3:AK198,37,FALSE)</f>
        <v>#N/A</v>
      </c>
      <c r="L137" s="133" t="e">
        <f t="shared" si="11"/>
        <v>#N/A</v>
      </c>
    </row>
    <row r="138" spans="1:12" x14ac:dyDescent="0.2">
      <c r="A138" s="62">
        <v>1001051873657</v>
      </c>
      <c r="B138" s="31" t="s">
        <v>38</v>
      </c>
      <c r="C138" s="32" t="s">
        <v>2</v>
      </c>
      <c r="D138" s="121">
        <v>5.04</v>
      </c>
      <c r="E138" s="139">
        <v>5.04</v>
      </c>
      <c r="F138" s="116">
        <f t="shared" si="9"/>
        <v>0.84</v>
      </c>
      <c r="G138" s="102">
        <v>6</v>
      </c>
      <c r="H138" s="28">
        <v>128</v>
      </c>
      <c r="I138" s="119">
        <f t="shared" si="10"/>
        <v>645.1</v>
      </c>
      <c r="K138" s="118" t="e">
        <f>VLOOKUP(A138,КИ_ПФ!A3:AK199,37,FALSE)</f>
        <v>#N/A</v>
      </c>
      <c r="L138" s="133" t="e">
        <f t="shared" si="11"/>
        <v>#N/A</v>
      </c>
    </row>
    <row r="139" spans="1:12" x14ac:dyDescent="0.2">
      <c r="A139" s="62">
        <v>1001051873892</v>
      </c>
      <c r="B139" s="31" t="s">
        <v>39</v>
      </c>
      <c r="C139" s="32" t="s">
        <v>2</v>
      </c>
      <c r="D139" s="121">
        <v>5.04</v>
      </c>
      <c r="E139" s="139">
        <v>5.04</v>
      </c>
      <c r="F139" s="116">
        <f t="shared" si="9"/>
        <v>0.84</v>
      </c>
      <c r="G139" s="102">
        <v>6</v>
      </c>
      <c r="H139" s="28">
        <v>128</v>
      </c>
      <c r="I139" s="119">
        <f t="shared" si="10"/>
        <v>645.1</v>
      </c>
      <c r="K139" s="118" t="e">
        <f>VLOOKUP(A139,КИ_ПФ!A3:AK200,37,FALSE)</f>
        <v>#N/A</v>
      </c>
      <c r="L139" s="133" t="e">
        <f t="shared" si="11"/>
        <v>#N/A</v>
      </c>
    </row>
    <row r="140" spans="1:12" x14ac:dyDescent="0.2">
      <c r="A140" s="62">
        <v>1001051873665</v>
      </c>
      <c r="B140" s="31" t="s">
        <v>37</v>
      </c>
      <c r="C140" s="32" t="s">
        <v>2</v>
      </c>
      <c r="D140" s="121">
        <v>5.04</v>
      </c>
      <c r="E140" s="139">
        <v>5.04</v>
      </c>
      <c r="F140" s="116">
        <f t="shared" si="9"/>
        <v>0.84</v>
      </c>
      <c r="G140" s="102">
        <v>6</v>
      </c>
      <c r="H140" s="28">
        <v>128</v>
      </c>
      <c r="I140" s="119">
        <f t="shared" si="10"/>
        <v>645.1</v>
      </c>
      <c r="K140" s="118" t="e">
        <f>VLOOKUP(A140,КИ_ПФ!A3:AK201,37,FALSE)</f>
        <v>#N/A</v>
      </c>
      <c r="L140" s="133" t="e">
        <f t="shared" si="11"/>
        <v>#N/A</v>
      </c>
    </row>
    <row r="141" spans="1:12" x14ac:dyDescent="0.2">
      <c r="A141" s="62">
        <v>1001051872477</v>
      </c>
      <c r="B141" s="31" t="s">
        <v>36</v>
      </c>
      <c r="C141" s="32" t="s">
        <v>2</v>
      </c>
      <c r="D141" s="121">
        <v>5.04</v>
      </c>
      <c r="E141" s="139">
        <v>5.04</v>
      </c>
      <c r="F141" s="116">
        <f t="shared" si="9"/>
        <v>0.84</v>
      </c>
      <c r="G141" s="102">
        <v>6</v>
      </c>
      <c r="H141" s="28">
        <v>128</v>
      </c>
      <c r="I141" s="119">
        <f t="shared" si="10"/>
        <v>645.1</v>
      </c>
      <c r="K141" s="118" t="e">
        <f>VLOOKUP(A141,КИ_ПФ!A3:AK202,37,FALSE)</f>
        <v>#N/A</v>
      </c>
      <c r="L141" s="133" t="e">
        <f t="shared" si="11"/>
        <v>#N/A</v>
      </c>
    </row>
    <row r="142" spans="1:12" x14ac:dyDescent="0.2">
      <c r="A142" s="62">
        <v>1001054193265</v>
      </c>
      <c r="B142" s="31" t="s">
        <v>653</v>
      </c>
      <c r="C142" s="32" t="s">
        <v>2</v>
      </c>
      <c r="D142" s="121">
        <v>18</v>
      </c>
      <c r="E142" s="139">
        <v>18</v>
      </c>
      <c r="F142" s="116">
        <f t="shared" si="9"/>
        <v>4.5</v>
      </c>
      <c r="G142" s="104">
        <v>4</v>
      </c>
      <c r="H142" s="28">
        <v>24</v>
      </c>
      <c r="I142" s="119">
        <f t="shared" si="10"/>
        <v>432</v>
      </c>
      <c r="K142" s="118" t="e">
        <f>VLOOKUP(A142,КИ_ПФ!A3:AK205,37,FALSE)</f>
        <v>#N/A</v>
      </c>
      <c r="L142" s="133" t="e">
        <f t="shared" si="11"/>
        <v>#N/A</v>
      </c>
    </row>
    <row r="143" spans="1:12" x14ac:dyDescent="0.2">
      <c r="A143" s="62">
        <v>1001051873828</v>
      </c>
      <c r="B143" s="31" t="s">
        <v>243</v>
      </c>
      <c r="C143" s="32" t="s">
        <v>2</v>
      </c>
      <c r="D143" s="121">
        <v>5.04</v>
      </c>
      <c r="E143" s="139">
        <v>5.04</v>
      </c>
      <c r="F143" s="116">
        <f t="shared" si="9"/>
        <v>0.84</v>
      </c>
      <c r="G143" s="102">
        <v>6</v>
      </c>
      <c r="H143" s="28">
        <v>80</v>
      </c>
      <c r="I143" s="119">
        <f t="shared" si="10"/>
        <v>403.2</v>
      </c>
      <c r="K143" s="118" t="e">
        <f>VLOOKUP(A143,КИ_ПФ!A3:AK204,37,FALSE)</f>
        <v>#N/A</v>
      </c>
      <c r="L143" s="133" t="e">
        <f t="shared" si="11"/>
        <v>#N/A</v>
      </c>
    </row>
    <row r="144" spans="1:12" x14ac:dyDescent="0.2">
      <c r="A144" s="62">
        <v>1001042343701</v>
      </c>
      <c r="B144" s="46" t="s">
        <v>42</v>
      </c>
      <c r="C144" s="32" t="s">
        <v>2</v>
      </c>
      <c r="D144" s="121">
        <v>5.04</v>
      </c>
      <c r="E144" s="139">
        <v>5.04</v>
      </c>
      <c r="F144" s="116">
        <f t="shared" si="9"/>
        <v>0.84</v>
      </c>
      <c r="G144" s="102">
        <v>6</v>
      </c>
      <c r="H144" s="28">
        <v>128</v>
      </c>
      <c r="I144" s="119">
        <f t="shared" si="10"/>
        <v>645.1</v>
      </c>
      <c r="K144" s="118" t="e">
        <f>VLOOKUP(A144,КИ_ПФ!A3:AK205,37,FALSE)</f>
        <v>#N/A</v>
      </c>
      <c r="L144" s="133" t="e">
        <f t="shared" si="11"/>
        <v>#N/A</v>
      </c>
    </row>
    <row r="145" spans="1:12" x14ac:dyDescent="0.2">
      <c r="A145" s="62">
        <v>1001042343778</v>
      </c>
      <c r="B145" s="46" t="s">
        <v>246</v>
      </c>
      <c r="C145" s="32" t="s">
        <v>2</v>
      </c>
      <c r="D145" s="121">
        <v>5.04</v>
      </c>
      <c r="E145" s="139">
        <v>5.04</v>
      </c>
      <c r="F145" s="116">
        <f t="shared" si="9"/>
        <v>0.84</v>
      </c>
      <c r="G145" s="102">
        <v>6</v>
      </c>
      <c r="H145" s="28">
        <v>80</v>
      </c>
      <c r="I145" s="120">
        <f t="shared" si="10"/>
        <v>403.2</v>
      </c>
      <c r="K145" s="118" t="e">
        <f>VLOOKUP(A145,КИ_ПФ!A3:AK206,37,FALSE)</f>
        <v>#N/A</v>
      </c>
      <c r="L145" s="133" t="e">
        <f t="shared" si="11"/>
        <v>#N/A</v>
      </c>
    </row>
    <row r="146" spans="1:12" x14ac:dyDescent="0.2">
      <c r="A146" s="62">
        <v>1001305436728</v>
      </c>
      <c r="B146" s="46" t="s">
        <v>485</v>
      </c>
      <c r="C146" s="32" t="s">
        <v>2</v>
      </c>
      <c r="D146" s="121">
        <v>18</v>
      </c>
      <c r="E146" s="139">
        <v>18</v>
      </c>
      <c r="F146" s="116">
        <f t="shared" si="9"/>
        <v>3.6</v>
      </c>
      <c r="G146" s="102">
        <v>5</v>
      </c>
      <c r="H146" s="28">
        <v>24</v>
      </c>
      <c r="I146" s="120">
        <f t="shared" si="10"/>
        <v>432</v>
      </c>
      <c r="K146" s="118" t="e">
        <f>VLOOKUP(A146,КИ_ПФ!A3:AK207,37,FALSE)</f>
        <v>#N/A</v>
      </c>
      <c r="L146" s="133" t="e">
        <f t="shared" si="11"/>
        <v>#N/A</v>
      </c>
    </row>
    <row r="147" spans="1:12" x14ac:dyDescent="0.2">
      <c r="A147" s="62">
        <v>1001303636729</v>
      </c>
      <c r="B147" s="46" t="s">
        <v>486</v>
      </c>
      <c r="C147" s="32" t="s">
        <v>2</v>
      </c>
      <c r="D147" s="121">
        <v>18</v>
      </c>
      <c r="E147" s="139">
        <v>18</v>
      </c>
      <c r="F147" s="116">
        <f t="shared" si="9"/>
        <v>3.6</v>
      </c>
      <c r="G147" s="102">
        <v>5</v>
      </c>
      <c r="H147" s="28">
        <v>24</v>
      </c>
      <c r="I147" s="120">
        <f t="shared" si="10"/>
        <v>432</v>
      </c>
      <c r="K147" s="118" t="e">
        <f>VLOOKUP(A147,КИ_ПФ!A3:AK208,37,FALSE)</f>
        <v>#N/A</v>
      </c>
      <c r="L147" s="133" t="e">
        <f t="shared" si="11"/>
        <v>#N/A</v>
      </c>
    </row>
    <row r="148" spans="1:12" x14ac:dyDescent="0.2">
      <c r="A148" s="62">
        <v>1001204447052</v>
      </c>
      <c r="B148" s="46" t="s">
        <v>781</v>
      </c>
      <c r="C148" s="32" t="s">
        <v>2</v>
      </c>
      <c r="D148" s="121">
        <v>2</v>
      </c>
      <c r="E148" s="139">
        <v>2</v>
      </c>
      <c r="F148" s="116">
        <f t="shared" si="9"/>
        <v>1</v>
      </c>
      <c r="G148" s="102">
        <v>2</v>
      </c>
      <c r="H148" s="28">
        <v>128</v>
      </c>
      <c r="I148" s="120">
        <f t="shared" si="10"/>
        <v>256</v>
      </c>
      <c r="K148" s="118" t="e">
        <f>VLOOKUP(A148,КИ_ПФ!A3:AK209,37,FALSE)</f>
        <v>#N/A</v>
      </c>
      <c r="L148" s="133" t="e">
        <f t="shared" si="11"/>
        <v>#N/A</v>
      </c>
    </row>
    <row r="149" spans="1:12" x14ac:dyDescent="0.2">
      <c r="A149" s="62">
        <v>1001223297053</v>
      </c>
      <c r="B149" s="46" t="s">
        <v>784</v>
      </c>
      <c r="C149" s="32" t="s">
        <v>2</v>
      </c>
      <c r="D149" s="121">
        <v>2</v>
      </c>
      <c r="E149" s="139">
        <v>2</v>
      </c>
      <c r="F149" s="116">
        <f t="shared" si="9"/>
        <v>1</v>
      </c>
      <c r="G149" s="102">
        <v>2</v>
      </c>
      <c r="H149" s="28">
        <v>128</v>
      </c>
      <c r="I149" s="120">
        <f t="shared" si="10"/>
        <v>256</v>
      </c>
      <c r="K149" s="118" t="e">
        <f>VLOOKUP(A149,КИ_ПФ!A3:AK210,37,FALSE)</f>
        <v>#N/A</v>
      </c>
      <c r="L149" s="133" t="e">
        <f t="shared" si="11"/>
        <v>#N/A</v>
      </c>
    </row>
    <row r="150" spans="1:12" x14ac:dyDescent="0.2">
      <c r="A150" s="62">
        <v>1001061971146</v>
      </c>
      <c r="B150" s="46" t="s">
        <v>105</v>
      </c>
      <c r="C150" s="33" t="s">
        <v>2</v>
      </c>
      <c r="D150" s="192">
        <v>3.95</v>
      </c>
      <c r="E150" s="139">
        <v>3.95</v>
      </c>
      <c r="F150" s="116">
        <f t="shared" si="9"/>
        <v>0.49399999999999999</v>
      </c>
      <c r="G150" s="103">
        <v>8</v>
      </c>
      <c r="H150" s="28">
        <v>168</v>
      </c>
      <c r="I150" s="119">
        <f t="shared" si="10"/>
        <v>663.6</v>
      </c>
      <c r="K150" s="118" t="e">
        <f>VLOOKUP(A150,КИ_ПФ!A3:AK211,37,FALSE)</f>
        <v>#N/A</v>
      </c>
      <c r="L150" s="133" t="e">
        <f t="shared" si="11"/>
        <v>#N/A</v>
      </c>
    </row>
    <row r="151" spans="1:12" x14ac:dyDescent="0.2">
      <c r="A151" s="62">
        <v>1001061973582</v>
      </c>
      <c r="B151" s="46" t="s">
        <v>693</v>
      </c>
      <c r="C151" s="33" t="s">
        <v>2</v>
      </c>
      <c r="D151" s="192">
        <v>3.9</v>
      </c>
      <c r="E151" s="139">
        <v>3.9</v>
      </c>
      <c r="F151" s="116">
        <f t="shared" si="9"/>
        <v>0.48799999999999999</v>
      </c>
      <c r="G151" s="103">
        <v>8</v>
      </c>
      <c r="H151" s="28">
        <v>168</v>
      </c>
      <c r="I151" s="119">
        <f t="shared" si="10"/>
        <v>655.20000000000005</v>
      </c>
      <c r="K151" s="118" t="e">
        <f>VLOOKUP(A151,КИ_ПФ!A3:AK213,37,FALSE)</f>
        <v>#N/A</v>
      </c>
      <c r="L151" s="133" t="e">
        <f t="shared" si="11"/>
        <v>#N/A</v>
      </c>
    </row>
    <row r="152" spans="1:12" x14ac:dyDescent="0.2">
      <c r="A152" s="62">
        <v>1001061973628</v>
      </c>
      <c r="B152" s="46" t="s">
        <v>43</v>
      </c>
      <c r="C152" s="33" t="s">
        <v>2</v>
      </c>
      <c r="D152" s="192">
        <v>3.95</v>
      </c>
      <c r="E152" s="139">
        <v>3.95</v>
      </c>
      <c r="F152" s="116">
        <f t="shared" si="9"/>
        <v>0.49399999999999999</v>
      </c>
      <c r="G152" s="103">
        <v>8</v>
      </c>
      <c r="H152" s="28">
        <v>168</v>
      </c>
      <c r="I152" s="119">
        <f t="shared" si="10"/>
        <v>663.6</v>
      </c>
      <c r="K152" s="118" t="e">
        <f>VLOOKUP(A152,КИ_ПФ!A3:AK217,37,FALSE)</f>
        <v>#N/A</v>
      </c>
      <c r="L152" s="133" t="e">
        <f t="shared" si="11"/>
        <v>#N/A</v>
      </c>
    </row>
    <row r="153" spans="1:12" x14ac:dyDescent="0.2">
      <c r="A153" s="62">
        <v>1001061975033</v>
      </c>
      <c r="B153" s="46" t="s">
        <v>224</v>
      </c>
      <c r="C153" s="33" t="s">
        <v>2</v>
      </c>
      <c r="D153" s="192">
        <v>15</v>
      </c>
      <c r="E153" s="139">
        <v>15</v>
      </c>
      <c r="F153" s="116">
        <f t="shared" si="9"/>
        <v>0.5</v>
      </c>
      <c r="G153" s="103">
        <v>30</v>
      </c>
      <c r="H153" s="28">
        <v>48</v>
      </c>
      <c r="I153" s="119">
        <f t="shared" si="10"/>
        <v>720</v>
      </c>
      <c r="K153" s="118" t="e">
        <f>VLOOKUP(A153,КИ_ПФ!A3:AK218,37,FALSE)</f>
        <v>#N/A</v>
      </c>
      <c r="L153" s="133" t="e">
        <f t="shared" si="11"/>
        <v>#N/A</v>
      </c>
    </row>
    <row r="154" spans="1:12" x14ac:dyDescent="0.2">
      <c r="A154" s="62">
        <v>1001061975909</v>
      </c>
      <c r="B154" s="46" t="s">
        <v>460</v>
      </c>
      <c r="C154" s="33" t="s">
        <v>2</v>
      </c>
      <c r="D154" s="192">
        <v>13.5</v>
      </c>
      <c r="E154" s="139">
        <v>13.5</v>
      </c>
      <c r="F154" s="116">
        <f t="shared" si="9"/>
        <v>13.5</v>
      </c>
      <c r="G154" s="103">
        <v>1</v>
      </c>
      <c r="H154" s="28">
        <v>24</v>
      </c>
      <c r="I154" s="119">
        <f t="shared" si="10"/>
        <v>324</v>
      </c>
      <c r="K154" s="118" t="e">
        <f>VLOOKUP(A154,КИ_ПФ!A3:AK219,37,FALSE)</f>
        <v>#N/A</v>
      </c>
      <c r="L154" s="133" t="e">
        <f t="shared" si="11"/>
        <v>#N/A</v>
      </c>
    </row>
    <row r="155" spans="1:12" x14ac:dyDescent="0.2">
      <c r="A155" s="62">
        <v>1001061976629</v>
      </c>
      <c r="B155" s="46" t="s">
        <v>459</v>
      </c>
      <c r="C155" s="33" t="s">
        <v>2</v>
      </c>
      <c r="D155" s="192">
        <v>15.52</v>
      </c>
      <c r="E155" s="139">
        <v>15.52</v>
      </c>
      <c r="F155" s="116">
        <f t="shared" si="9"/>
        <v>1.7249999999999999</v>
      </c>
      <c r="G155" s="103">
        <v>9</v>
      </c>
      <c r="H155" s="28">
        <v>24</v>
      </c>
      <c r="I155" s="119">
        <f t="shared" si="10"/>
        <v>372.4</v>
      </c>
      <c r="K155" s="118" t="e">
        <f>VLOOKUP(A155,КИ_ПФ!A3:AK220,37,FALSE)</f>
        <v>#N/A</v>
      </c>
      <c r="L155" s="133" t="e">
        <f t="shared" si="11"/>
        <v>#N/A</v>
      </c>
    </row>
    <row r="156" spans="1:12" x14ac:dyDescent="0.2">
      <c r="A156" s="62">
        <v>1001060714188</v>
      </c>
      <c r="B156" s="46" t="s">
        <v>108</v>
      </c>
      <c r="C156" s="33" t="s">
        <v>2</v>
      </c>
      <c r="D156" s="192">
        <v>4.05</v>
      </c>
      <c r="E156" s="139">
        <v>4.05</v>
      </c>
      <c r="F156" s="116">
        <f t="shared" si="9"/>
        <v>0.50700000000000001</v>
      </c>
      <c r="G156" s="103">
        <v>8</v>
      </c>
      <c r="H156" s="28">
        <v>168</v>
      </c>
      <c r="I156" s="119">
        <f t="shared" si="10"/>
        <v>680.4</v>
      </c>
      <c r="K156" s="118" t="e">
        <f>VLOOKUP(A156,КИ_ПФ!A3:AK220,37,FALSE)</f>
        <v>#N/A</v>
      </c>
      <c r="L156" s="133" t="e">
        <f t="shared" si="11"/>
        <v>#N/A</v>
      </c>
    </row>
    <row r="157" spans="1:12" x14ac:dyDescent="0.2">
      <c r="A157" s="62">
        <v>1001060714613</v>
      </c>
      <c r="B157" s="46" t="s">
        <v>106</v>
      </c>
      <c r="C157" s="33" t="s">
        <v>2</v>
      </c>
      <c r="D157" s="192">
        <v>4</v>
      </c>
      <c r="E157" s="139">
        <v>4</v>
      </c>
      <c r="F157" s="116">
        <f t="shared" si="9"/>
        <v>0.5</v>
      </c>
      <c r="G157" s="103">
        <v>8</v>
      </c>
      <c r="H157" s="28">
        <v>168</v>
      </c>
      <c r="I157" s="119">
        <f t="shared" si="10"/>
        <v>672</v>
      </c>
      <c r="K157" s="118" t="e">
        <f>VLOOKUP(A157,КИ_ПФ!A3:AK221,37,FALSE)</f>
        <v>#N/A</v>
      </c>
      <c r="L157" s="133" t="e">
        <f t="shared" si="11"/>
        <v>#N/A</v>
      </c>
    </row>
    <row r="158" spans="1:12" x14ac:dyDescent="0.2">
      <c r="A158" s="62">
        <v>1001060713765</v>
      </c>
      <c r="B158" s="46" t="s">
        <v>107</v>
      </c>
      <c r="C158" s="33" t="s">
        <v>2</v>
      </c>
      <c r="D158" s="192">
        <v>4.05</v>
      </c>
      <c r="E158" s="139">
        <v>4.05</v>
      </c>
      <c r="F158" s="116">
        <f t="shared" si="9"/>
        <v>0.50700000000000001</v>
      </c>
      <c r="G158" s="103">
        <v>8</v>
      </c>
      <c r="H158" s="28">
        <v>168</v>
      </c>
      <c r="I158" s="119">
        <f t="shared" si="10"/>
        <v>680.4</v>
      </c>
      <c r="K158" s="118" t="e">
        <f>VLOOKUP(A158,КИ_ПФ!A3:AK222,37,FALSE)</f>
        <v>#N/A</v>
      </c>
      <c r="L158" s="133" t="e">
        <f t="shared" si="11"/>
        <v>#N/A</v>
      </c>
    </row>
    <row r="159" spans="1:12" x14ac:dyDescent="0.2">
      <c r="A159" s="62">
        <v>1001060715034</v>
      </c>
      <c r="B159" s="46" t="s">
        <v>226</v>
      </c>
      <c r="C159" s="33" t="s">
        <v>2</v>
      </c>
      <c r="D159" s="192">
        <v>15</v>
      </c>
      <c r="E159" s="139">
        <v>15</v>
      </c>
      <c r="F159" s="116">
        <f t="shared" si="9"/>
        <v>0.5</v>
      </c>
      <c r="G159" s="103">
        <v>30</v>
      </c>
      <c r="H159" s="28">
        <v>48</v>
      </c>
      <c r="I159" s="119">
        <f t="shared" si="10"/>
        <v>720</v>
      </c>
      <c r="K159" s="118" t="e">
        <f>VLOOKUP(A159,КИ_ПФ!A3:AK225,37,FALSE)</f>
        <v>#N/A</v>
      </c>
      <c r="L159" s="133" t="e">
        <f t="shared" si="11"/>
        <v>#N/A</v>
      </c>
    </row>
    <row r="160" spans="1:12" x14ac:dyDescent="0.2">
      <c r="A160" s="62">
        <v>1001063657030</v>
      </c>
      <c r="B160" s="46" t="s">
        <v>706</v>
      </c>
      <c r="C160" s="33" t="s">
        <v>2</v>
      </c>
      <c r="D160" s="121">
        <v>15</v>
      </c>
      <c r="E160" s="139">
        <v>15</v>
      </c>
      <c r="F160" s="116">
        <f t="shared" si="9"/>
        <v>15</v>
      </c>
      <c r="G160" s="103">
        <v>1</v>
      </c>
      <c r="H160" s="28">
        <v>40</v>
      </c>
      <c r="I160" s="119">
        <f t="shared" si="10"/>
        <v>600</v>
      </c>
      <c r="K160" s="118" t="e">
        <f>VLOOKUP(A160,КИ_ПФ!A3:AK226,37,FALSE)</f>
        <v>#N/A</v>
      </c>
      <c r="L160" s="133" t="e">
        <f t="shared" si="11"/>
        <v>#N/A</v>
      </c>
    </row>
    <row r="161" spans="1:12" x14ac:dyDescent="0.2">
      <c r="A161" s="62">
        <v>1001060704192</v>
      </c>
      <c r="B161" s="46" t="s">
        <v>109</v>
      </c>
      <c r="C161" s="33" t="s">
        <v>2</v>
      </c>
      <c r="D161" s="192">
        <v>4.3499999999999996</v>
      </c>
      <c r="E161" s="139">
        <v>4.2</v>
      </c>
      <c r="F161" s="116">
        <f t="shared" si="9"/>
        <v>0.52500000000000002</v>
      </c>
      <c r="G161" s="103">
        <v>8</v>
      </c>
      <c r="H161" s="28">
        <v>168</v>
      </c>
      <c r="I161" s="119">
        <f t="shared" si="10"/>
        <v>705.6</v>
      </c>
      <c r="K161" s="118" t="e">
        <f>VLOOKUP(A161,КИ_ПФ!A3:AK227,37,FALSE)</f>
        <v>#N/A</v>
      </c>
      <c r="L161" s="133" t="e">
        <f t="shared" si="11"/>
        <v>#N/A</v>
      </c>
    </row>
    <row r="162" spans="1:12" x14ac:dyDescent="0.2">
      <c r="A162" s="62">
        <v>1001060704070</v>
      </c>
      <c r="B162" s="31" t="s">
        <v>218</v>
      </c>
      <c r="C162" s="32" t="s">
        <v>2</v>
      </c>
      <c r="D162" s="121">
        <v>4.2</v>
      </c>
      <c r="E162" s="139">
        <v>4.2</v>
      </c>
      <c r="F162" s="116">
        <f t="shared" si="9"/>
        <v>0.52500000000000002</v>
      </c>
      <c r="G162" s="103">
        <v>8</v>
      </c>
      <c r="H162" s="28">
        <v>168</v>
      </c>
      <c r="I162" s="119">
        <f t="shared" si="10"/>
        <v>705.6</v>
      </c>
      <c r="K162" s="118" t="e">
        <f>VLOOKUP(A162,КИ_ПФ!A3:AK228,37,FALSE)</f>
        <v>#N/A</v>
      </c>
      <c r="L162" s="133" t="e">
        <f t="shared" si="11"/>
        <v>#N/A</v>
      </c>
    </row>
    <row r="163" spans="1:12" x14ac:dyDescent="0.2">
      <c r="A163" s="62">
        <v>1001060703070</v>
      </c>
      <c r="B163" s="31" t="s">
        <v>223</v>
      </c>
      <c r="C163" s="32" t="s">
        <v>2</v>
      </c>
      <c r="D163" s="121">
        <v>4.2</v>
      </c>
      <c r="E163" s="139">
        <v>4.2</v>
      </c>
      <c r="F163" s="116">
        <f t="shared" si="9"/>
        <v>0.52500000000000002</v>
      </c>
      <c r="G163" s="102">
        <v>8</v>
      </c>
      <c r="H163" s="28">
        <v>168</v>
      </c>
      <c r="I163" s="119">
        <f t="shared" si="10"/>
        <v>705.6</v>
      </c>
      <c r="K163" s="118" t="e">
        <f>VLOOKUP(A163,КИ_ПФ!A3:AK229,37,FALSE)</f>
        <v>#N/A</v>
      </c>
      <c r="L163" s="133" t="e">
        <f t="shared" si="11"/>
        <v>#N/A</v>
      </c>
    </row>
    <row r="164" spans="1:12" x14ac:dyDescent="0.2">
      <c r="A164" s="62">
        <v>1001060705036</v>
      </c>
      <c r="B164" s="31" t="s">
        <v>230</v>
      </c>
      <c r="C164" s="32" t="s">
        <v>2</v>
      </c>
      <c r="D164" s="121">
        <v>15.6</v>
      </c>
      <c r="E164" s="139">
        <v>15.6</v>
      </c>
      <c r="F164" s="116">
        <f t="shared" si="9"/>
        <v>0.52</v>
      </c>
      <c r="G164" s="102">
        <v>30</v>
      </c>
      <c r="H164" s="28">
        <v>48</v>
      </c>
      <c r="I164" s="119">
        <f t="shared" si="10"/>
        <v>748.8</v>
      </c>
      <c r="K164" s="118" t="e">
        <f>VLOOKUP(A164,КИ_ПФ!A3:AK230,37,FALSE)</f>
        <v>#N/A</v>
      </c>
      <c r="L164" s="133" t="e">
        <f t="shared" si="11"/>
        <v>#N/A</v>
      </c>
    </row>
    <row r="165" spans="1:12" x14ac:dyDescent="0.2">
      <c r="A165" s="62">
        <v>1001061006966</v>
      </c>
      <c r="B165" s="31" t="s">
        <v>700</v>
      </c>
      <c r="C165" s="32" t="s">
        <v>2</v>
      </c>
      <c r="D165" s="121">
        <v>4</v>
      </c>
      <c r="E165" s="139">
        <v>4</v>
      </c>
      <c r="F165" s="116">
        <f t="shared" si="9"/>
        <v>0.5</v>
      </c>
      <c r="G165" s="102">
        <v>8</v>
      </c>
      <c r="H165" s="28">
        <v>168</v>
      </c>
      <c r="I165" s="119">
        <f t="shared" si="10"/>
        <v>672</v>
      </c>
      <c r="K165" s="118" t="e">
        <f>VLOOKUP(A165,КИ_ПФ!A3:AK231,37,FALSE)</f>
        <v>#N/A</v>
      </c>
      <c r="L165" s="133" t="e">
        <f t="shared" si="11"/>
        <v>#N/A</v>
      </c>
    </row>
    <row r="166" spans="1:12" x14ac:dyDescent="0.2">
      <c r="A166" s="62">
        <v>1001065616832</v>
      </c>
      <c r="B166" s="31" t="s">
        <v>593</v>
      </c>
      <c r="C166" s="32" t="s">
        <v>2</v>
      </c>
      <c r="D166" s="121">
        <v>2.15</v>
      </c>
      <c r="E166" s="139">
        <v>2.15</v>
      </c>
      <c r="F166" s="116">
        <f t="shared" si="9"/>
        <v>0.215</v>
      </c>
      <c r="G166" s="102">
        <v>10</v>
      </c>
      <c r="H166" s="28">
        <v>165</v>
      </c>
      <c r="I166" s="119">
        <f t="shared" si="10"/>
        <v>354.7</v>
      </c>
      <c r="K166" s="118" t="e">
        <f>VLOOKUP(A166,КИ_ПФ!A3:AK237,37,FALSE)</f>
        <v>#N/A</v>
      </c>
      <c r="L166" s="133" t="e">
        <f t="shared" si="11"/>
        <v>#N/A</v>
      </c>
    </row>
    <row r="167" spans="1:12" x14ac:dyDescent="0.2">
      <c r="A167" s="62">
        <v>1001060756288</v>
      </c>
      <c r="B167" s="31" t="s">
        <v>235</v>
      </c>
      <c r="C167" s="32" t="s">
        <v>2</v>
      </c>
      <c r="D167" s="121">
        <v>13.5</v>
      </c>
      <c r="E167" s="139">
        <v>13.5</v>
      </c>
      <c r="F167" s="116">
        <f t="shared" si="9"/>
        <v>0.45</v>
      </c>
      <c r="G167" s="102">
        <v>30</v>
      </c>
      <c r="H167" s="28">
        <v>48</v>
      </c>
      <c r="I167" s="119">
        <f t="shared" si="10"/>
        <v>648</v>
      </c>
      <c r="K167" s="118" t="e">
        <f>VLOOKUP(A167,КИ_ПФ!A3:AK238,37,FALSE)</f>
        <v>#N/A</v>
      </c>
      <c r="L167" s="133" t="e">
        <f t="shared" si="11"/>
        <v>#N/A</v>
      </c>
    </row>
    <row r="168" spans="1:12" x14ac:dyDescent="0.2">
      <c r="A168" s="62">
        <v>1001063145708</v>
      </c>
      <c r="B168" s="31" t="s">
        <v>172</v>
      </c>
      <c r="C168" s="32" t="s">
        <v>2</v>
      </c>
      <c r="D168" s="121">
        <v>4</v>
      </c>
      <c r="E168" s="139">
        <v>4</v>
      </c>
      <c r="F168" s="116">
        <f t="shared" si="9"/>
        <v>0.5</v>
      </c>
      <c r="G168" s="102">
        <v>8</v>
      </c>
      <c r="H168" s="28">
        <v>168</v>
      </c>
      <c r="I168" s="119">
        <f t="shared" si="10"/>
        <v>672</v>
      </c>
      <c r="K168" s="118" t="e">
        <f>VLOOKUP(A168,КИ_ПФ!A3:AK239,37,FALSE)</f>
        <v>#N/A</v>
      </c>
      <c r="L168" s="133" t="e">
        <f t="shared" si="11"/>
        <v>#N/A</v>
      </c>
    </row>
    <row r="169" spans="1:12" x14ac:dyDescent="0.2">
      <c r="A169" s="62">
        <v>1001063146892</v>
      </c>
      <c r="B169" s="31" t="s">
        <v>634</v>
      </c>
      <c r="C169" s="32" t="s">
        <v>2</v>
      </c>
      <c r="D169" s="121">
        <v>4</v>
      </c>
      <c r="E169" s="139">
        <v>4</v>
      </c>
      <c r="F169" s="116">
        <f t="shared" si="9"/>
        <v>0.5</v>
      </c>
      <c r="G169" s="102">
        <v>8</v>
      </c>
      <c r="H169" s="28">
        <v>168</v>
      </c>
      <c r="I169" s="119">
        <f t="shared" si="10"/>
        <v>672</v>
      </c>
      <c r="K169" s="118" t="e">
        <f>VLOOKUP(A169,КИ_ПФ!A3:AK240,37,FALSE)</f>
        <v>#N/A</v>
      </c>
      <c r="L169" s="133" t="e">
        <f t="shared" si="11"/>
        <v>#N/A</v>
      </c>
    </row>
    <row r="170" spans="1:12" x14ac:dyDescent="0.2">
      <c r="A170" s="62">
        <v>1001063144378</v>
      </c>
      <c r="B170" s="31" t="s">
        <v>92</v>
      </c>
      <c r="C170" s="32" t="s">
        <v>2</v>
      </c>
      <c r="D170" s="121">
        <v>3.95</v>
      </c>
      <c r="E170" s="139">
        <v>3.95</v>
      </c>
      <c r="F170" s="116">
        <f t="shared" si="9"/>
        <v>0.49399999999999999</v>
      </c>
      <c r="G170" s="102">
        <v>8</v>
      </c>
      <c r="H170" s="28">
        <v>168</v>
      </c>
      <c r="I170" s="119">
        <f t="shared" si="10"/>
        <v>663.6</v>
      </c>
      <c r="K170" s="118" t="e">
        <f>VLOOKUP(A170,КИ_ПФ!A3:AK241,37,FALSE)</f>
        <v>#N/A</v>
      </c>
      <c r="L170" s="133" t="e">
        <f t="shared" si="11"/>
        <v>#N/A</v>
      </c>
    </row>
    <row r="171" spans="1:12" x14ac:dyDescent="0.2">
      <c r="A171" s="62">
        <v>1001063145630</v>
      </c>
      <c r="B171" s="31" t="s">
        <v>163</v>
      </c>
      <c r="C171" s="32" t="s">
        <v>2</v>
      </c>
      <c r="D171" s="121">
        <v>4</v>
      </c>
      <c r="E171" s="139">
        <v>4</v>
      </c>
      <c r="F171" s="116">
        <f t="shared" si="9"/>
        <v>0.5</v>
      </c>
      <c r="G171" s="102">
        <v>8</v>
      </c>
      <c r="H171" s="28">
        <v>168</v>
      </c>
      <c r="I171" s="119">
        <f t="shared" si="10"/>
        <v>672</v>
      </c>
      <c r="K171" s="118" t="e">
        <f>VLOOKUP(A171,КИ_ПФ!A3:AK242,37,FALSE)</f>
        <v>#N/A</v>
      </c>
      <c r="L171" s="133" t="e">
        <f t="shared" si="11"/>
        <v>#N/A</v>
      </c>
    </row>
    <row r="172" spans="1:12" x14ac:dyDescent="0.2">
      <c r="A172" s="62">
        <v>1001063144398</v>
      </c>
      <c r="B172" s="31" t="s">
        <v>93</v>
      </c>
      <c r="C172" s="32" t="s">
        <v>2</v>
      </c>
      <c r="D172" s="121">
        <v>4</v>
      </c>
      <c r="E172" s="139">
        <v>4</v>
      </c>
      <c r="F172" s="116">
        <f t="shared" si="9"/>
        <v>0.5</v>
      </c>
      <c r="G172" s="102">
        <v>8</v>
      </c>
      <c r="H172" s="28">
        <v>168</v>
      </c>
      <c r="I172" s="119">
        <f t="shared" si="10"/>
        <v>672</v>
      </c>
      <c r="K172" s="118" t="e">
        <f>VLOOKUP(A172,КИ_ПФ!A3:AK243,37,FALSE)</f>
        <v>#N/A</v>
      </c>
      <c r="L172" s="133" t="e">
        <f t="shared" si="11"/>
        <v>#N/A</v>
      </c>
    </row>
    <row r="173" spans="1:12" x14ac:dyDescent="0.2">
      <c r="A173" s="62">
        <v>1001063145039</v>
      </c>
      <c r="B173" s="31" t="s">
        <v>236</v>
      </c>
      <c r="C173" s="32" t="s">
        <v>2</v>
      </c>
      <c r="D173" s="121">
        <v>15</v>
      </c>
      <c r="E173" s="139">
        <v>15</v>
      </c>
      <c r="F173" s="116">
        <f t="shared" si="9"/>
        <v>0.5</v>
      </c>
      <c r="G173" s="102">
        <v>30</v>
      </c>
      <c r="H173" s="28">
        <v>48</v>
      </c>
      <c r="I173" s="119">
        <f t="shared" si="10"/>
        <v>720</v>
      </c>
      <c r="K173" s="118" t="e">
        <f>VLOOKUP(A173,КИ_ПФ!A3:AK246,37,FALSE)</f>
        <v>#N/A</v>
      </c>
      <c r="L173" s="133" t="e">
        <f t="shared" si="11"/>
        <v>#N/A</v>
      </c>
    </row>
    <row r="174" spans="1:12" x14ac:dyDescent="0.2">
      <c r="A174" s="62">
        <v>1001060726531</v>
      </c>
      <c r="B174" s="31" t="s">
        <v>437</v>
      </c>
      <c r="C174" s="32" t="s">
        <v>2</v>
      </c>
      <c r="D174" s="121">
        <v>17.100000000000001</v>
      </c>
      <c r="E174" s="139">
        <v>17.100000000000001</v>
      </c>
      <c r="F174" s="116">
        <f t="shared" si="9"/>
        <v>0.56999999999999995</v>
      </c>
      <c r="G174" s="102">
        <v>30</v>
      </c>
      <c r="H174" s="28">
        <v>48</v>
      </c>
      <c r="I174" s="119">
        <f t="shared" si="10"/>
        <v>820.8</v>
      </c>
      <c r="K174" s="118" t="e">
        <f>VLOOKUP(A174,КИ_ПФ!A3:AK247,37,FALSE)</f>
        <v>#N/A</v>
      </c>
      <c r="L174" s="133" t="e">
        <f t="shared" si="11"/>
        <v>#N/A</v>
      </c>
    </row>
    <row r="175" spans="1:12" x14ac:dyDescent="0.2">
      <c r="A175" s="62">
        <v>1001060720614</v>
      </c>
      <c r="B175" s="31" t="s">
        <v>110</v>
      </c>
      <c r="C175" s="32" t="s">
        <v>2</v>
      </c>
      <c r="D175" s="121">
        <v>3.64</v>
      </c>
      <c r="E175" s="139">
        <v>3.64</v>
      </c>
      <c r="F175" s="116">
        <f t="shared" ref="F175:F231" si="12">ROUNDUP(Новая_кратность_короба__кг/Кол_во_штук_в_коробе,3)</f>
        <v>0.52</v>
      </c>
      <c r="G175" s="102">
        <v>7</v>
      </c>
      <c r="H175" s="28">
        <v>168</v>
      </c>
      <c r="I175" s="119">
        <f t="shared" ref="I175:I231" si="13">ROUNDDOWN(Новая_кратность_короба__кг*Кол_во_коробок_на_поддоне,1)</f>
        <v>611.5</v>
      </c>
      <c r="K175" s="118" t="e">
        <f>VLOOKUP(A175,КИ_ПФ!A3:AK247,37,FALSE)</f>
        <v>#N/A</v>
      </c>
      <c r="L175" s="133" t="e">
        <f t="shared" si="11"/>
        <v>#N/A</v>
      </c>
    </row>
    <row r="176" spans="1:12" x14ac:dyDescent="0.2">
      <c r="A176" s="62">
        <v>1001060724399</v>
      </c>
      <c r="B176" s="31" t="s">
        <v>111</v>
      </c>
      <c r="C176" s="32" t="s">
        <v>2</v>
      </c>
      <c r="D176" s="121">
        <v>3.64</v>
      </c>
      <c r="E176" s="139">
        <v>3.64</v>
      </c>
      <c r="F176" s="116">
        <f t="shared" si="12"/>
        <v>0.52</v>
      </c>
      <c r="G176" s="102">
        <v>7</v>
      </c>
      <c r="H176" s="28">
        <v>168</v>
      </c>
      <c r="I176" s="119">
        <f t="shared" si="13"/>
        <v>611.5</v>
      </c>
      <c r="K176" s="118" t="e">
        <f>VLOOKUP(A176,КИ_ПФ!A3:AK248,37,FALSE)</f>
        <v>#N/A</v>
      </c>
      <c r="L176" s="133" t="e">
        <f t="shared" si="11"/>
        <v>#N/A</v>
      </c>
    </row>
    <row r="177" spans="1:12" x14ac:dyDescent="0.2">
      <c r="A177" s="62">
        <v>1001060726971</v>
      </c>
      <c r="B177" s="31" t="s">
        <v>715</v>
      </c>
      <c r="C177" s="32" t="s">
        <v>2</v>
      </c>
      <c r="D177" s="121">
        <v>3.57</v>
      </c>
      <c r="E177" s="139">
        <v>3.57</v>
      </c>
      <c r="F177" s="116">
        <f t="shared" si="12"/>
        <v>0.255</v>
      </c>
      <c r="G177" s="102">
        <v>14</v>
      </c>
      <c r="H177" s="28">
        <v>102</v>
      </c>
      <c r="I177" s="119">
        <f t="shared" si="13"/>
        <v>364.1</v>
      </c>
      <c r="K177" s="118" t="e">
        <f>VLOOKUP(A177,КИ_ПФ!A3:AK249,37,FALSE)</f>
        <v>#N/A</v>
      </c>
      <c r="L177" s="133" t="e">
        <f t="shared" si="11"/>
        <v>#N/A</v>
      </c>
    </row>
    <row r="178" spans="1:12" x14ac:dyDescent="0.2">
      <c r="A178" s="62">
        <v>1001062353679</v>
      </c>
      <c r="B178" s="31" t="s">
        <v>112</v>
      </c>
      <c r="C178" s="32" t="s">
        <v>2</v>
      </c>
      <c r="D178" s="121">
        <v>4.0999999999999996</v>
      </c>
      <c r="E178" s="139">
        <v>4.0999999999999996</v>
      </c>
      <c r="F178" s="116">
        <f t="shared" si="12"/>
        <v>0.51300000000000001</v>
      </c>
      <c r="G178" s="102">
        <v>8</v>
      </c>
      <c r="H178" s="28">
        <v>168</v>
      </c>
      <c r="I178" s="119">
        <f t="shared" si="13"/>
        <v>688.8</v>
      </c>
      <c r="K178" s="118" t="e">
        <f>VLOOKUP(A178,КИ_ПФ!A3:AK249,37,FALSE)</f>
        <v>#N/A</v>
      </c>
      <c r="L178" s="133" t="e">
        <f t="shared" ref="L178:L231" si="14">IF(I178=K178,"ИСТИНА","ЛОЖЬ")</f>
        <v>#N/A</v>
      </c>
    </row>
    <row r="179" spans="1:12" x14ac:dyDescent="0.2">
      <c r="A179" s="62">
        <v>1001062355040</v>
      </c>
      <c r="B179" s="31" t="s">
        <v>237</v>
      </c>
      <c r="C179" s="32" t="s">
        <v>2</v>
      </c>
      <c r="D179" s="121">
        <v>15</v>
      </c>
      <c r="E179" s="139">
        <v>15</v>
      </c>
      <c r="F179" s="116">
        <f t="shared" si="12"/>
        <v>0.5</v>
      </c>
      <c r="G179" s="102">
        <v>30</v>
      </c>
      <c r="H179" s="28">
        <v>48</v>
      </c>
      <c r="I179" s="119">
        <f t="shared" si="13"/>
        <v>720</v>
      </c>
      <c r="K179" s="118" t="e">
        <f>VLOOKUP(A179,КИ_ПФ!A3:AK250,37,FALSE)</f>
        <v>#N/A</v>
      </c>
      <c r="L179" s="133" t="e">
        <f t="shared" si="14"/>
        <v>#N/A</v>
      </c>
    </row>
    <row r="180" spans="1:12" x14ac:dyDescent="0.2">
      <c r="A180" s="62">
        <v>1001062355996</v>
      </c>
      <c r="B180" s="38" t="s">
        <v>190</v>
      </c>
      <c r="C180" s="54" t="s">
        <v>2</v>
      </c>
      <c r="D180" s="199">
        <v>4</v>
      </c>
      <c r="E180" s="139">
        <v>4</v>
      </c>
      <c r="F180" s="117">
        <f t="shared" si="12"/>
        <v>0.5</v>
      </c>
      <c r="G180" s="104">
        <v>8</v>
      </c>
      <c r="H180" s="28">
        <v>168</v>
      </c>
      <c r="I180" s="119">
        <f t="shared" si="13"/>
        <v>672</v>
      </c>
      <c r="K180" s="118" t="e">
        <f>VLOOKUP(A180,КИ_ПФ!A3:AK251,37,FALSE)</f>
        <v>#N/A</v>
      </c>
      <c r="L180" s="133" t="e">
        <f t="shared" si="14"/>
        <v>#N/A</v>
      </c>
    </row>
    <row r="181" spans="1:12" x14ac:dyDescent="0.2">
      <c r="A181" s="62">
        <v>1001062353680</v>
      </c>
      <c r="B181" s="38" t="s">
        <v>113</v>
      </c>
      <c r="C181" s="54" t="s">
        <v>2</v>
      </c>
      <c r="D181" s="121">
        <v>3.64</v>
      </c>
      <c r="E181" s="139">
        <v>3.64</v>
      </c>
      <c r="F181" s="117">
        <f t="shared" si="12"/>
        <v>0.52</v>
      </c>
      <c r="G181" s="104">
        <v>7</v>
      </c>
      <c r="H181" s="28">
        <v>168</v>
      </c>
      <c r="I181" s="119">
        <f t="shared" si="13"/>
        <v>611.5</v>
      </c>
      <c r="K181" s="118" t="e">
        <f>VLOOKUP(A181,КИ_ПФ!A3:AK252,37,FALSE)</f>
        <v>#N/A</v>
      </c>
      <c r="L181" s="133" t="e">
        <f t="shared" si="14"/>
        <v>#N/A</v>
      </c>
    </row>
    <row r="182" spans="1:12" x14ac:dyDescent="0.2">
      <c r="A182" s="62">
        <v>1001062353691</v>
      </c>
      <c r="B182" s="38" t="s">
        <v>115</v>
      </c>
      <c r="C182" s="54" t="s">
        <v>2</v>
      </c>
      <c r="D182" s="121">
        <v>3.64</v>
      </c>
      <c r="E182" s="139">
        <v>3.64</v>
      </c>
      <c r="F182" s="117">
        <f t="shared" si="12"/>
        <v>0.52</v>
      </c>
      <c r="G182" s="104">
        <v>7</v>
      </c>
      <c r="H182" s="28">
        <v>168</v>
      </c>
      <c r="I182" s="119">
        <f t="shared" si="13"/>
        <v>611.5</v>
      </c>
      <c r="K182" s="118" t="e">
        <f>VLOOKUP(A182,КИ_ПФ!A3:AK253,37,FALSE)</f>
        <v>#N/A</v>
      </c>
      <c r="L182" s="133" t="e">
        <f t="shared" si="14"/>
        <v>#N/A</v>
      </c>
    </row>
    <row r="183" spans="1:12" x14ac:dyDescent="0.2">
      <c r="A183" s="62">
        <v>1001062355700</v>
      </c>
      <c r="B183" s="38" t="s">
        <v>169</v>
      </c>
      <c r="C183" s="54" t="s">
        <v>2</v>
      </c>
      <c r="D183" s="121">
        <v>3.64</v>
      </c>
      <c r="E183" s="139">
        <v>3.64</v>
      </c>
      <c r="F183" s="117">
        <f t="shared" si="12"/>
        <v>0.52</v>
      </c>
      <c r="G183" s="104">
        <v>7</v>
      </c>
      <c r="H183" s="28">
        <v>168</v>
      </c>
      <c r="I183" s="119">
        <f t="shared" si="13"/>
        <v>611.5</v>
      </c>
      <c r="K183" s="118" t="e">
        <f>VLOOKUP(A183,КИ_ПФ!A3:AK254,37,FALSE)</f>
        <v>#N/A</v>
      </c>
      <c r="L183" s="133" t="e">
        <f t="shared" si="14"/>
        <v>#N/A</v>
      </c>
    </row>
    <row r="184" spans="1:12" x14ac:dyDescent="0.2">
      <c r="A184" s="62">
        <v>1001062353692</v>
      </c>
      <c r="B184" s="38" t="s">
        <v>114</v>
      </c>
      <c r="C184" s="54" t="s">
        <v>2</v>
      </c>
      <c r="D184" s="121">
        <v>3.5</v>
      </c>
      <c r="E184" s="139">
        <v>3.5</v>
      </c>
      <c r="F184" s="117">
        <f t="shared" si="12"/>
        <v>0.5</v>
      </c>
      <c r="G184" s="104">
        <v>7</v>
      </c>
      <c r="H184" s="28">
        <v>168</v>
      </c>
      <c r="I184" s="119">
        <f t="shared" si="13"/>
        <v>588</v>
      </c>
      <c r="K184" s="118" t="e">
        <f>VLOOKUP(A184,КИ_ПФ!A3:AK255,37,FALSE)</f>
        <v>#N/A</v>
      </c>
      <c r="L184" s="133" t="e">
        <f t="shared" si="14"/>
        <v>#N/A</v>
      </c>
    </row>
    <row r="185" spans="1:12" x14ac:dyDescent="0.2">
      <c r="A185" s="62">
        <v>1001063236999</v>
      </c>
      <c r="B185" s="38" t="s">
        <v>717</v>
      </c>
      <c r="C185" s="54" t="s">
        <v>2</v>
      </c>
      <c r="D185" s="121">
        <v>15</v>
      </c>
      <c r="E185" s="139">
        <v>15</v>
      </c>
      <c r="F185" s="117">
        <f t="shared" si="12"/>
        <v>15</v>
      </c>
      <c r="G185" s="104">
        <v>1</v>
      </c>
      <c r="H185" s="28">
        <v>40</v>
      </c>
      <c r="I185" s="119">
        <f t="shared" si="13"/>
        <v>600</v>
      </c>
      <c r="K185" s="118" t="e">
        <f>VLOOKUP(A185,КИ_ПФ!A3:AK256,37,FALSE)</f>
        <v>#N/A</v>
      </c>
      <c r="L185" s="133" t="e">
        <f t="shared" si="14"/>
        <v>#N/A</v>
      </c>
    </row>
    <row r="186" spans="1:12" x14ac:dyDescent="0.2">
      <c r="A186" s="62">
        <v>1001060763287</v>
      </c>
      <c r="B186" s="38" t="s">
        <v>118</v>
      </c>
      <c r="C186" s="54" t="s">
        <v>2</v>
      </c>
      <c r="D186" s="121">
        <v>3.9</v>
      </c>
      <c r="E186" s="139">
        <v>4</v>
      </c>
      <c r="F186" s="116">
        <f t="shared" si="12"/>
        <v>0.5</v>
      </c>
      <c r="G186" s="102">
        <v>8</v>
      </c>
      <c r="H186" s="28">
        <v>168</v>
      </c>
      <c r="I186" s="119">
        <f t="shared" si="13"/>
        <v>672</v>
      </c>
      <c r="K186" s="118" t="e">
        <f>VLOOKUP(A186,КИ_ПФ!A3:AK256,37,FALSE)</f>
        <v>#N/A</v>
      </c>
      <c r="L186" s="133" t="e">
        <f t="shared" si="14"/>
        <v>#N/A</v>
      </c>
    </row>
    <row r="187" spans="1:12" x14ac:dyDescent="0.2">
      <c r="A187" s="62">
        <v>1001060765911</v>
      </c>
      <c r="B187" s="38" t="s">
        <v>424</v>
      </c>
      <c r="C187" s="54" t="s">
        <v>2</v>
      </c>
      <c r="D187" s="121">
        <v>13.5</v>
      </c>
      <c r="E187" s="139">
        <v>13.5</v>
      </c>
      <c r="F187" s="116">
        <f t="shared" si="12"/>
        <v>13.5</v>
      </c>
      <c r="G187" s="102">
        <v>1</v>
      </c>
      <c r="H187" s="28">
        <v>24</v>
      </c>
      <c r="I187" s="119">
        <f t="shared" si="13"/>
        <v>324</v>
      </c>
      <c r="K187" s="118" t="e">
        <f>VLOOKUP(A187,КИ_ПФ!A3:AK257,37,FALSE)</f>
        <v>#N/A</v>
      </c>
      <c r="L187" s="133" t="e">
        <f t="shared" si="14"/>
        <v>#N/A</v>
      </c>
    </row>
    <row r="188" spans="1:12" x14ac:dyDescent="0.2">
      <c r="A188" s="62">
        <v>1001060766630</v>
      </c>
      <c r="B188" s="38" t="s">
        <v>458</v>
      </c>
      <c r="C188" s="54" t="s">
        <v>2</v>
      </c>
      <c r="D188" s="121">
        <v>15.52</v>
      </c>
      <c r="E188" s="139">
        <v>15.52</v>
      </c>
      <c r="F188" s="116">
        <f t="shared" si="12"/>
        <v>1.7249999999999999</v>
      </c>
      <c r="G188" s="102">
        <v>9</v>
      </c>
      <c r="H188" s="28">
        <v>24</v>
      </c>
      <c r="I188" s="119">
        <f t="shared" si="13"/>
        <v>372.4</v>
      </c>
      <c r="K188" s="118" t="e">
        <f>VLOOKUP(A188,КИ_ПФ!A3:AK258,37,FALSE)</f>
        <v>#N/A</v>
      </c>
      <c r="L188" s="133" t="e">
        <f t="shared" si="14"/>
        <v>#N/A</v>
      </c>
    </row>
    <row r="189" spans="1:12" x14ac:dyDescent="0.2">
      <c r="A189" s="62">
        <v>1001060766187</v>
      </c>
      <c r="B189" s="31" t="s">
        <v>211</v>
      </c>
      <c r="C189" s="32" t="s">
        <v>2</v>
      </c>
      <c r="D189" s="121">
        <v>3.9</v>
      </c>
      <c r="E189" s="139">
        <v>4</v>
      </c>
      <c r="F189" s="116">
        <f t="shared" si="12"/>
        <v>0.5</v>
      </c>
      <c r="G189" s="102">
        <v>8</v>
      </c>
      <c r="H189" s="28">
        <v>168</v>
      </c>
      <c r="I189" s="119">
        <f t="shared" si="13"/>
        <v>672</v>
      </c>
      <c r="K189" s="118" t="e">
        <f>VLOOKUP(A189,КИ_ПФ!A3:AK258,37,FALSE)</f>
        <v>#N/A</v>
      </c>
      <c r="L189" s="133" t="e">
        <f t="shared" si="14"/>
        <v>#N/A</v>
      </c>
    </row>
    <row r="190" spans="1:12" x14ac:dyDescent="0.2">
      <c r="A190" s="62">
        <v>1001060764082</v>
      </c>
      <c r="B190" s="31" t="s">
        <v>120</v>
      </c>
      <c r="C190" s="32" t="s">
        <v>2</v>
      </c>
      <c r="D190" s="121">
        <v>3.9</v>
      </c>
      <c r="E190" s="139">
        <v>4</v>
      </c>
      <c r="F190" s="116">
        <f t="shared" si="12"/>
        <v>0.5</v>
      </c>
      <c r="G190" s="102">
        <v>8</v>
      </c>
      <c r="H190" s="28">
        <v>168</v>
      </c>
      <c r="I190" s="119">
        <f t="shared" si="13"/>
        <v>672</v>
      </c>
      <c r="K190" s="118" t="e">
        <f>VLOOKUP(A190,КИ_ПФ!A3:AK259,37,FALSE)</f>
        <v>#N/A</v>
      </c>
      <c r="L190" s="133" t="e">
        <f t="shared" si="14"/>
        <v>#N/A</v>
      </c>
    </row>
    <row r="191" spans="1:12" x14ac:dyDescent="0.2">
      <c r="A191" s="62">
        <v>1001060763382</v>
      </c>
      <c r="B191" s="31" t="s">
        <v>119</v>
      </c>
      <c r="C191" s="32" t="s">
        <v>2</v>
      </c>
      <c r="D191" s="121">
        <v>3.9</v>
      </c>
      <c r="E191" s="139">
        <v>4</v>
      </c>
      <c r="F191" s="116">
        <f t="shared" si="12"/>
        <v>0.5</v>
      </c>
      <c r="G191" s="102">
        <v>8</v>
      </c>
      <c r="H191" s="28">
        <v>168</v>
      </c>
      <c r="I191" s="119">
        <f t="shared" si="13"/>
        <v>672</v>
      </c>
      <c r="K191" s="118" t="e">
        <f>VLOOKUP(A191,КИ_ПФ!A3:AK260,37,FALSE)</f>
        <v>#N/A</v>
      </c>
      <c r="L191" s="133" t="e">
        <f t="shared" si="14"/>
        <v>#N/A</v>
      </c>
    </row>
    <row r="192" spans="1:12" x14ac:dyDescent="0.2">
      <c r="A192" s="62">
        <v>1001060764255</v>
      </c>
      <c r="B192" s="31" t="s">
        <v>121</v>
      </c>
      <c r="C192" s="32" t="s">
        <v>2</v>
      </c>
      <c r="D192" s="121">
        <v>3.9</v>
      </c>
      <c r="E192" s="139">
        <v>4</v>
      </c>
      <c r="F192" s="116">
        <f t="shared" si="12"/>
        <v>0.5</v>
      </c>
      <c r="G192" s="102">
        <v>8</v>
      </c>
      <c r="H192" s="28">
        <v>168</v>
      </c>
      <c r="I192" s="119">
        <f t="shared" si="13"/>
        <v>672</v>
      </c>
      <c r="K192" s="118" t="e">
        <f>VLOOKUP(A192,КИ_ПФ!A3:AK261,37,FALSE)</f>
        <v>#N/A</v>
      </c>
      <c r="L192" s="133" t="e">
        <f t="shared" si="14"/>
        <v>#N/A</v>
      </c>
    </row>
    <row r="193" spans="1:12" x14ac:dyDescent="0.2">
      <c r="A193" s="62">
        <v>1001060765041</v>
      </c>
      <c r="B193" s="31" t="s">
        <v>238</v>
      </c>
      <c r="C193" s="32" t="s">
        <v>2</v>
      </c>
      <c r="D193" s="121">
        <v>15.75</v>
      </c>
      <c r="E193" s="139">
        <v>15.75</v>
      </c>
      <c r="F193" s="116">
        <f t="shared" si="12"/>
        <v>0.52500000000000002</v>
      </c>
      <c r="G193" s="102">
        <v>30</v>
      </c>
      <c r="H193" s="28">
        <v>48</v>
      </c>
      <c r="I193" s="119">
        <f t="shared" si="13"/>
        <v>756</v>
      </c>
      <c r="K193" s="118" t="e">
        <f>VLOOKUP(A193,КИ_ПФ!A3:AK262,37,FALSE)</f>
        <v>#N/A</v>
      </c>
      <c r="L193" s="133" t="e">
        <f t="shared" si="14"/>
        <v>#N/A</v>
      </c>
    </row>
    <row r="194" spans="1:12" x14ac:dyDescent="0.2">
      <c r="A194" s="62">
        <v>1001063114365</v>
      </c>
      <c r="B194" s="31" t="s">
        <v>117</v>
      </c>
      <c r="C194" s="32" t="s">
        <v>2</v>
      </c>
      <c r="D194" s="121">
        <v>3.95</v>
      </c>
      <c r="E194" s="139">
        <v>3.95</v>
      </c>
      <c r="F194" s="116">
        <f t="shared" si="12"/>
        <v>0.49399999999999999</v>
      </c>
      <c r="G194" s="102">
        <v>8</v>
      </c>
      <c r="H194" s="28">
        <v>168</v>
      </c>
      <c r="I194" s="119">
        <f t="shared" si="13"/>
        <v>663.6</v>
      </c>
      <c r="K194" s="118" t="e">
        <f>VLOOKUP(A194,КИ_ПФ!A3:AK263,37,FALSE)</f>
        <v>#N/A</v>
      </c>
      <c r="L194" s="133" t="e">
        <f t="shared" si="14"/>
        <v>#N/A</v>
      </c>
    </row>
    <row r="195" spans="1:12" x14ac:dyDescent="0.2">
      <c r="A195" s="62">
        <v>1001060784621</v>
      </c>
      <c r="B195" s="47" t="s">
        <v>127</v>
      </c>
      <c r="C195" s="48" t="s">
        <v>2</v>
      </c>
      <c r="D195" s="121">
        <v>3.9</v>
      </c>
      <c r="E195" s="139">
        <v>3.9</v>
      </c>
      <c r="F195" s="116">
        <f t="shared" si="12"/>
        <v>0.48799999999999999</v>
      </c>
      <c r="G195" s="102">
        <v>8</v>
      </c>
      <c r="H195" s="28">
        <v>168</v>
      </c>
      <c r="I195" s="119">
        <f t="shared" si="13"/>
        <v>655.20000000000005</v>
      </c>
      <c r="K195" s="118" t="e">
        <f>VLOOKUP(A195,КИ_ПФ!A3:AK264,37,FALSE)</f>
        <v>#N/A</v>
      </c>
      <c r="L195" s="133" t="e">
        <f t="shared" si="14"/>
        <v>#N/A</v>
      </c>
    </row>
    <row r="196" spans="1:12" x14ac:dyDescent="0.2">
      <c r="A196" s="62">
        <v>1001060784118</v>
      </c>
      <c r="B196" s="31" t="s">
        <v>116</v>
      </c>
      <c r="C196" s="32" t="s">
        <v>2</v>
      </c>
      <c r="D196" s="121">
        <v>3.95</v>
      </c>
      <c r="E196" s="139">
        <v>3.95</v>
      </c>
      <c r="F196" s="116">
        <f t="shared" si="12"/>
        <v>0.49399999999999999</v>
      </c>
      <c r="G196" s="102">
        <v>8</v>
      </c>
      <c r="H196" s="28">
        <v>168</v>
      </c>
      <c r="I196" s="119">
        <f t="shared" si="13"/>
        <v>663.6</v>
      </c>
      <c r="K196" s="118" t="e">
        <f>VLOOKUP(A196,КИ_ПФ!A3:AK266,37,FALSE)</f>
        <v>#N/A</v>
      </c>
      <c r="L196" s="133" t="e">
        <f t="shared" si="14"/>
        <v>#N/A</v>
      </c>
    </row>
    <row r="197" spans="1:12" x14ac:dyDescent="0.2">
      <c r="A197" s="62">
        <v>1001060783353</v>
      </c>
      <c r="B197" s="31" t="s">
        <v>128</v>
      </c>
      <c r="C197" s="32" t="s">
        <v>2</v>
      </c>
      <c r="D197" s="121">
        <v>3.95</v>
      </c>
      <c r="E197" s="139">
        <v>3.95</v>
      </c>
      <c r="F197" s="116">
        <f t="shared" si="12"/>
        <v>0.49399999999999999</v>
      </c>
      <c r="G197" s="102">
        <v>8</v>
      </c>
      <c r="H197" s="28">
        <v>168</v>
      </c>
      <c r="I197" s="119">
        <f t="shared" si="13"/>
        <v>663.6</v>
      </c>
      <c r="K197" s="118" t="e">
        <f>VLOOKUP(A197,КИ_ПФ!A3:AK268,37,FALSE)</f>
        <v>#N/A</v>
      </c>
      <c r="L197" s="133" t="e">
        <f t="shared" si="14"/>
        <v>#N/A</v>
      </c>
    </row>
    <row r="198" spans="1:12" x14ac:dyDescent="0.2">
      <c r="A198" s="62">
        <v>1001063115043</v>
      </c>
      <c r="B198" s="31" t="s">
        <v>239</v>
      </c>
      <c r="C198" s="32" t="s">
        <v>2</v>
      </c>
      <c r="D198" s="121">
        <v>15.75</v>
      </c>
      <c r="E198" s="139">
        <v>15.75</v>
      </c>
      <c r="F198" s="116">
        <f t="shared" si="12"/>
        <v>0.52500000000000002</v>
      </c>
      <c r="G198" s="102">
        <v>30</v>
      </c>
      <c r="H198" s="28">
        <v>48</v>
      </c>
      <c r="I198" s="119">
        <f t="shared" si="13"/>
        <v>756</v>
      </c>
      <c r="K198" s="118" t="e">
        <f>VLOOKUP(A198,КИ_ПФ!A3:AK269,37,FALSE)</f>
        <v>#N/A</v>
      </c>
      <c r="L198" s="133" t="e">
        <f t="shared" si="14"/>
        <v>#N/A</v>
      </c>
    </row>
    <row r="199" spans="1:12" x14ac:dyDescent="0.2">
      <c r="A199" s="62">
        <v>1001063115912</v>
      </c>
      <c r="B199" s="31" t="s">
        <v>726</v>
      </c>
      <c r="C199" s="32" t="s">
        <v>2</v>
      </c>
      <c r="D199" s="197">
        <v>13.5</v>
      </c>
      <c r="E199" s="139">
        <v>13.5</v>
      </c>
      <c r="F199" s="116">
        <f t="shared" si="12"/>
        <v>13.5</v>
      </c>
      <c r="G199" s="102">
        <v>1</v>
      </c>
      <c r="H199" s="28">
        <v>24</v>
      </c>
      <c r="I199" s="119">
        <f t="shared" si="13"/>
        <v>324</v>
      </c>
      <c r="K199" s="118" t="e">
        <f>VLOOKUP(A199,КИ_ПФ!A3:AK270,37,FALSE)</f>
        <v>#N/A</v>
      </c>
      <c r="L199" s="133" t="e">
        <f t="shared" si="14"/>
        <v>#N/A</v>
      </c>
    </row>
    <row r="200" spans="1:12" x14ac:dyDescent="0.2">
      <c r="A200" s="62">
        <v>1001060736188</v>
      </c>
      <c r="B200" s="31" t="s">
        <v>212</v>
      </c>
      <c r="C200" s="32" t="s">
        <v>2</v>
      </c>
      <c r="D200" s="121">
        <v>4.0999999999999996</v>
      </c>
      <c r="E200" s="139">
        <v>4.0999999999999996</v>
      </c>
      <c r="F200" s="116">
        <f t="shared" si="12"/>
        <v>0.51300000000000001</v>
      </c>
      <c r="G200" s="102">
        <v>8</v>
      </c>
      <c r="H200" s="28">
        <v>168</v>
      </c>
      <c r="I200" s="119">
        <f t="shared" si="13"/>
        <v>688.8</v>
      </c>
      <c r="K200" s="118" t="e">
        <f>VLOOKUP(A200,КИ_ПФ!A3:AK273,37,FALSE)</f>
        <v>#N/A</v>
      </c>
      <c r="L200" s="133" t="e">
        <f t="shared" si="14"/>
        <v>#N/A</v>
      </c>
    </row>
    <row r="201" spans="1:12" x14ac:dyDescent="0.2">
      <c r="A201" s="62">
        <v>1001060730612</v>
      </c>
      <c r="B201" s="46" t="s">
        <v>122</v>
      </c>
      <c r="C201" s="33" t="s">
        <v>2</v>
      </c>
      <c r="D201" s="192">
        <v>4.05</v>
      </c>
      <c r="E201" s="139">
        <v>4.05</v>
      </c>
      <c r="F201" s="116">
        <f t="shared" si="12"/>
        <v>0.50700000000000001</v>
      </c>
      <c r="G201" s="103">
        <v>8</v>
      </c>
      <c r="H201" s="28">
        <v>168</v>
      </c>
      <c r="I201" s="119">
        <f t="shared" si="13"/>
        <v>680.4</v>
      </c>
      <c r="K201" s="118" t="e">
        <f>VLOOKUP(A201,КИ_ПФ!A3:AK274,37,FALSE)</f>
        <v>#N/A</v>
      </c>
      <c r="L201" s="133" t="e">
        <f t="shared" si="14"/>
        <v>#N/A</v>
      </c>
    </row>
    <row r="202" spans="1:12" x14ac:dyDescent="0.2">
      <c r="A202" s="62">
        <v>1001060733612</v>
      </c>
      <c r="B202" s="31" t="s">
        <v>195</v>
      </c>
      <c r="C202" s="32" t="s">
        <v>2</v>
      </c>
      <c r="D202" s="121">
        <v>4.05</v>
      </c>
      <c r="E202" s="139">
        <v>4.05</v>
      </c>
      <c r="F202" s="116">
        <f t="shared" si="12"/>
        <v>0.50700000000000001</v>
      </c>
      <c r="G202" s="103">
        <v>8</v>
      </c>
      <c r="H202" s="28">
        <v>168</v>
      </c>
      <c r="I202" s="119">
        <f t="shared" si="13"/>
        <v>680.4</v>
      </c>
      <c r="K202" s="118" t="e">
        <f>VLOOKUP(A202,КИ_ПФ!A3:AK276,37,FALSE)</f>
        <v>#N/A</v>
      </c>
      <c r="L202" s="133" t="e">
        <f t="shared" si="14"/>
        <v>#N/A</v>
      </c>
    </row>
    <row r="203" spans="1:12" x14ac:dyDescent="0.2">
      <c r="A203" s="62">
        <v>1001060735045</v>
      </c>
      <c r="B203" s="31" t="s">
        <v>240</v>
      </c>
      <c r="C203" s="32" t="s">
        <v>2</v>
      </c>
      <c r="D203" s="121">
        <v>15</v>
      </c>
      <c r="E203" s="139">
        <v>15</v>
      </c>
      <c r="F203" s="116">
        <f t="shared" si="12"/>
        <v>0.5</v>
      </c>
      <c r="G203" s="102">
        <v>30</v>
      </c>
      <c r="H203" s="28">
        <v>48</v>
      </c>
      <c r="I203" s="119">
        <f t="shared" si="13"/>
        <v>720</v>
      </c>
      <c r="K203" s="118" t="e">
        <f>VLOOKUP(A203,КИ_ПФ!A3:AK277,37,FALSE)</f>
        <v>#N/A</v>
      </c>
      <c r="L203" s="133" t="e">
        <f t="shared" si="14"/>
        <v>#N/A</v>
      </c>
    </row>
    <row r="204" spans="1:12" x14ac:dyDescent="0.2">
      <c r="A204" s="62">
        <v>1001062504117</v>
      </c>
      <c r="B204" s="31" t="s">
        <v>155</v>
      </c>
      <c r="C204" s="32" t="s">
        <v>2</v>
      </c>
      <c r="D204" s="199">
        <v>4</v>
      </c>
      <c r="E204" s="139">
        <v>4</v>
      </c>
      <c r="F204" s="116">
        <f t="shared" si="12"/>
        <v>0.5</v>
      </c>
      <c r="G204" s="102">
        <v>8</v>
      </c>
      <c r="H204" s="28">
        <v>168</v>
      </c>
      <c r="I204" s="119">
        <f t="shared" si="13"/>
        <v>672</v>
      </c>
      <c r="K204" s="118" t="e">
        <f>VLOOKUP(A204,КИ_ПФ!A3:AK279,37,FALSE)</f>
        <v>#N/A</v>
      </c>
      <c r="L204" s="133" t="e">
        <f t="shared" si="14"/>
        <v>#N/A</v>
      </c>
    </row>
    <row r="205" spans="1:12" x14ac:dyDescent="0.2">
      <c r="A205" s="62">
        <v>1001062504674</v>
      </c>
      <c r="B205" s="38" t="s">
        <v>248</v>
      </c>
      <c r="C205" s="54" t="s">
        <v>2</v>
      </c>
      <c r="D205" s="121">
        <v>15</v>
      </c>
      <c r="E205" s="139">
        <v>15</v>
      </c>
      <c r="F205" s="117">
        <f t="shared" si="12"/>
        <v>0.5</v>
      </c>
      <c r="G205" s="104">
        <v>30</v>
      </c>
      <c r="H205" s="28">
        <v>48</v>
      </c>
      <c r="I205" s="119">
        <f t="shared" si="13"/>
        <v>720</v>
      </c>
      <c r="K205" s="118" t="e">
        <f>VLOOKUP(A205,КИ_ПФ!A3:AK281,37,FALSE)</f>
        <v>#N/A</v>
      </c>
      <c r="L205" s="133" t="e">
        <f t="shared" si="14"/>
        <v>#N/A</v>
      </c>
    </row>
    <row r="206" spans="1:12" x14ac:dyDescent="0.2">
      <c r="A206" s="62">
        <v>1001062505913</v>
      </c>
      <c r="B206" s="38" t="s">
        <v>727</v>
      </c>
      <c r="C206" s="54" t="s">
        <v>2</v>
      </c>
      <c r="D206" s="197">
        <v>13.5</v>
      </c>
      <c r="E206" s="139">
        <v>13.5</v>
      </c>
      <c r="F206" s="117">
        <f t="shared" si="12"/>
        <v>13.5</v>
      </c>
      <c r="G206" s="102">
        <v>1</v>
      </c>
      <c r="H206" s="28">
        <v>24</v>
      </c>
      <c r="I206" s="119">
        <f t="shared" si="13"/>
        <v>324</v>
      </c>
      <c r="K206" s="118" t="e">
        <f>VLOOKUP(A206,КИ_ПФ!A3:AK282,37,FALSE)</f>
        <v>#N/A</v>
      </c>
      <c r="L206" s="133" t="e">
        <f t="shared" si="14"/>
        <v>#N/A</v>
      </c>
    </row>
    <row r="207" spans="1:12" x14ac:dyDescent="0.2">
      <c r="A207" s="62">
        <v>1001062473970</v>
      </c>
      <c r="B207" s="31" t="s">
        <v>124</v>
      </c>
      <c r="C207" s="32" t="s">
        <v>2</v>
      </c>
      <c r="D207" s="121">
        <v>3.9</v>
      </c>
      <c r="E207" s="139">
        <v>3.95</v>
      </c>
      <c r="F207" s="116">
        <f t="shared" si="12"/>
        <v>0.49399999999999999</v>
      </c>
      <c r="G207" s="102">
        <v>8</v>
      </c>
      <c r="H207" s="28">
        <v>168</v>
      </c>
      <c r="I207" s="119">
        <f t="shared" si="13"/>
        <v>663.6</v>
      </c>
      <c r="K207" s="118" t="e">
        <f>VLOOKUP(A207,КИ_ПФ!A3:AK284,37,FALSE)</f>
        <v>#N/A</v>
      </c>
      <c r="L207" s="133" t="e">
        <f t="shared" si="14"/>
        <v>#N/A</v>
      </c>
    </row>
    <row r="208" spans="1:12" x14ac:dyDescent="0.2">
      <c r="A208" s="62">
        <v>1001062474154</v>
      </c>
      <c r="B208" s="31" t="s">
        <v>125</v>
      </c>
      <c r="C208" s="32" t="s">
        <v>2</v>
      </c>
      <c r="D208" s="121">
        <v>3.95</v>
      </c>
      <c r="E208" s="139">
        <v>3.95</v>
      </c>
      <c r="F208" s="116">
        <f t="shared" si="12"/>
        <v>0.49399999999999999</v>
      </c>
      <c r="G208" s="102">
        <v>8</v>
      </c>
      <c r="H208" s="28">
        <v>168</v>
      </c>
      <c r="I208" s="119">
        <f t="shared" si="13"/>
        <v>663.6</v>
      </c>
      <c r="K208" s="118" t="e">
        <f>VLOOKUP(A208,КИ_ПФ!A3:AK285,37,FALSE)</f>
        <v>#N/A</v>
      </c>
      <c r="L208" s="133" t="e">
        <f t="shared" si="14"/>
        <v>#N/A</v>
      </c>
    </row>
    <row r="209" spans="1:12" x14ac:dyDescent="0.2">
      <c r="A209" s="62">
        <v>1001062473903</v>
      </c>
      <c r="B209" s="31" t="s">
        <v>123</v>
      </c>
      <c r="C209" s="32" t="s">
        <v>2</v>
      </c>
      <c r="D209" s="121">
        <v>3.9</v>
      </c>
      <c r="E209" s="139">
        <v>3.9</v>
      </c>
      <c r="F209" s="116">
        <f t="shared" si="12"/>
        <v>0.48799999999999999</v>
      </c>
      <c r="G209" s="102">
        <v>8</v>
      </c>
      <c r="H209" s="28">
        <v>168</v>
      </c>
      <c r="I209" s="119">
        <f t="shared" si="13"/>
        <v>655.20000000000005</v>
      </c>
      <c r="K209" s="118" t="e">
        <f>VLOOKUP(A209,КИ_ПФ!A3:AK287,37,FALSE)</f>
        <v>#N/A</v>
      </c>
      <c r="L209" s="133" t="e">
        <f t="shared" si="14"/>
        <v>#N/A</v>
      </c>
    </row>
    <row r="210" spans="1:12" x14ac:dyDescent="0.2">
      <c r="A210" s="62">
        <v>1001062475047</v>
      </c>
      <c r="B210" s="38" t="s">
        <v>249</v>
      </c>
      <c r="C210" s="54" t="s">
        <v>2</v>
      </c>
      <c r="D210" s="121">
        <v>15</v>
      </c>
      <c r="E210" s="139">
        <v>15</v>
      </c>
      <c r="F210" s="117">
        <f t="shared" si="12"/>
        <v>0.5</v>
      </c>
      <c r="G210" s="104">
        <v>30</v>
      </c>
      <c r="H210" s="28">
        <v>48</v>
      </c>
      <c r="I210" s="119">
        <f t="shared" si="13"/>
        <v>720</v>
      </c>
      <c r="K210" s="118" t="e">
        <f>VLOOKUP(A210,КИ_ПФ!A3:AK288,37,FALSE)</f>
        <v>#N/A</v>
      </c>
      <c r="L210" s="133" t="e">
        <f t="shared" si="14"/>
        <v>#N/A</v>
      </c>
    </row>
    <row r="211" spans="1:12" x14ac:dyDescent="0.2">
      <c r="A211" s="62">
        <v>1001065466943</v>
      </c>
      <c r="B211" s="38" t="s">
        <v>728</v>
      </c>
      <c r="C211" s="54" t="s">
        <v>2</v>
      </c>
      <c r="D211" s="121">
        <v>10.8</v>
      </c>
      <c r="E211" s="139">
        <v>10.8</v>
      </c>
      <c r="F211" s="117">
        <f t="shared" si="12"/>
        <v>5.4</v>
      </c>
      <c r="G211" s="104">
        <v>2</v>
      </c>
      <c r="H211" s="28">
        <v>24</v>
      </c>
      <c r="I211" s="119">
        <f t="shared" si="13"/>
        <v>259.2</v>
      </c>
      <c r="K211" s="118" t="e">
        <f>VLOOKUP(A211,КИ_ПФ!A3:AK290,37,FALSE)</f>
        <v>#N/A</v>
      </c>
      <c r="L211" s="133" t="e">
        <f t="shared" si="14"/>
        <v>#N/A</v>
      </c>
    </row>
    <row r="212" spans="1:12" x14ac:dyDescent="0.2">
      <c r="A212" s="62">
        <v>1001065466525</v>
      </c>
      <c r="B212" s="38" t="s">
        <v>729</v>
      </c>
      <c r="C212" s="54" t="s">
        <v>2</v>
      </c>
      <c r="D212" s="121">
        <v>17.399999999999999</v>
      </c>
      <c r="E212" s="139">
        <v>17.399999999999999</v>
      </c>
      <c r="F212" s="117">
        <f t="shared" si="12"/>
        <v>2.9</v>
      </c>
      <c r="G212" s="104">
        <v>6</v>
      </c>
      <c r="H212" s="28">
        <v>24</v>
      </c>
      <c r="I212" s="119">
        <f t="shared" si="13"/>
        <v>417.6</v>
      </c>
      <c r="K212" s="118" t="e">
        <f>VLOOKUP(A212,КИ_ПФ!A3:AK291,37,FALSE)</f>
        <v>#N/A</v>
      </c>
      <c r="L212" s="133" t="e">
        <f t="shared" si="14"/>
        <v>#N/A</v>
      </c>
    </row>
    <row r="213" spans="1:12" x14ac:dyDescent="0.2">
      <c r="A213" s="62">
        <v>1001063206940</v>
      </c>
      <c r="B213" s="38" t="s">
        <v>674</v>
      </c>
      <c r="C213" s="54" t="s">
        <v>2</v>
      </c>
      <c r="D213" s="121">
        <v>10.8</v>
      </c>
      <c r="E213" s="139">
        <v>10.8</v>
      </c>
      <c r="F213" s="117">
        <f t="shared" si="12"/>
        <v>5.4</v>
      </c>
      <c r="G213" s="104">
        <v>2</v>
      </c>
      <c r="H213" s="28">
        <v>24</v>
      </c>
      <c r="I213" s="119">
        <f t="shared" si="13"/>
        <v>259.2</v>
      </c>
      <c r="K213" s="118" t="e">
        <f>VLOOKUP(A213,КИ_ПФ!A3:AK291,37,FALSE)</f>
        <v>#N/A</v>
      </c>
      <c r="L213" s="133" t="e">
        <f t="shared" si="14"/>
        <v>#N/A</v>
      </c>
    </row>
    <row r="214" spans="1:12" x14ac:dyDescent="0.2">
      <c r="A214" s="62">
        <v>1001063206631</v>
      </c>
      <c r="B214" s="38" t="s">
        <v>730</v>
      </c>
      <c r="C214" s="54" t="s">
        <v>2</v>
      </c>
      <c r="D214" s="121">
        <v>17.399999999999999</v>
      </c>
      <c r="E214" s="139">
        <v>17.399999999999999</v>
      </c>
      <c r="F214" s="117">
        <f t="shared" si="12"/>
        <v>2.9</v>
      </c>
      <c r="G214" s="104">
        <v>6</v>
      </c>
      <c r="H214" s="28">
        <v>24</v>
      </c>
      <c r="I214" s="119">
        <f t="shared" si="13"/>
        <v>417.6</v>
      </c>
      <c r="K214" s="118" t="e">
        <f>VLOOKUP(A214,КИ_ПФ!A3:AK292,37,FALSE)</f>
        <v>#N/A</v>
      </c>
      <c r="L214" s="133" t="e">
        <f t="shared" si="14"/>
        <v>#N/A</v>
      </c>
    </row>
    <row r="215" spans="1:12" x14ac:dyDescent="0.2">
      <c r="A215" s="62">
        <v>1001065446941</v>
      </c>
      <c r="B215" s="38" t="s">
        <v>675</v>
      </c>
      <c r="C215" s="54" t="s">
        <v>2</v>
      </c>
      <c r="D215" s="121">
        <v>10.8</v>
      </c>
      <c r="E215" s="139">
        <v>10.8</v>
      </c>
      <c r="F215" s="117">
        <f t="shared" si="12"/>
        <v>5.4</v>
      </c>
      <c r="G215" s="104">
        <v>2</v>
      </c>
      <c r="H215" s="28">
        <v>24</v>
      </c>
      <c r="I215" s="119">
        <f t="shared" si="13"/>
        <v>259.2</v>
      </c>
      <c r="K215" s="118" t="e">
        <f>VLOOKUP(A215,КИ_ПФ!A3:AK293,37,FALSE)</f>
        <v>#N/A</v>
      </c>
      <c r="L215" s="133" t="e">
        <f t="shared" si="14"/>
        <v>#N/A</v>
      </c>
    </row>
    <row r="216" spans="1:12" x14ac:dyDescent="0.2">
      <c r="A216" s="62">
        <v>1001065446632</v>
      </c>
      <c r="B216" s="38" t="s">
        <v>731</v>
      </c>
      <c r="C216" s="54" t="s">
        <v>2</v>
      </c>
      <c r="D216" s="121">
        <v>17.399999999999999</v>
      </c>
      <c r="E216" s="139">
        <v>17.399999999999999</v>
      </c>
      <c r="F216" s="117">
        <f t="shared" si="12"/>
        <v>2.9</v>
      </c>
      <c r="G216" s="104">
        <v>6</v>
      </c>
      <c r="H216" s="28">
        <v>24</v>
      </c>
      <c r="I216" s="119">
        <f t="shared" si="13"/>
        <v>417.6</v>
      </c>
      <c r="K216" s="118" t="e">
        <f>VLOOKUP(A216,КИ_ПФ!A3:AK294,37,FALSE)</f>
        <v>#N/A</v>
      </c>
      <c r="L216" s="133" t="e">
        <f t="shared" si="14"/>
        <v>#N/A</v>
      </c>
    </row>
    <row r="217" spans="1:12" x14ac:dyDescent="0.2">
      <c r="A217" s="62">
        <v>1001065456942</v>
      </c>
      <c r="B217" s="38" t="s">
        <v>733</v>
      </c>
      <c r="C217" s="54" t="s">
        <v>2</v>
      </c>
      <c r="D217" s="121">
        <v>10.8</v>
      </c>
      <c r="E217" s="139">
        <v>10.8</v>
      </c>
      <c r="F217" s="117">
        <f t="shared" si="12"/>
        <v>5.4</v>
      </c>
      <c r="G217" s="104">
        <v>2</v>
      </c>
      <c r="H217" s="28">
        <v>24</v>
      </c>
      <c r="I217" s="119">
        <f t="shared" si="13"/>
        <v>259.2</v>
      </c>
      <c r="K217" s="118" t="e">
        <f>VLOOKUP(A217,КИ_ПФ!A3:AK295,37,FALSE)</f>
        <v>#N/A</v>
      </c>
      <c r="L217" s="133" t="e">
        <f t="shared" si="14"/>
        <v>#N/A</v>
      </c>
    </row>
    <row r="218" spans="1:12" x14ac:dyDescent="0.2">
      <c r="A218" s="62">
        <v>1001065456633</v>
      </c>
      <c r="B218" s="38" t="s">
        <v>732</v>
      </c>
      <c r="C218" s="54" t="s">
        <v>2</v>
      </c>
      <c r="D218" s="121">
        <v>17.399999999999999</v>
      </c>
      <c r="E218" s="139">
        <v>17.399999999999999</v>
      </c>
      <c r="F218" s="117">
        <f t="shared" si="12"/>
        <v>2.9</v>
      </c>
      <c r="G218" s="104">
        <v>6</v>
      </c>
      <c r="H218" s="28">
        <v>24</v>
      </c>
      <c r="I218" s="119">
        <f t="shared" si="13"/>
        <v>417.6</v>
      </c>
      <c r="K218" s="118" t="e">
        <f>VLOOKUP(A218,КИ_ПФ!A3:AK296,37,FALSE)</f>
        <v>#N/A</v>
      </c>
      <c r="L218" s="133" t="e">
        <f t="shared" si="14"/>
        <v>#N/A</v>
      </c>
    </row>
    <row r="219" spans="1:12" x14ac:dyDescent="0.2">
      <c r="A219" s="62">
        <v>1001060653917</v>
      </c>
      <c r="B219" s="31" t="s">
        <v>126</v>
      </c>
      <c r="C219" s="32" t="s">
        <v>2</v>
      </c>
      <c r="D219" s="121">
        <v>2.2999999999999998</v>
      </c>
      <c r="E219" s="139">
        <v>2.2999999999999998</v>
      </c>
      <c r="F219" s="116">
        <f t="shared" si="12"/>
        <v>0.28799999999999998</v>
      </c>
      <c r="G219" s="102">
        <v>8</v>
      </c>
      <c r="H219" s="28">
        <v>165</v>
      </c>
      <c r="I219" s="119">
        <f t="shared" si="13"/>
        <v>379.5</v>
      </c>
      <c r="K219" s="118" t="e">
        <f>VLOOKUP(A219,КИ_ПФ!A3:AK289,37,FALSE)</f>
        <v>#N/A</v>
      </c>
      <c r="L219" s="133" t="e">
        <f t="shared" si="14"/>
        <v>#N/A</v>
      </c>
    </row>
    <row r="220" spans="1:12" x14ac:dyDescent="0.2">
      <c r="A220" s="62">
        <v>1001070656289</v>
      </c>
      <c r="B220" s="31" t="s">
        <v>220</v>
      </c>
      <c r="C220" s="32" t="s">
        <v>2</v>
      </c>
      <c r="D220" s="121">
        <v>2.15</v>
      </c>
      <c r="E220" s="139">
        <v>2.15</v>
      </c>
      <c r="F220" s="116">
        <f t="shared" si="12"/>
        <v>0.26900000000000002</v>
      </c>
      <c r="G220" s="102">
        <v>8</v>
      </c>
      <c r="H220" s="28">
        <v>165</v>
      </c>
      <c r="I220" s="119">
        <f t="shared" si="13"/>
        <v>354.7</v>
      </c>
      <c r="K220" s="118" t="e">
        <f>VLOOKUP(A220,КИ_ПФ!A3:AK291,37,FALSE)</f>
        <v>#N/A</v>
      </c>
      <c r="L220" s="133" t="e">
        <f t="shared" si="14"/>
        <v>#N/A</v>
      </c>
    </row>
    <row r="221" spans="1:12" x14ac:dyDescent="0.2">
      <c r="A221" s="62">
        <v>1001070656752</v>
      </c>
      <c r="B221" s="31" t="s">
        <v>695</v>
      </c>
      <c r="C221" s="32" t="s">
        <v>2</v>
      </c>
      <c r="D221" s="121">
        <v>2.15</v>
      </c>
      <c r="E221" s="139">
        <v>2.15</v>
      </c>
      <c r="F221" s="116">
        <f t="shared" si="12"/>
        <v>0.26900000000000002</v>
      </c>
      <c r="G221" s="102">
        <v>8</v>
      </c>
      <c r="H221" s="28">
        <v>165</v>
      </c>
      <c r="I221" s="119">
        <f t="shared" si="13"/>
        <v>354.7</v>
      </c>
      <c r="K221" s="118" t="e">
        <f>VLOOKUP(A221,КИ_ПФ!A3:AK292,37,FALSE)</f>
        <v>#N/A</v>
      </c>
      <c r="L221" s="133" t="e">
        <f t="shared" si="14"/>
        <v>#N/A</v>
      </c>
    </row>
    <row r="222" spans="1:12" x14ac:dyDescent="0.2">
      <c r="A222" s="62">
        <v>1001070656118</v>
      </c>
      <c r="B222" s="31" t="s">
        <v>679</v>
      </c>
      <c r="C222" s="32" t="s">
        <v>2</v>
      </c>
      <c r="D222" s="121">
        <v>2.14</v>
      </c>
      <c r="E222" s="139">
        <v>2.14</v>
      </c>
      <c r="F222" s="116">
        <f t="shared" si="12"/>
        <v>0.26800000000000002</v>
      </c>
      <c r="G222" s="102">
        <v>8</v>
      </c>
      <c r="H222" s="28">
        <v>165</v>
      </c>
      <c r="I222" s="119">
        <f t="shared" si="13"/>
        <v>353.1</v>
      </c>
      <c r="K222" s="118" t="e">
        <f>VLOOKUP(A222,КИ_ПФ!A3:AK293,37,FALSE)</f>
        <v>#N/A</v>
      </c>
      <c r="L222" s="133" t="e">
        <f t="shared" si="14"/>
        <v>#N/A</v>
      </c>
    </row>
    <row r="223" spans="1:12" x14ac:dyDescent="0.2">
      <c r="A223" s="62">
        <v>1001070656152</v>
      </c>
      <c r="B223" s="31" t="s">
        <v>225</v>
      </c>
      <c r="C223" s="32" t="s">
        <v>2</v>
      </c>
      <c r="D223" s="121">
        <v>2.14</v>
      </c>
      <c r="E223" s="139">
        <v>2.14</v>
      </c>
      <c r="F223" s="116">
        <f t="shared" si="12"/>
        <v>0.26800000000000002</v>
      </c>
      <c r="G223" s="102">
        <v>8</v>
      </c>
      <c r="H223" s="28">
        <v>165</v>
      </c>
      <c r="I223" s="119">
        <f t="shared" si="13"/>
        <v>353.1</v>
      </c>
      <c r="K223" s="118" t="e">
        <f>VLOOKUP(A223,КИ_ПФ!A3:AK292,37,FALSE)</f>
        <v>#N/A</v>
      </c>
      <c r="L223" s="133" t="e">
        <f t="shared" si="14"/>
        <v>#N/A</v>
      </c>
    </row>
    <row r="224" spans="1:12" x14ac:dyDescent="0.2">
      <c r="A224" s="62">
        <v>1001035937001</v>
      </c>
      <c r="B224" s="31" t="s">
        <v>737</v>
      </c>
      <c r="C224" s="32" t="s">
        <v>2</v>
      </c>
      <c r="D224" s="121">
        <v>3</v>
      </c>
      <c r="E224" s="139">
        <v>3</v>
      </c>
      <c r="F224" s="116">
        <f t="shared" si="12"/>
        <v>1</v>
      </c>
      <c r="G224" s="102">
        <v>3</v>
      </c>
      <c r="H224" s="28">
        <v>128</v>
      </c>
      <c r="I224" s="119">
        <f t="shared" si="13"/>
        <v>384</v>
      </c>
      <c r="K224" s="118" t="e">
        <f>VLOOKUP(A224,КИ_ПФ!A3:AK293,37,FALSE)</f>
        <v>#N/A</v>
      </c>
      <c r="L224" s="133" t="e">
        <f t="shared" si="14"/>
        <v>#N/A</v>
      </c>
    </row>
    <row r="225" spans="1:12" x14ac:dyDescent="0.2">
      <c r="A225" s="62">
        <v>1001031016569</v>
      </c>
      <c r="B225" s="31" t="s">
        <v>444</v>
      </c>
      <c r="C225" s="32" t="s">
        <v>2</v>
      </c>
      <c r="D225" s="121">
        <v>5.0999999999999996</v>
      </c>
      <c r="E225" s="139">
        <v>5.0999999999999996</v>
      </c>
      <c r="F225" s="116">
        <f t="shared" si="12"/>
        <v>1.02</v>
      </c>
      <c r="G225" s="102">
        <v>5</v>
      </c>
      <c r="H225" s="28">
        <v>80</v>
      </c>
      <c r="I225" s="119">
        <f t="shared" si="13"/>
        <v>408</v>
      </c>
      <c r="K225" s="118" t="e">
        <f>VLOOKUP(A225,КИ_ПФ!A3:AK294,37,FALSE)</f>
        <v>#N/A</v>
      </c>
      <c r="L225" s="133" t="e">
        <f t="shared" si="14"/>
        <v>#N/A</v>
      </c>
    </row>
    <row r="226" spans="1:12" x14ac:dyDescent="0.2">
      <c r="A226" s="62">
        <v>1001032736549</v>
      </c>
      <c r="B226" s="31" t="s">
        <v>440</v>
      </c>
      <c r="C226" s="32" t="s">
        <v>2</v>
      </c>
      <c r="D226" s="121">
        <v>3</v>
      </c>
      <c r="E226" s="139">
        <v>3</v>
      </c>
      <c r="F226" s="116">
        <f t="shared" si="12"/>
        <v>1</v>
      </c>
      <c r="G226" s="102">
        <v>3</v>
      </c>
      <c r="H226" s="28">
        <v>128</v>
      </c>
      <c r="I226" s="119">
        <f t="shared" si="13"/>
        <v>384</v>
      </c>
      <c r="K226" s="118" t="e">
        <f>VLOOKUP(A226,КИ_ПФ!A3:AK296,37,FALSE)</f>
        <v>#N/A</v>
      </c>
      <c r="L226" s="133" t="e">
        <f t="shared" si="14"/>
        <v>#N/A</v>
      </c>
    </row>
    <row r="227" spans="1:12" x14ac:dyDescent="0.2">
      <c r="A227" s="62">
        <v>1001032736529</v>
      </c>
      <c r="B227" s="31" t="s">
        <v>433</v>
      </c>
      <c r="C227" s="32" t="s">
        <v>2</v>
      </c>
      <c r="D227" s="121">
        <v>3</v>
      </c>
      <c r="E227" s="139">
        <v>3</v>
      </c>
      <c r="F227" s="116">
        <f t="shared" si="12"/>
        <v>1</v>
      </c>
      <c r="G227" s="102">
        <v>3</v>
      </c>
      <c r="H227" s="28">
        <v>112</v>
      </c>
      <c r="I227" s="119">
        <f t="shared" si="13"/>
        <v>336</v>
      </c>
      <c r="K227" s="118" t="e">
        <f>VLOOKUP(A227,КИ_ПФ!A3:AK297,37,FALSE)</f>
        <v>#N/A</v>
      </c>
      <c r="L227" s="133" t="e">
        <f t="shared" si="14"/>
        <v>#N/A</v>
      </c>
    </row>
    <row r="228" spans="1:12" x14ac:dyDescent="0.2">
      <c r="A228" s="62">
        <v>1001032736550</v>
      </c>
      <c r="B228" s="31" t="s">
        <v>441</v>
      </c>
      <c r="C228" s="32" t="s">
        <v>2</v>
      </c>
      <c r="D228" s="121">
        <v>3</v>
      </c>
      <c r="E228" s="139">
        <v>3</v>
      </c>
      <c r="F228" s="116">
        <f t="shared" si="12"/>
        <v>1</v>
      </c>
      <c r="G228" s="102">
        <v>3</v>
      </c>
      <c r="H228" s="28">
        <v>128</v>
      </c>
      <c r="I228" s="119">
        <f t="shared" si="13"/>
        <v>384</v>
      </c>
      <c r="K228" s="118" t="e">
        <f>VLOOKUP(A228,КИ_ПФ!A3:AK298,37,FALSE)</f>
        <v>#N/A</v>
      </c>
      <c r="L228" s="133" t="e">
        <f t="shared" si="14"/>
        <v>#N/A</v>
      </c>
    </row>
    <row r="229" spans="1:12" x14ac:dyDescent="0.2">
      <c r="A229" s="62">
        <v>1001033856608</v>
      </c>
      <c r="B229" s="31" t="s">
        <v>450</v>
      </c>
      <c r="C229" s="32" t="s">
        <v>2</v>
      </c>
      <c r="D229" s="121">
        <v>3</v>
      </c>
      <c r="E229" s="139">
        <v>3</v>
      </c>
      <c r="F229" s="116">
        <f t="shared" si="12"/>
        <v>1</v>
      </c>
      <c r="G229" s="102">
        <v>3</v>
      </c>
      <c r="H229" s="28">
        <v>128</v>
      </c>
      <c r="I229" s="119">
        <f t="shared" si="13"/>
        <v>384</v>
      </c>
      <c r="K229" s="118" t="e">
        <f>VLOOKUP(A229,КИ_ПФ!A3:AK303,37,FALSE)</f>
        <v>#N/A</v>
      </c>
      <c r="L229" s="133" t="e">
        <f t="shared" si="14"/>
        <v>#N/A</v>
      </c>
    </row>
    <row r="230" spans="1:12" x14ac:dyDescent="0.2">
      <c r="A230" s="62">
        <v>1001031076527</v>
      </c>
      <c r="B230" s="31" t="s">
        <v>432</v>
      </c>
      <c r="C230" s="32" t="s">
        <v>2</v>
      </c>
      <c r="D230" s="121">
        <v>3</v>
      </c>
      <c r="E230" s="139">
        <v>3</v>
      </c>
      <c r="F230" s="116">
        <f t="shared" si="12"/>
        <v>1</v>
      </c>
      <c r="G230" s="102">
        <v>3</v>
      </c>
      <c r="H230" s="28">
        <v>112</v>
      </c>
      <c r="I230" s="119">
        <f t="shared" si="13"/>
        <v>336</v>
      </c>
      <c r="K230" s="118" t="e">
        <f>VLOOKUP(A230,КИ_ПФ!A3:AK306,37,FALSE)</f>
        <v>#N/A</v>
      </c>
      <c r="L230" s="133" t="e">
        <f t="shared" si="14"/>
        <v>#N/A</v>
      </c>
    </row>
    <row r="231" spans="1:12" x14ac:dyDescent="0.2">
      <c r="A231" s="62">
        <v>1001031076548</v>
      </c>
      <c r="B231" s="31" t="s">
        <v>439</v>
      </c>
      <c r="C231" s="32" t="s">
        <v>2</v>
      </c>
      <c r="D231" s="121">
        <v>3</v>
      </c>
      <c r="E231" s="139">
        <v>3</v>
      </c>
      <c r="F231" s="116">
        <f t="shared" si="12"/>
        <v>1</v>
      </c>
      <c r="G231" s="102">
        <v>3</v>
      </c>
      <c r="H231" s="28">
        <v>128</v>
      </c>
      <c r="I231" s="119">
        <f t="shared" si="13"/>
        <v>384</v>
      </c>
      <c r="K231" s="118" t="e">
        <f>VLOOKUP(A231,КИ_ПФ!A3:AK308,37,FALSE)</f>
        <v>#N/A</v>
      </c>
      <c r="L231" s="133" t="e">
        <f t="shared" si="14"/>
        <v>#N/A</v>
      </c>
    </row>
    <row r="232" spans="1:12" x14ac:dyDescent="0.2">
      <c r="A232" s="62">
        <v>1001034065698</v>
      </c>
      <c r="B232" s="31" t="s">
        <v>167</v>
      </c>
      <c r="C232" s="32" t="s">
        <v>2</v>
      </c>
      <c r="D232" s="121">
        <v>3</v>
      </c>
      <c r="E232" s="139">
        <v>3</v>
      </c>
      <c r="F232" s="116">
        <f t="shared" ref="F232:F271" si="15">ROUNDUP(Новая_кратность_короба__кг/Кол_во_штук_в_коробе,3)</f>
        <v>1</v>
      </c>
      <c r="G232" s="102">
        <v>3</v>
      </c>
      <c r="H232" s="28">
        <v>128</v>
      </c>
      <c r="I232" s="119">
        <f t="shared" ref="I232:I271" si="16">ROUNDDOWN(Новая_кратность_короба__кг*Кол_во_коробок_на_поддоне,1)</f>
        <v>384</v>
      </c>
      <c r="K232" s="118" t="e">
        <f>VLOOKUP(A232,КИ_ПФ!A3:AK313,37,FALSE)</f>
        <v>#N/A</v>
      </c>
      <c r="L232" s="133" t="e">
        <f t="shared" ref="L232:L271" si="17">IF(I232=K232,"ИСТИНА","ЛОЖЬ")</f>
        <v>#N/A</v>
      </c>
    </row>
    <row r="233" spans="1:12" x14ac:dyDescent="0.2">
      <c r="A233" s="62">
        <v>1001031896648</v>
      </c>
      <c r="B233" s="31" t="s">
        <v>463</v>
      </c>
      <c r="C233" s="32" t="s">
        <v>2</v>
      </c>
      <c r="D233" s="121">
        <v>3.1</v>
      </c>
      <c r="E233" s="139">
        <v>3.1</v>
      </c>
      <c r="F233" s="116">
        <f t="shared" si="15"/>
        <v>1.0339999999999998</v>
      </c>
      <c r="G233" s="102">
        <v>3</v>
      </c>
      <c r="H233" s="28">
        <v>128</v>
      </c>
      <c r="I233" s="119">
        <f t="shared" si="16"/>
        <v>396.8</v>
      </c>
      <c r="K233" s="118" t="e">
        <f>VLOOKUP(A233,КИ_ПФ!A3:AK315,37,FALSE)</f>
        <v>#N/A</v>
      </c>
      <c r="L233" s="133" t="e">
        <f t="shared" si="17"/>
        <v>#N/A</v>
      </c>
    </row>
    <row r="234" spans="1:12" x14ac:dyDescent="0.2">
      <c r="A234" s="62">
        <v>1001031897056</v>
      </c>
      <c r="B234" s="31" t="s">
        <v>765</v>
      </c>
      <c r="C234" s="32" t="s">
        <v>2</v>
      </c>
      <c r="D234" s="121">
        <v>3.1</v>
      </c>
      <c r="E234" s="139">
        <v>3.1</v>
      </c>
      <c r="F234" s="116">
        <f t="shared" si="15"/>
        <v>1.0339999999999998</v>
      </c>
      <c r="G234" s="102">
        <v>3</v>
      </c>
      <c r="H234" s="28">
        <v>128</v>
      </c>
      <c r="I234" s="119">
        <f t="shared" si="16"/>
        <v>396.8</v>
      </c>
      <c r="K234" s="118" t="e">
        <f>VLOOKUP(A234,КИ_ПФ!A3:AK316,37,FALSE)</f>
        <v>#N/A</v>
      </c>
      <c r="L234" s="133" t="e">
        <f t="shared" si="17"/>
        <v>#N/A</v>
      </c>
    </row>
    <row r="235" spans="1:12" x14ac:dyDescent="0.2">
      <c r="A235" s="62">
        <v>1001035276652</v>
      </c>
      <c r="B235" s="31" t="s">
        <v>464</v>
      </c>
      <c r="C235" s="32" t="s">
        <v>2</v>
      </c>
      <c r="D235" s="121">
        <v>3.1</v>
      </c>
      <c r="E235" s="139">
        <v>3.1</v>
      </c>
      <c r="F235" s="116">
        <f t="shared" si="15"/>
        <v>1.0339999999999998</v>
      </c>
      <c r="G235" s="102">
        <v>3</v>
      </c>
      <c r="H235" s="28">
        <v>128</v>
      </c>
      <c r="I235" s="119">
        <f t="shared" si="16"/>
        <v>396.8</v>
      </c>
      <c r="K235" s="118" t="e">
        <f>VLOOKUP(A235,КИ_ПФ!A3:AK317,37,FALSE)</f>
        <v>#N/A</v>
      </c>
      <c r="L235" s="133" t="e">
        <f t="shared" si="17"/>
        <v>#N/A</v>
      </c>
    </row>
    <row r="236" spans="1:12" x14ac:dyDescent="0.2">
      <c r="A236" s="62">
        <v>1001035277058</v>
      </c>
      <c r="B236" s="31" t="s">
        <v>766</v>
      </c>
      <c r="C236" s="32" t="s">
        <v>2</v>
      </c>
      <c r="D236" s="121">
        <v>3.1</v>
      </c>
      <c r="E236" s="139">
        <v>3.1</v>
      </c>
      <c r="F236" s="116">
        <f t="shared" si="15"/>
        <v>1.0339999999999998</v>
      </c>
      <c r="G236" s="102">
        <v>3</v>
      </c>
      <c r="H236" s="28">
        <v>128</v>
      </c>
      <c r="I236" s="119">
        <f t="shared" si="16"/>
        <v>396.8</v>
      </c>
      <c r="K236" s="118" t="e">
        <f>VLOOKUP(A236,КИ_ПФ!A3:AK318,37,FALSE)</f>
        <v>#N/A</v>
      </c>
      <c r="L236" s="133" t="e">
        <f t="shared" si="17"/>
        <v>#N/A</v>
      </c>
    </row>
    <row r="237" spans="1:12" x14ac:dyDescent="0.2">
      <c r="A237" s="62">
        <v>1001034206836</v>
      </c>
      <c r="B237" s="31" t="s">
        <v>600</v>
      </c>
      <c r="C237" s="32" t="s">
        <v>2</v>
      </c>
      <c r="D237" s="121">
        <v>3</v>
      </c>
      <c r="E237" s="139">
        <v>3</v>
      </c>
      <c r="F237" s="116">
        <f t="shared" si="15"/>
        <v>1</v>
      </c>
      <c r="G237" s="102">
        <v>3</v>
      </c>
      <c r="H237" s="28">
        <v>128</v>
      </c>
      <c r="I237" s="119">
        <f t="shared" si="16"/>
        <v>384</v>
      </c>
      <c r="K237" s="118" t="e">
        <f>VLOOKUP(A237,КИ_ПФ!A3:AK318,37,FALSE)</f>
        <v>#N/A</v>
      </c>
      <c r="L237" s="133" t="e">
        <f t="shared" si="17"/>
        <v>#N/A</v>
      </c>
    </row>
    <row r="238" spans="1:12" x14ac:dyDescent="0.2">
      <c r="A238" s="62">
        <v>1001020867062</v>
      </c>
      <c r="B238" s="31" t="s">
        <v>767</v>
      </c>
      <c r="C238" s="32" t="s">
        <v>2</v>
      </c>
      <c r="D238" s="121">
        <v>4</v>
      </c>
      <c r="E238" s="139">
        <v>4</v>
      </c>
      <c r="F238" s="116">
        <f t="shared" si="15"/>
        <v>1</v>
      </c>
      <c r="G238" s="102">
        <v>4</v>
      </c>
      <c r="H238" s="28">
        <v>108</v>
      </c>
      <c r="I238" s="119">
        <f t="shared" si="16"/>
        <v>432</v>
      </c>
      <c r="K238" s="118" t="e">
        <f>VLOOKUP(A238,КИ_ПФ!A3:AK319,37,FALSE)</f>
        <v>#N/A</v>
      </c>
      <c r="L238" s="133" t="e">
        <f t="shared" si="17"/>
        <v>#N/A</v>
      </c>
    </row>
    <row r="239" spans="1:12" x14ac:dyDescent="0.2">
      <c r="A239" s="62">
        <v>1001025767033</v>
      </c>
      <c r="B239" s="31" t="s">
        <v>716</v>
      </c>
      <c r="C239" s="32" t="s">
        <v>2</v>
      </c>
      <c r="D239" s="121">
        <v>3</v>
      </c>
      <c r="E239" s="139">
        <v>3</v>
      </c>
      <c r="F239" s="116">
        <f t="shared" si="15"/>
        <v>1</v>
      </c>
      <c r="G239" s="102">
        <v>3</v>
      </c>
      <c r="H239" s="28">
        <v>128</v>
      </c>
      <c r="I239" s="119">
        <f t="shared" si="16"/>
        <v>384</v>
      </c>
      <c r="K239" s="118" t="e">
        <f>VLOOKUP(A239,КИ_ПФ!A3:AK319,37,FALSE)</f>
        <v>#N/A</v>
      </c>
      <c r="L239" s="133" t="e">
        <f t="shared" si="17"/>
        <v>#N/A</v>
      </c>
    </row>
    <row r="240" spans="1:12" x14ac:dyDescent="0.2">
      <c r="A240" s="62">
        <v>1001022726303</v>
      </c>
      <c r="B240" s="31" t="s">
        <v>479</v>
      </c>
      <c r="C240" s="32" t="s">
        <v>2</v>
      </c>
      <c r="D240" s="121">
        <v>4.75</v>
      </c>
      <c r="E240" s="139">
        <v>4.75</v>
      </c>
      <c r="F240" s="116">
        <f t="shared" si="15"/>
        <v>1.5839999999999999</v>
      </c>
      <c r="G240" s="102">
        <v>3</v>
      </c>
      <c r="H240" s="28">
        <v>108</v>
      </c>
      <c r="I240" s="119">
        <f t="shared" si="16"/>
        <v>513</v>
      </c>
      <c r="K240" s="118" t="e">
        <f>VLOOKUP(A240,КИ_ПФ!A3:AK322,37,FALSE)</f>
        <v>#N/A</v>
      </c>
      <c r="L240" s="133" t="e">
        <f t="shared" si="17"/>
        <v>#N/A</v>
      </c>
    </row>
    <row r="241" spans="1:12" x14ac:dyDescent="0.2">
      <c r="A241" s="62">
        <v>1001022246958</v>
      </c>
      <c r="B241" s="31" t="s">
        <v>681</v>
      </c>
      <c r="C241" s="32" t="s">
        <v>2</v>
      </c>
      <c r="D241" s="121">
        <v>6.2</v>
      </c>
      <c r="E241" s="139">
        <v>6.2</v>
      </c>
      <c r="F241" s="116">
        <f t="shared" si="15"/>
        <v>1.55</v>
      </c>
      <c r="G241" s="102">
        <v>4</v>
      </c>
      <c r="H241" s="28">
        <v>80</v>
      </c>
      <c r="I241" s="119">
        <f t="shared" si="16"/>
        <v>496</v>
      </c>
      <c r="K241" s="118" t="e">
        <f>VLOOKUP(A241,КИ_ПФ!A3:AK328,37,FALSE)</f>
        <v>#N/A</v>
      </c>
      <c r="L241" s="133" t="e">
        <f t="shared" si="17"/>
        <v>#N/A</v>
      </c>
    </row>
    <row r="242" spans="1:12" x14ac:dyDescent="0.2">
      <c r="A242" s="62">
        <v>1001022246959</v>
      </c>
      <c r="B242" s="31" t="s">
        <v>682</v>
      </c>
      <c r="C242" s="32" t="s">
        <v>2</v>
      </c>
      <c r="D242" s="121">
        <v>6.2</v>
      </c>
      <c r="E242" s="139">
        <v>6.2</v>
      </c>
      <c r="F242" s="116">
        <f t="shared" si="15"/>
        <v>1.55</v>
      </c>
      <c r="G242" s="102">
        <v>4</v>
      </c>
      <c r="H242" s="28">
        <v>80</v>
      </c>
      <c r="I242" s="119">
        <f t="shared" si="16"/>
        <v>496</v>
      </c>
      <c r="K242" s="118" t="e">
        <f>VLOOKUP(A242,КИ_ПФ!A3:AK329,37,FALSE)</f>
        <v>#N/A</v>
      </c>
      <c r="L242" s="133" t="e">
        <f t="shared" si="17"/>
        <v>#N/A</v>
      </c>
    </row>
    <row r="243" spans="1:12" x14ac:dyDescent="0.2">
      <c r="A243" s="62">
        <v>1001022246661</v>
      </c>
      <c r="B243" s="31" t="s">
        <v>468</v>
      </c>
      <c r="C243" s="32" t="s">
        <v>2</v>
      </c>
      <c r="D243" s="121">
        <v>6.2</v>
      </c>
      <c r="E243" s="139">
        <v>6.2</v>
      </c>
      <c r="F243" s="116">
        <f t="shared" si="15"/>
        <v>1.55</v>
      </c>
      <c r="G243" s="102">
        <v>4</v>
      </c>
      <c r="H243" s="28">
        <v>80</v>
      </c>
      <c r="I243" s="119">
        <f t="shared" si="16"/>
        <v>496</v>
      </c>
      <c r="K243" s="118" t="e">
        <f>VLOOKUP(A243,КИ_ПФ!A3:AK328,37,FALSE)</f>
        <v>#N/A</v>
      </c>
      <c r="L243" s="133" t="e">
        <f t="shared" si="17"/>
        <v>#N/A</v>
      </c>
    </row>
    <row r="244" spans="1:12" x14ac:dyDescent="0.2">
      <c r="A244" s="62">
        <v>1001023857038</v>
      </c>
      <c r="B244" s="31" t="s">
        <v>738</v>
      </c>
      <c r="C244" s="32" t="s">
        <v>2</v>
      </c>
      <c r="D244" s="121">
        <v>6.2</v>
      </c>
      <c r="E244" s="139">
        <v>6.2</v>
      </c>
      <c r="F244" s="116">
        <f t="shared" si="15"/>
        <v>1.55</v>
      </c>
      <c r="G244" s="103">
        <v>4</v>
      </c>
      <c r="H244" s="28">
        <v>80</v>
      </c>
      <c r="I244" s="119">
        <f t="shared" si="16"/>
        <v>496</v>
      </c>
      <c r="K244" s="118" t="e">
        <f>VLOOKUP(A244,КИ_ПФ!A3:AK330,37,FALSE)</f>
        <v>#N/A</v>
      </c>
      <c r="L244" s="133" t="e">
        <f t="shared" ref="L244:L249" si="18">IF(I244=K244,"ИСТИНА","ЛОЖЬ")</f>
        <v>#N/A</v>
      </c>
    </row>
    <row r="245" spans="1:12" x14ac:dyDescent="0.2">
      <c r="A245" s="62">
        <v>1001022296871</v>
      </c>
      <c r="B245" s="31" t="s">
        <v>613</v>
      </c>
      <c r="C245" s="32" t="s">
        <v>2</v>
      </c>
      <c r="D245" s="121">
        <v>4.0999999999999996</v>
      </c>
      <c r="E245" s="139">
        <v>4.0999999999999996</v>
      </c>
      <c r="F245" s="116">
        <f t="shared" si="15"/>
        <v>2.0499999999999998</v>
      </c>
      <c r="G245" s="102">
        <v>2</v>
      </c>
      <c r="H245" s="28">
        <v>128</v>
      </c>
      <c r="I245" s="119">
        <f t="shared" si="16"/>
        <v>524.79999999999995</v>
      </c>
      <c r="K245" s="118" t="e">
        <f>VLOOKUP(A245,КИ_ПФ!A3:AK332,37,FALSE)</f>
        <v>#N/A</v>
      </c>
      <c r="L245" s="133" t="e">
        <f t="shared" si="18"/>
        <v>#N/A</v>
      </c>
    </row>
    <row r="246" spans="1:12" x14ac:dyDescent="0.2">
      <c r="A246" s="62">
        <v>1001022656948</v>
      </c>
      <c r="B246" s="31" t="s">
        <v>683</v>
      </c>
      <c r="C246" s="32" t="s">
        <v>2</v>
      </c>
      <c r="D246" s="121">
        <v>6.2</v>
      </c>
      <c r="E246" s="139">
        <v>6.2</v>
      </c>
      <c r="F246" s="116">
        <f t="shared" si="15"/>
        <v>1.55</v>
      </c>
      <c r="G246" s="102">
        <v>4</v>
      </c>
      <c r="H246" s="28">
        <v>80</v>
      </c>
      <c r="I246" s="119">
        <f t="shared" si="16"/>
        <v>496</v>
      </c>
      <c r="K246" s="118" t="e">
        <f>VLOOKUP(A246,КИ_ПФ!A3:AK334,37,FALSE)</f>
        <v>#N/A</v>
      </c>
      <c r="L246" s="133" t="e">
        <f t="shared" si="18"/>
        <v>#N/A</v>
      </c>
    </row>
    <row r="247" spans="1:12" x14ac:dyDescent="0.2">
      <c r="A247" s="62">
        <v>1001022657075</v>
      </c>
      <c r="B247" s="31" t="s">
        <v>772</v>
      </c>
      <c r="C247" s="32" t="s">
        <v>2</v>
      </c>
      <c r="D247" s="121">
        <v>6</v>
      </c>
      <c r="E247" s="139">
        <v>6</v>
      </c>
      <c r="F247" s="116">
        <f t="shared" si="15"/>
        <v>1.5</v>
      </c>
      <c r="G247" s="102">
        <v>4</v>
      </c>
      <c r="H247" s="28">
        <v>80</v>
      </c>
      <c r="I247" s="119">
        <f t="shared" si="16"/>
        <v>480</v>
      </c>
      <c r="K247" s="118" t="e">
        <f>VLOOKUP(A247,КИ_ПФ!A3:AK335,37,FALSE)</f>
        <v>#N/A</v>
      </c>
      <c r="L247" s="133" t="e">
        <f t="shared" si="18"/>
        <v>#N/A</v>
      </c>
    </row>
    <row r="248" spans="1:12" x14ac:dyDescent="0.2">
      <c r="A248" s="62">
        <v>1001022656949</v>
      </c>
      <c r="B248" s="31" t="s">
        <v>684</v>
      </c>
      <c r="C248" s="32" t="s">
        <v>2</v>
      </c>
      <c r="D248" s="121">
        <v>6.2</v>
      </c>
      <c r="E248" s="139">
        <v>6.2</v>
      </c>
      <c r="F248" s="116">
        <f t="shared" si="15"/>
        <v>1.55</v>
      </c>
      <c r="G248" s="102">
        <v>4</v>
      </c>
      <c r="H248" s="28">
        <v>80</v>
      </c>
      <c r="I248" s="119">
        <f t="shared" si="16"/>
        <v>496</v>
      </c>
      <c r="K248" s="118" t="e">
        <f>VLOOKUP(A248,КИ_ПФ!A3:AK335,37,FALSE)</f>
        <v>#N/A</v>
      </c>
      <c r="L248" s="133" t="e">
        <f t="shared" si="18"/>
        <v>#N/A</v>
      </c>
    </row>
    <row r="249" spans="1:12" x14ac:dyDescent="0.2">
      <c r="A249" s="62">
        <v>1001022657076</v>
      </c>
      <c r="B249" s="31" t="s">
        <v>773</v>
      </c>
      <c r="C249" s="32" t="s">
        <v>2</v>
      </c>
      <c r="D249" s="121">
        <v>6</v>
      </c>
      <c r="E249" s="139">
        <v>6</v>
      </c>
      <c r="F249" s="116">
        <f t="shared" si="15"/>
        <v>1.5</v>
      </c>
      <c r="G249" s="102">
        <v>4</v>
      </c>
      <c r="H249" s="28">
        <v>80</v>
      </c>
      <c r="I249" s="119">
        <f t="shared" si="16"/>
        <v>480</v>
      </c>
      <c r="K249" s="118" t="e">
        <f>VLOOKUP(A249,КИ_ПФ!A3:AK336,37,FALSE)</f>
        <v>#N/A</v>
      </c>
      <c r="L249" s="133" t="e">
        <f t="shared" si="18"/>
        <v>#N/A</v>
      </c>
    </row>
    <row r="250" spans="1:12" x14ac:dyDescent="0.2">
      <c r="A250" s="62">
        <v>1001020966194</v>
      </c>
      <c r="B250" s="46" t="s">
        <v>494</v>
      </c>
      <c r="C250" s="33" t="s">
        <v>2</v>
      </c>
      <c r="D250" s="192">
        <v>6.4</v>
      </c>
      <c r="E250" s="139">
        <v>6.4</v>
      </c>
      <c r="F250" s="116">
        <f t="shared" si="15"/>
        <v>1.0669999999999999</v>
      </c>
      <c r="G250" s="103">
        <v>6</v>
      </c>
      <c r="H250" s="28">
        <v>80</v>
      </c>
      <c r="I250" s="119">
        <f t="shared" si="16"/>
        <v>512</v>
      </c>
      <c r="K250" s="118" t="e">
        <f>VLOOKUP(A250,КИ_ПФ!A3:AK344,37,FALSE)</f>
        <v>#N/A</v>
      </c>
      <c r="L250" s="133" t="e">
        <f t="shared" si="17"/>
        <v>#N/A</v>
      </c>
    </row>
    <row r="251" spans="1:12" x14ac:dyDescent="0.2">
      <c r="A251" s="62">
        <v>1001020967079</v>
      </c>
      <c r="B251" s="46" t="s">
        <v>774</v>
      </c>
      <c r="C251" s="33" t="s">
        <v>2</v>
      </c>
      <c r="D251" s="192">
        <v>6.4</v>
      </c>
      <c r="E251" s="139">
        <v>6.4</v>
      </c>
      <c r="F251" s="116">
        <f t="shared" si="15"/>
        <v>1.0669999999999999</v>
      </c>
      <c r="G251" s="103">
        <v>6</v>
      </c>
      <c r="H251" s="28">
        <v>80</v>
      </c>
      <c r="I251" s="119">
        <f t="shared" si="16"/>
        <v>512</v>
      </c>
      <c r="K251" s="118" t="e">
        <f>VLOOKUP(A251,КИ_ПФ!A3:AK345,37,FALSE)</f>
        <v>#N/A</v>
      </c>
      <c r="L251" s="133" t="e">
        <f t="shared" si="17"/>
        <v>#N/A</v>
      </c>
    </row>
    <row r="252" spans="1:12" x14ac:dyDescent="0.2">
      <c r="A252" s="62">
        <v>1001020936584</v>
      </c>
      <c r="B252" s="31" t="s">
        <v>572</v>
      </c>
      <c r="C252" s="32" t="s">
        <v>2</v>
      </c>
      <c r="D252" s="121">
        <v>6.4</v>
      </c>
      <c r="E252" s="139">
        <v>6.4</v>
      </c>
      <c r="F252" s="116">
        <f t="shared" si="15"/>
        <v>1.0669999999999999</v>
      </c>
      <c r="G252" s="102">
        <v>6</v>
      </c>
      <c r="H252" s="28">
        <v>80</v>
      </c>
      <c r="I252" s="119">
        <f t="shared" si="16"/>
        <v>512</v>
      </c>
      <c r="K252" s="118" t="e">
        <f>VLOOKUP(A252,КИ_ПФ!A3:AK345,37,FALSE)</f>
        <v>#N/A</v>
      </c>
      <c r="L252" s="133" t="e">
        <f t="shared" si="17"/>
        <v>#N/A</v>
      </c>
    </row>
    <row r="253" spans="1:12" x14ac:dyDescent="0.2">
      <c r="A253" s="62">
        <v>1001023696767</v>
      </c>
      <c r="B253" s="31" t="s">
        <v>569</v>
      </c>
      <c r="C253" s="32" t="s">
        <v>2</v>
      </c>
      <c r="D253" s="121">
        <v>4.16</v>
      </c>
      <c r="E253" s="139">
        <v>4.16</v>
      </c>
      <c r="F253" s="116">
        <f t="shared" si="15"/>
        <v>1.04</v>
      </c>
      <c r="G253" s="102">
        <v>4</v>
      </c>
      <c r="H253" s="28">
        <v>80</v>
      </c>
      <c r="I253" s="119">
        <f t="shared" si="16"/>
        <v>332.8</v>
      </c>
      <c r="K253" s="118" t="e">
        <f>VLOOKUP(A253,КИ_ПФ!A3:AK345,37,FALSE)</f>
        <v>#N/A</v>
      </c>
      <c r="L253" s="133" t="e">
        <f t="shared" si="17"/>
        <v>#N/A</v>
      </c>
    </row>
    <row r="254" spans="1:12" x14ac:dyDescent="0.2">
      <c r="A254" s="62">
        <v>1001020846764</v>
      </c>
      <c r="B254" s="46" t="s">
        <v>568</v>
      </c>
      <c r="C254" s="32" t="s">
        <v>2</v>
      </c>
      <c r="D254" s="121">
        <v>4</v>
      </c>
      <c r="E254" s="139">
        <v>4</v>
      </c>
      <c r="F254" s="116">
        <f t="shared" si="15"/>
        <v>1</v>
      </c>
      <c r="G254" s="102">
        <v>4</v>
      </c>
      <c r="H254" s="28">
        <v>128</v>
      </c>
      <c r="I254" s="119">
        <f t="shared" si="16"/>
        <v>512</v>
      </c>
      <c r="K254" s="118" t="e">
        <f>VLOOKUP(A254,КИ_ПФ!A3:AK344,37,FALSE)</f>
        <v>#N/A</v>
      </c>
      <c r="L254" s="133" t="e">
        <f t="shared" si="17"/>
        <v>#N/A</v>
      </c>
    </row>
    <row r="255" spans="1:12" x14ac:dyDescent="0.2">
      <c r="A255" s="62">
        <v>1001020846991</v>
      </c>
      <c r="B255" s="46" t="s">
        <v>704</v>
      </c>
      <c r="C255" s="32" t="s">
        <v>2</v>
      </c>
      <c r="D255" s="121">
        <v>4.2</v>
      </c>
      <c r="E255" s="139">
        <v>4.2</v>
      </c>
      <c r="F255" s="116">
        <f t="shared" si="15"/>
        <v>1.05</v>
      </c>
      <c r="G255" s="102">
        <v>4</v>
      </c>
      <c r="H255" s="28">
        <v>128</v>
      </c>
      <c r="I255" s="119">
        <f t="shared" si="16"/>
        <v>537.6</v>
      </c>
      <c r="K255" s="118" t="e">
        <f>VLOOKUP(A255,КИ_ПФ!A3:AK345,37,FALSE)</f>
        <v>#N/A</v>
      </c>
      <c r="L255" s="133" t="e">
        <f t="shared" si="17"/>
        <v>#N/A</v>
      </c>
    </row>
    <row r="256" spans="1:12" x14ac:dyDescent="0.2">
      <c r="A256" s="62">
        <v>1001024976829</v>
      </c>
      <c r="B256" s="46" t="s">
        <v>586</v>
      </c>
      <c r="C256" s="32" t="s">
        <v>2</v>
      </c>
      <c r="D256" s="121">
        <v>8.4</v>
      </c>
      <c r="E256" s="139">
        <v>8.4</v>
      </c>
      <c r="F256" s="116">
        <f t="shared" si="15"/>
        <v>2.1</v>
      </c>
      <c r="G256" s="102">
        <v>4</v>
      </c>
      <c r="H256" s="28">
        <v>48</v>
      </c>
      <c r="I256" s="119">
        <f t="shared" si="16"/>
        <v>403.2</v>
      </c>
      <c r="K256" s="118" t="e">
        <f>VLOOKUP(A256,КИ_ПФ!A3:AK352,37,FALSE)</f>
        <v>#N/A</v>
      </c>
      <c r="L256" s="133" t="e">
        <f t="shared" si="17"/>
        <v>#N/A</v>
      </c>
    </row>
    <row r="257" spans="1:12" x14ac:dyDescent="0.2">
      <c r="A257" s="62">
        <v>1001020836761</v>
      </c>
      <c r="B257" s="46" t="s">
        <v>250</v>
      </c>
      <c r="C257" s="32" t="s">
        <v>2</v>
      </c>
      <c r="D257" s="121">
        <v>4</v>
      </c>
      <c r="E257" s="139">
        <v>4</v>
      </c>
      <c r="F257" s="116">
        <f t="shared" si="15"/>
        <v>1</v>
      </c>
      <c r="G257" s="102">
        <v>4</v>
      </c>
      <c r="H257" s="28">
        <v>128</v>
      </c>
      <c r="I257" s="119">
        <f t="shared" si="16"/>
        <v>512</v>
      </c>
      <c r="K257" s="118" t="e">
        <f>VLOOKUP(A257,КИ_ПФ!A3:AK354,37,FALSE)</f>
        <v>#N/A</v>
      </c>
      <c r="L257" s="133" t="e">
        <f t="shared" si="17"/>
        <v>#N/A</v>
      </c>
    </row>
    <row r="258" spans="1:12" x14ac:dyDescent="0.2">
      <c r="A258" s="62">
        <v>1001020836250</v>
      </c>
      <c r="B258" s="46" t="s">
        <v>574</v>
      </c>
      <c r="C258" s="32" t="s">
        <v>2</v>
      </c>
      <c r="D258" s="121">
        <v>9</v>
      </c>
      <c r="E258" s="139">
        <v>9</v>
      </c>
      <c r="F258" s="116">
        <f t="shared" si="15"/>
        <v>1.5</v>
      </c>
      <c r="G258" s="102">
        <v>6</v>
      </c>
      <c r="H258" s="28">
        <v>48</v>
      </c>
      <c r="I258" s="119">
        <f t="shared" si="16"/>
        <v>432</v>
      </c>
      <c r="K258" s="118" t="e">
        <f>VLOOKUP(A258,КИ_ПФ!A3:AK357,37,FALSE)</f>
        <v>#N/A</v>
      </c>
      <c r="L258" s="133" t="e">
        <f t="shared" si="17"/>
        <v>#N/A</v>
      </c>
    </row>
    <row r="259" spans="1:12" x14ac:dyDescent="0.2">
      <c r="A259" s="62">
        <v>1001020836234</v>
      </c>
      <c r="B259" s="46" t="s">
        <v>473</v>
      </c>
      <c r="C259" s="32" t="s">
        <v>2</v>
      </c>
      <c r="D259" s="121">
        <v>9</v>
      </c>
      <c r="E259" s="139">
        <v>9</v>
      </c>
      <c r="F259" s="116">
        <f t="shared" si="15"/>
        <v>1.5</v>
      </c>
      <c r="G259" s="102">
        <v>6</v>
      </c>
      <c r="H259" s="28">
        <v>48</v>
      </c>
      <c r="I259" s="119">
        <f t="shared" si="16"/>
        <v>432</v>
      </c>
      <c r="K259" s="118" t="e">
        <f>VLOOKUP(A259,КИ_ПФ!A3:AK357,37,FALSE)</f>
        <v>#N/A</v>
      </c>
      <c r="L259" s="133" t="e">
        <f t="shared" si="17"/>
        <v>#N/A</v>
      </c>
    </row>
    <row r="260" spans="1:12" x14ac:dyDescent="0.2">
      <c r="A260" s="62">
        <v>1001020836709</v>
      </c>
      <c r="B260" s="46" t="s">
        <v>743</v>
      </c>
      <c r="C260" s="32" t="s">
        <v>2</v>
      </c>
      <c r="D260" s="121">
        <v>9</v>
      </c>
      <c r="E260" s="139">
        <v>9</v>
      </c>
      <c r="F260" s="116">
        <f t="shared" si="15"/>
        <v>1.5</v>
      </c>
      <c r="G260" s="102">
        <v>6</v>
      </c>
      <c r="H260" s="28">
        <v>48</v>
      </c>
      <c r="I260" s="119">
        <f t="shared" si="16"/>
        <v>432</v>
      </c>
      <c r="K260" s="118" t="e">
        <f>VLOOKUP(A260,КИ_ПФ!A3:AK358,37,FALSE)</f>
        <v>#N/A</v>
      </c>
      <c r="L260" s="133" t="e">
        <f t="shared" si="17"/>
        <v>#N/A</v>
      </c>
    </row>
    <row r="261" spans="1:12" x14ac:dyDescent="0.2">
      <c r="A261" s="62">
        <v>1001022246738</v>
      </c>
      <c r="B261" s="31" t="s">
        <v>492</v>
      </c>
      <c r="C261" s="32" t="s">
        <v>2</v>
      </c>
      <c r="D261" s="121">
        <v>5.46</v>
      </c>
      <c r="E261" s="139">
        <v>5.46</v>
      </c>
      <c r="F261" s="116">
        <f t="shared" si="15"/>
        <v>0.91</v>
      </c>
      <c r="G261" s="102">
        <v>6</v>
      </c>
      <c r="H261" s="28">
        <v>80</v>
      </c>
      <c r="I261" s="119">
        <f t="shared" si="16"/>
        <v>436.8</v>
      </c>
      <c r="K261" s="118" t="e">
        <f>VLOOKUP(A261,КИ_ПФ!A3:AK360,37,FALSE)</f>
        <v>#N/A</v>
      </c>
      <c r="L261" s="133" t="e">
        <f t="shared" si="17"/>
        <v>#N/A</v>
      </c>
    </row>
    <row r="262" spans="1:12" x14ac:dyDescent="0.2">
      <c r="A262" s="62">
        <v>1001022246739</v>
      </c>
      <c r="B262" s="31" t="s">
        <v>216</v>
      </c>
      <c r="C262" s="32" t="s">
        <v>2</v>
      </c>
      <c r="D262" s="121">
        <v>5.6</v>
      </c>
      <c r="E262" s="139">
        <v>5.6</v>
      </c>
      <c r="F262" s="116">
        <f t="shared" si="15"/>
        <v>0.93400000000000005</v>
      </c>
      <c r="G262" s="102">
        <v>6</v>
      </c>
      <c r="H262" s="28">
        <v>80</v>
      </c>
      <c r="I262" s="119">
        <f t="shared" si="16"/>
        <v>448</v>
      </c>
      <c r="K262" s="118" t="e">
        <f>VLOOKUP(A262,КИ_ПФ!A3:AK361,37,FALSE)</f>
        <v>#N/A</v>
      </c>
      <c r="L262" s="133" t="e">
        <f t="shared" si="17"/>
        <v>#N/A</v>
      </c>
    </row>
    <row r="263" spans="1:12" x14ac:dyDescent="0.2">
      <c r="A263" s="62">
        <v>1001020846939</v>
      </c>
      <c r="B263" s="31" t="s">
        <v>697</v>
      </c>
      <c r="C263" s="32" t="s">
        <v>2</v>
      </c>
      <c r="D263" s="121">
        <v>9</v>
      </c>
      <c r="E263" s="139">
        <v>9</v>
      </c>
      <c r="F263" s="116">
        <f t="shared" si="15"/>
        <v>1.5</v>
      </c>
      <c r="G263" s="102">
        <v>6</v>
      </c>
      <c r="H263" s="28">
        <v>48</v>
      </c>
      <c r="I263" s="119">
        <f t="shared" si="16"/>
        <v>432</v>
      </c>
      <c r="K263" s="118" t="e">
        <f>VLOOKUP(A263,КИ_ПФ!A3:AK362,37,FALSE)</f>
        <v>#N/A</v>
      </c>
      <c r="L263" s="133" t="e">
        <f t="shared" si="17"/>
        <v>#N/A</v>
      </c>
    </row>
    <row r="264" spans="1:12" x14ac:dyDescent="0.2">
      <c r="A264" s="62">
        <v>1001022466951</v>
      </c>
      <c r="B264" s="31" t="s">
        <v>685</v>
      </c>
      <c r="C264" s="32" t="s">
        <v>2</v>
      </c>
      <c r="D264" s="121">
        <v>6.2</v>
      </c>
      <c r="E264" s="139">
        <v>6.2</v>
      </c>
      <c r="F264" s="116">
        <f t="shared" si="15"/>
        <v>1.55</v>
      </c>
      <c r="G264" s="102">
        <v>4</v>
      </c>
      <c r="H264" s="28">
        <v>80</v>
      </c>
      <c r="I264" s="119">
        <f t="shared" si="16"/>
        <v>496</v>
      </c>
      <c r="K264" s="118" t="e">
        <f>VLOOKUP(A264,КИ_ПФ!A3:AK368,37,FALSE)</f>
        <v>#N/A</v>
      </c>
      <c r="L264" s="133" t="e">
        <f t="shared" si="17"/>
        <v>#N/A</v>
      </c>
    </row>
    <row r="265" spans="1:12" x14ac:dyDescent="0.2">
      <c r="A265" s="62">
        <v>1001022467082</v>
      </c>
      <c r="B265" s="31" t="s">
        <v>776</v>
      </c>
      <c r="C265" s="32" t="s">
        <v>2</v>
      </c>
      <c r="D265" s="121">
        <v>6</v>
      </c>
      <c r="E265" s="139">
        <v>6</v>
      </c>
      <c r="F265" s="116">
        <f t="shared" si="15"/>
        <v>1.5</v>
      </c>
      <c r="G265" s="102">
        <v>4</v>
      </c>
      <c r="H265" s="28">
        <v>80</v>
      </c>
      <c r="I265" s="119">
        <f t="shared" si="16"/>
        <v>480</v>
      </c>
      <c r="K265" s="118" t="e">
        <f>VLOOKUP(A265,КИ_ПФ!A3:AK369,37,FALSE)</f>
        <v>#N/A</v>
      </c>
      <c r="L265" s="133" t="e">
        <f t="shared" si="17"/>
        <v>#N/A</v>
      </c>
    </row>
    <row r="266" spans="1:12" x14ac:dyDescent="0.2">
      <c r="A266" s="62">
        <v>1001022466952</v>
      </c>
      <c r="B266" s="31" t="s">
        <v>686</v>
      </c>
      <c r="C266" s="32" t="s">
        <v>2</v>
      </c>
      <c r="D266" s="121">
        <v>6.2</v>
      </c>
      <c r="E266" s="139">
        <v>6.2</v>
      </c>
      <c r="F266" s="116">
        <f t="shared" si="15"/>
        <v>1.55</v>
      </c>
      <c r="G266" s="102">
        <v>4</v>
      </c>
      <c r="H266" s="28">
        <v>80</v>
      </c>
      <c r="I266" s="119">
        <f t="shared" si="16"/>
        <v>496</v>
      </c>
      <c r="K266" s="118" t="e">
        <f>VLOOKUP(A266,КИ_ПФ!A3:AK370,37,FALSE)</f>
        <v>#N/A</v>
      </c>
      <c r="L266" s="133" t="e">
        <f t="shared" si="17"/>
        <v>#N/A</v>
      </c>
    </row>
    <row r="267" spans="1:12" x14ac:dyDescent="0.2">
      <c r="A267" s="62">
        <v>1001022467083</v>
      </c>
      <c r="B267" s="31" t="s">
        <v>777</v>
      </c>
      <c r="C267" s="32" t="s">
        <v>2</v>
      </c>
      <c r="D267" s="121">
        <v>6</v>
      </c>
      <c r="E267" s="139">
        <v>6</v>
      </c>
      <c r="F267" s="116">
        <f t="shared" si="15"/>
        <v>1.5</v>
      </c>
      <c r="G267" s="102">
        <v>4</v>
      </c>
      <c r="H267" s="28">
        <v>80</v>
      </c>
      <c r="I267" s="119">
        <f t="shared" si="16"/>
        <v>480</v>
      </c>
      <c r="K267" s="118" t="e">
        <f>VLOOKUP(A267,КИ_ПФ!A3:AK371,37,FALSE)</f>
        <v>#N/A</v>
      </c>
      <c r="L267" s="133" t="e">
        <f t="shared" si="17"/>
        <v>#N/A</v>
      </c>
    </row>
    <row r="268" spans="1:12" x14ac:dyDescent="0.2">
      <c r="A268" s="62">
        <v>1001022466993</v>
      </c>
      <c r="B268" s="31" t="s">
        <v>703</v>
      </c>
      <c r="C268" s="32" t="s">
        <v>2</v>
      </c>
      <c r="D268" s="121">
        <v>6.2</v>
      </c>
      <c r="E268" s="139">
        <v>6.2</v>
      </c>
      <c r="F268" s="116">
        <f t="shared" si="15"/>
        <v>1.55</v>
      </c>
      <c r="G268" s="102">
        <v>4</v>
      </c>
      <c r="H268" s="28">
        <v>80</v>
      </c>
      <c r="I268" s="119">
        <f t="shared" si="16"/>
        <v>496</v>
      </c>
      <c r="K268" s="118" t="e">
        <f>VLOOKUP(A268,КИ_ПФ!A3:AK371,37,FALSE)</f>
        <v>#N/A</v>
      </c>
      <c r="L268" s="133" t="e">
        <f t="shared" si="17"/>
        <v>#N/A</v>
      </c>
    </row>
    <row r="269" spans="1:12" x14ac:dyDescent="0.2">
      <c r="A269" s="62">
        <v>1001022467084</v>
      </c>
      <c r="B269" s="31" t="s">
        <v>778</v>
      </c>
      <c r="C269" s="32" t="s">
        <v>2</v>
      </c>
      <c r="D269" s="121">
        <v>6</v>
      </c>
      <c r="E269" s="139">
        <v>6</v>
      </c>
      <c r="F269" s="116">
        <f t="shared" si="15"/>
        <v>1.5</v>
      </c>
      <c r="G269" s="102">
        <v>4</v>
      </c>
      <c r="H269" s="28">
        <v>80</v>
      </c>
      <c r="I269" s="119">
        <f t="shared" si="16"/>
        <v>480</v>
      </c>
      <c r="K269" s="118" t="e">
        <f>VLOOKUP(A269,КИ_ПФ!A3:AK372,37,FALSE)</f>
        <v>#N/A</v>
      </c>
      <c r="L269" s="133" t="e">
        <f t="shared" si="17"/>
        <v>#N/A</v>
      </c>
    </row>
    <row r="270" spans="1:12" x14ac:dyDescent="0.2">
      <c r="A270" s="62">
        <v>1001022466950</v>
      </c>
      <c r="B270" s="31" t="s">
        <v>687</v>
      </c>
      <c r="C270" s="32" t="s">
        <v>2</v>
      </c>
      <c r="D270" s="121">
        <v>6.2</v>
      </c>
      <c r="E270" s="139">
        <v>6.2</v>
      </c>
      <c r="F270" s="116">
        <f t="shared" si="15"/>
        <v>1.55</v>
      </c>
      <c r="G270" s="102">
        <v>4</v>
      </c>
      <c r="H270" s="28">
        <v>80</v>
      </c>
      <c r="I270" s="119">
        <f t="shared" si="16"/>
        <v>496</v>
      </c>
      <c r="K270" s="118" t="e">
        <f>VLOOKUP(A270,КИ_ПФ!A3:AK372,37,FALSE)</f>
        <v>#N/A</v>
      </c>
      <c r="L270" s="133" t="e">
        <f t="shared" si="17"/>
        <v>#N/A</v>
      </c>
    </row>
    <row r="271" spans="1:12" x14ac:dyDescent="0.2">
      <c r="A271" s="62">
        <v>1001022467081</v>
      </c>
      <c r="B271" s="31" t="s">
        <v>775</v>
      </c>
      <c r="C271" s="32" t="s">
        <v>2</v>
      </c>
      <c r="D271" s="121">
        <v>6</v>
      </c>
      <c r="E271" s="139">
        <v>6</v>
      </c>
      <c r="F271" s="116">
        <f t="shared" si="15"/>
        <v>1.5</v>
      </c>
      <c r="G271" s="102">
        <v>4</v>
      </c>
      <c r="H271" s="28">
        <v>80</v>
      </c>
      <c r="I271" s="119">
        <f t="shared" si="16"/>
        <v>480</v>
      </c>
      <c r="K271" s="118" t="e">
        <f>VLOOKUP(A271,КИ_ПФ!A3:AK373,37,FALSE)</f>
        <v>#N/A</v>
      </c>
      <c r="L271" s="133" t="e">
        <f t="shared" si="17"/>
        <v>#N/A</v>
      </c>
    </row>
    <row r="272" spans="1:12" x14ac:dyDescent="0.2">
      <c r="A272" s="62">
        <v>1001022556254</v>
      </c>
      <c r="B272" s="31" t="s">
        <v>567</v>
      </c>
      <c r="C272" s="32" t="s">
        <v>2</v>
      </c>
      <c r="D272" s="121">
        <v>3.1</v>
      </c>
      <c r="E272" s="139">
        <v>3.1</v>
      </c>
      <c r="F272" s="116">
        <f t="shared" ref="F272:F342" si="19">ROUNDUP(Новая_кратность_короба__кг/Кол_во_штук_в_коробе,3)</f>
        <v>1.55</v>
      </c>
      <c r="G272" s="102">
        <v>2</v>
      </c>
      <c r="H272" s="28">
        <v>128</v>
      </c>
      <c r="I272" s="119">
        <f t="shared" ref="I272:I342" si="20">ROUNDDOWN(Новая_кратность_короба__кг*Кол_во_коробок_на_поддоне,1)</f>
        <v>396.8</v>
      </c>
      <c r="K272" s="118" t="e">
        <f>VLOOKUP(A272,КИ_ПФ!A3:AK374,37,FALSE)</f>
        <v>#N/A</v>
      </c>
      <c r="L272" s="133" t="e">
        <f t="shared" ref="L272:L343" si="21">IF(I272=K272,"ИСТИНА","ЛОЖЬ")</f>
        <v>#N/A</v>
      </c>
    </row>
    <row r="273" spans="1:12" x14ac:dyDescent="0.2">
      <c r="A273" s="62">
        <v>1001022557086</v>
      </c>
      <c r="B273" s="31" t="s">
        <v>783</v>
      </c>
      <c r="C273" s="32" t="s">
        <v>2</v>
      </c>
      <c r="D273" s="121">
        <v>3.1</v>
      </c>
      <c r="E273" s="139">
        <v>3.1</v>
      </c>
      <c r="F273" s="116">
        <f t="shared" si="19"/>
        <v>1.55</v>
      </c>
      <c r="G273" s="102">
        <v>2</v>
      </c>
      <c r="H273" s="28">
        <v>128</v>
      </c>
      <c r="I273" s="119">
        <f t="shared" si="20"/>
        <v>396.8</v>
      </c>
      <c r="K273" s="118" t="e">
        <f>VLOOKUP(A273,КИ_ПФ!A3:AK375,37,FALSE)</f>
        <v>#N/A</v>
      </c>
      <c r="L273" s="133" t="e">
        <f t="shared" si="21"/>
        <v>#N/A</v>
      </c>
    </row>
    <row r="274" spans="1:12" x14ac:dyDescent="0.2">
      <c r="A274" s="62">
        <v>1001024255697</v>
      </c>
      <c r="B274" s="31" t="s">
        <v>185</v>
      </c>
      <c r="C274" s="32" t="s">
        <v>2</v>
      </c>
      <c r="D274" s="121">
        <v>3.1</v>
      </c>
      <c r="E274" s="139">
        <v>3.1</v>
      </c>
      <c r="F274" s="116">
        <f t="shared" si="19"/>
        <v>1.55</v>
      </c>
      <c r="G274" s="102">
        <v>2</v>
      </c>
      <c r="H274" s="28">
        <v>128</v>
      </c>
      <c r="I274" s="119">
        <f t="shared" si="20"/>
        <v>396.8</v>
      </c>
      <c r="K274" s="118" t="e">
        <f>VLOOKUP(A274,КИ_ПФ!A3:AK376,37,FALSE)</f>
        <v>#N/A</v>
      </c>
      <c r="L274" s="133" t="e">
        <f t="shared" si="21"/>
        <v>#N/A</v>
      </c>
    </row>
    <row r="275" spans="1:12" x14ac:dyDescent="0.2">
      <c r="A275" s="62">
        <v>1001022376956</v>
      </c>
      <c r="B275" s="31" t="s">
        <v>688</v>
      </c>
      <c r="C275" s="32" t="s">
        <v>2</v>
      </c>
      <c r="D275" s="121">
        <v>6</v>
      </c>
      <c r="E275" s="139">
        <v>6</v>
      </c>
      <c r="F275" s="116">
        <f t="shared" si="19"/>
        <v>1.5</v>
      </c>
      <c r="G275" s="102">
        <v>4</v>
      </c>
      <c r="H275" s="28">
        <v>80</v>
      </c>
      <c r="I275" s="119">
        <f t="shared" si="20"/>
        <v>480</v>
      </c>
      <c r="K275" s="118" t="e">
        <f>VLOOKUP(A275,КИ_ПФ!A3:AK381,37,FALSE)</f>
        <v>#N/A</v>
      </c>
      <c r="L275" s="133" t="e">
        <f t="shared" si="21"/>
        <v>#N/A</v>
      </c>
    </row>
    <row r="276" spans="1:12" x14ac:dyDescent="0.2">
      <c r="A276" s="62">
        <v>1001022377071</v>
      </c>
      <c r="B276" s="31" t="s">
        <v>770</v>
      </c>
      <c r="C276" s="32" t="s">
        <v>2</v>
      </c>
      <c r="D276" s="121">
        <v>6</v>
      </c>
      <c r="E276" s="139">
        <v>6</v>
      </c>
      <c r="F276" s="116">
        <f t="shared" si="19"/>
        <v>1.5</v>
      </c>
      <c r="G276" s="102">
        <v>4</v>
      </c>
      <c r="H276" s="28">
        <v>80</v>
      </c>
      <c r="I276" s="119">
        <f t="shared" si="20"/>
        <v>480</v>
      </c>
      <c r="K276" s="118" t="e">
        <f>VLOOKUP(A276,КИ_ПФ!A3:AK382,37,FALSE)</f>
        <v>#N/A</v>
      </c>
      <c r="L276" s="133" t="e">
        <f t="shared" si="21"/>
        <v>#N/A</v>
      </c>
    </row>
    <row r="277" spans="1:12" x14ac:dyDescent="0.2">
      <c r="A277" s="62">
        <v>1001022376955</v>
      </c>
      <c r="B277" s="31" t="s">
        <v>689</v>
      </c>
      <c r="C277" s="32" t="s">
        <v>2</v>
      </c>
      <c r="D277" s="121">
        <v>6</v>
      </c>
      <c r="E277" s="139">
        <v>6</v>
      </c>
      <c r="F277" s="116">
        <f t="shared" si="19"/>
        <v>1.5</v>
      </c>
      <c r="G277" s="102">
        <v>4</v>
      </c>
      <c r="H277" s="28">
        <v>80</v>
      </c>
      <c r="I277" s="119">
        <f t="shared" si="20"/>
        <v>480</v>
      </c>
      <c r="K277" s="118" t="e">
        <f>VLOOKUP(A277,КИ_ПФ!A3:AK382,37,FALSE)</f>
        <v>#N/A</v>
      </c>
      <c r="L277" s="133" t="e">
        <f t="shared" si="21"/>
        <v>#N/A</v>
      </c>
    </row>
    <row r="278" spans="1:12" x14ac:dyDescent="0.2">
      <c r="A278" s="62">
        <v>1001022377070</v>
      </c>
      <c r="B278" s="31" t="s">
        <v>769</v>
      </c>
      <c r="C278" s="32" t="s">
        <v>2</v>
      </c>
      <c r="D278" s="121">
        <v>6</v>
      </c>
      <c r="E278" s="139">
        <v>6</v>
      </c>
      <c r="F278" s="116">
        <f t="shared" si="19"/>
        <v>1.5</v>
      </c>
      <c r="G278" s="102">
        <v>4</v>
      </c>
      <c r="H278" s="28">
        <v>80</v>
      </c>
      <c r="I278" s="119">
        <f t="shared" si="20"/>
        <v>480</v>
      </c>
      <c r="K278" s="118" t="e">
        <f>VLOOKUP(A278,КИ_ПФ!A3:AK383,37,FALSE)</f>
        <v>#N/A</v>
      </c>
      <c r="L278" s="133" t="e">
        <f t="shared" si="21"/>
        <v>#N/A</v>
      </c>
    </row>
    <row r="279" spans="1:12" x14ac:dyDescent="0.2">
      <c r="A279" s="62">
        <v>1001022376954</v>
      </c>
      <c r="B279" s="31" t="s">
        <v>690</v>
      </c>
      <c r="C279" s="32" t="s">
        <v>2</v>
      </c>
      <c r="D279" s="121">
        <v>6.2</v>
      </c>
      <c r="E279" s="139">
        <v>6.2</v>
      </c>
      <c r="F279" s="116">
        <f t="shared" si="19"/>
        <v>1.55</v>
      </c>
      <c r="G279" s="102">
        <v>4</v>
      </c>
      <c r="H279" s="28">
        <v>80</v>
      </c>
      <c r="I279" s="119">
        <f t="shared" si="20"/>
        <v>496</v>
      </c>
      <c r="K279" s="118" t="e">
        <f>VLOOKUP(A279,КИ_ПФ!A3:AK383,37,FALSE)</f>
        <v>#N/A</v>
      </c>
      <c r="L279" s="133" t="e">
        <f t="shared" si="21"/>
        <v>#N/A</v>
      </c>
    </row>
    <row r="280" spans="1:12" x14ac:dyDescent="0.2">
      <c r="A280" s="62">
        <v>1001022377069</v>
      </c>
      <c r="B280" s="31" t="s">
        <v>779</v>
      </c>
      <c r="C280" s="32" t="s">
        <v>2</v>
      </c>
      <c r="D280" s="121">
        <v>6</v>
      </c>
      <c r="E280" s="139">
        <v>6</v>
      </c>
      <c r="F280" s="116">
        <f t="shared" si="19"/>
        <v>1.5</v>
      </c>
      <c r="G280" s="102">
        <v>4</v>
      </c>
      <c r="H280" s="28">
        <v>80</v>
      </c>
      <c r="I280" s="119">
        <f t="shared" si="20"/>
        <v>480</v>
      </c>
      <c r="K280" s="118" t="e">
        <f>VLOOKUP(A280,КИ_ПФ!A3:AK384,37,FALSE)</f>
        <v>#N/A</v>
      </c>
      <c r="L280" s="133" t="e">
        <f t="shared" si="21"/>
        <v>#N/A</v>
      </c>
    </row>
    <row r="281" spans="1:12" x14ac:dyDescent="0.2">
      <c r="A281" s="62">
        <v>1001022376953</v>
      </c>
      <c r="B281" s="31" t="s">
        <v>691</v>
      </c>
      <c r="C281" s="32" t="s">
        <v>2</v>
      </c>
      <c r="D281" s="121">
        <v>6</v>
      </c>
      <c r="E281" s="139">
        <v>6</v>
      </c>
      <c r="F281" s="116">
        <f t="shared" si="19"/>
        <v>1.5</v>
      </c>
      <c r="G281" s="102">
        <v>4</v>
      </c>
      <c r="H281" s="28">
        <v>80</v>
      </c>
      <c r="I281" s="119">
        <f t="shared" si="20"/>
        <v>480</v>
      </c>
      <c r="K281" s="118" t="e">
        <f>VLOOKUP(A281,КИ_ПФ!A3:AK384,37,FALSE)</f>
        <v>#N/A</v>
      </c>
      <c r="L281" s="133" t="e">
        <f t="shared" si="21"/>
        <v>#N/A</v>
      </c>
    </row>
    <row r="282" spans="1:12" x14ac:dyDescent="0.2">
      <c r="A282" s="62">
        <v>1001022377068</v>
      </c>
      <c r="B282" s="31" t="s">
        <v>768</v>
      </c>
      <c r="C282" s="32" t="s">
        <v>2</v>
      </c>
      <c r="D282" s="121">
        <v>6</v>
      </c>
      <c r="E282" s="139">
        <v>6</v>
      </c>
      <c r="F282" s="116">
        <f t="shared" si="19"/>
        <v>1.5</v>
      </c>
      <c r="G282" s="102">
        <v>4</v>
      </c>
      <c r="H282" s="28">
        <v>80</v>
      </c>
      <c r="I282" s="119">
        <f t="shared" si="20"/>
        <v>480</v>
      </c>
      <c r="K282" s="118" t="e">
        <f>VLOOKUP(A282,КИ_ПФ!A3:AK385,37,FALSE)</f>
        <v>#N/A</v>
      </c>
      <c r="L282" s="133" t="e">
        <f t="shared" si="21"/>
        <v>#N/A</v>
      </c>
    </row>
    <row r="283" spans="1:12" x14ac:dyDescent="0.2">
      <c r="A283" s="62">
        <v>1001022376957</v>
      </c>
      <c r="B283" s="31" t="s">
        <v>692</v>
      </c>
      <c r="C283" s="32" t="s">
        <v>2</v>
      </c>
      <c r="D283" s="121">
        <v>6.2</v>
      </c>
      <c r="E283" s="139">
        <v>6.2</v>
      </c>
      <c r="F283" s="116">
        <f t="shared" si="19"/>
        <v>1.55</v>
      </c>
      <c r="G283" s="102">
        <v>4</v>
      </c>
      <c r="H283" s="28">
        <v>80</v>
      </c>
      <c r="I283" s="119">
        <f t="shared" si="20"/>
        <v>496</v>
      </c>
      <c r="K283" s="118" t="e">
        <f>VLOOKUP(A283,КИ_ПФ!A3:AK385,37,FALSE)</f>
        <v>#N/A</v>
      </c>
      <c r="L283" s="133" t="e">
        <f t="shared" si="21"/>
        <v>#N/A</v>
      </c>
    </row>
    <row r="284" spans="1:12" x14ac:dyDescent="0.2">
      <c r="A284" s="62">
        <v>1001022377072</v>
      </c>
      <c r="B284" s="31" t="s">
        <v>771</v>
      </c>
      <c r="C284" s="32" t="s">
        <v>2</v>
      </c>
      <c r="D284" s="121">
        <v>6</v>
      </c>
      <c r="E284" s="139">
        <v>6</v>
      </c>
      <c r="F284" s="116">
        <f t="shared" si="19"/>
        <v>1.5</v>
      </c>
      <c r="G284" s="102">
        <v>4</v>
      </c>
      <c r="H284" s="28">
        <v>80</v>
      </c>
      <c r="I284" s="119">
        <f t="shared" si="20"/>
        <v>480</v>
      </c>
      <c r="K284" s="118" t="e">
        <f>VLOOKUP(A284,КИ_ПФ!A3:AK386,37,FALSE)</f>
        <v>#N/A</v>
      </c>
      <c r="L284" s="133" t="e">
        <f t="shared" si="21"/>
        <v>#N/A</v>
      </c>
    </row>
    <row r="285" spans="1:12" x14ac:dyDescent="0.2">
      <c r="A285" s="47">
        <v>1003171625567</v>
      </c>
      <c r="B285" s="31" t="s">
        <v>158</v>
      </c>
      <c r="C285" s="54" t="s">
        <v>2</v>
      </c>
      <c r="D285" s="121">
        <v>3.1</v>
      </c>
      <c r="E285" s="139">
        <v>3</v>
      </c>
      <c r="F285" s="116">
        <f t="shared" si="19"/>
        <v>1</v>
      </c>
      <c r="G285" s="102">
        <v>3</v>
      </c>
      <c r="H285" s="28">
        <v>135</v>
      </c>
      <c r="I285" s="119">
        <f t="shared" si="20"/>
        <v>405</v>
      </c>
      <c r="K285" s="118" t="e">
        <f>VLOOKUP(A285,КИ_ПФ!A3:AK381,37,FALSE)</f>
        <v>#N/A</v>
      </c>
      <c r="L285" s="133" t="e">
        <f t="shared" si="21"/>
        <v>#N/A</v>
      </c>
    </row>
    <row r="286" spans="1:12" x14ac:dyDescent="0.2">
      <c r="A286" s="47">
        <v>1003171626290</v>
      </c>
      <c r="B286" s="31" t="s">
        <v>158</v>
      </c>
      <c r="C286" s="54" t="s">
        <v>2</v>
      </c>
      <c r="D286" s="121">
        <v>3</v>
      </c>
      <c r="E286" s="139">
        <v>3</v>
      </c>
      <c r="F286" s="116">
        <f t="shared" si="19"/>
        <v>1</v>
      </c>
      <c r="G286" s="102">
        <v>3</v>
      </c>
      <c r="H286" s="28">
        <v>135</v>
      </c>
      <c r="I286" s="119">
        <f t="shared" si="20"/>
        <v>405</v>
      </c>
      <c r="K286" s="118" t="e">
        <f>VLOOKUP(A286,КИ_ПФ!A3:AK382,37,FALSE)</f>
        <v>#N/A</v>
      </c>
      <c r="L286" s="133" t="e">
        <f t="shared" si="21"/>
        <v>#N/A</v>
      </c>
    </row>
    <row r="287" spans="1:12" x14ac:dyDescent="0.2">
      <c r="A287" s="47">
        <v>1003174565855</v>
      </c>
      <c r="B287" s="31" t="s">
        <v>183</v>
      </c>
      <c r="C287" s="54" t="s">
        <v>2</v>
      </c>
      <c r="D287" s="121">
        <v>2</v>
      </c>
      <c r="E287" s="139">
        <v>2</v>
      </c>
      <c r="F287" s="116">
        <f t="shared" si="19"/>
        <v>1</v>
      </c>
      <c r="G287" s="102">
        <v>2</v>
      </c>
      <c r="H287" s="28">
        <v>128</v>
      </c>
      <c r="I287" s="119">
        <f t="shared" si="20"/>
        <v>256</v>
      </c>
      <c r="K287" s="118" t="e">
        <f>VLOOKUP(A287,КИ_ПФ!A3:AK382,37,FALSE)</f>
        <v>#N/A</v>
      </c>
      <c r="L287" s="133" t="e">
        <f t="shared" si="21"/>
        <v>#N/A</v>
      </c>
    </row>
    <row r="288" spans="1:12" x14ac:dyDescent="0.2">
      <c r="A288" s="47">
        <v>1003174565921</v>
      </c>
      <c r="B288" s="31" t="s">
        <v>219</v>
      </c>
      <c r="C288" s="54" t="s">
        <v>2</v>
      </c>
      <c r="D288" s="121">
        <v>2</v>
      </c>
      <c r="E288" s="139">
        <v>2</v>
      </c>
      <c r="F288" s="116">
        <f t="shared" si="19"/>
        <v>1</v>
      </c>
      <c r="G288" s="102">
        <v>2</v>
      </c>
      <c r="H288" s="28">
        <v>112</v>
      </c>
      <c r="I288" s="119">
        <f t="shared" si="20"/>
        <v>224</v>
      </c>
      <c r="K288" s="118" t="e">
        <f>VLOOKUP(A288,КИ_ПФ!A3:AK383,37,FALSE)</f>
        <v>#N/A</v>
      </c>
      <c r="L288" s="133" t="e">
        <f t="shared" si="21"/>
        <v>#N/A</v>
      </c>
    </row>
    <row r="289" spans="1:12" x14ac:dyDescent="0.2">
      <c r="A289" s="47">
        <v>1003175086171</v>
      </c>
      <c r="B289" s="31" t="s">
        <v>207</v>
      </c>
      <c r="C289" s="54" t="s">
        <v>2</v>
      </c>
      <c r="D289" s="121">
        <v>2.4</v>
      </c>
      <c r="E289" s="139">
        <v>2.4</v>
      </c>
      <c r="F289" s="116">
        <f t="shared" si="19"/>
        <v>1.2</v>
      </c>
      <c r="G289" s="102">
        <v>2</v>
      </c>
      <c r="H289" s="28">
        <v>128</v>
      </c>
      <c r="I289" s="119">
        <f t="shared" si="20"/>
        <v>307.2</v>
      </c>
      <c r="K289" s="118" t="e">
        <f>VLOOKUP(A289,КИ_ПФ!A3:AK385,37,FALSE)</f>
        <v>#N/A</v>
      </c>
      <c r="L289" s="133" t="e">
        <f t="shared" si="21"/>
        <v>#N/A</v>
      </c>
    </row>
    <row r="290" spans="1:12" x14ac:dyDescent="0.2">
      <c r="A290" s="47">
        <v>1003175086294</v>
      </c>
      <c r="B290" s="31" t="s">
        <v>221</v>
      </c>
      <c r="C290" s="54" t="s">
        <v>2</v>
      </c>
      <c r="D290" s="121">
        <v>2.2999999999999998</v>
      </c>
      <c r="E290" s="139">
        <v>2.2999999999999998</v>
      </c>
      <c r="F290" s="116">
        <f t="shared" si="19"/>
        <v>1.1499999999999999</v>
      </c>
      <c r="G290" s="102">
        <v>2</v>
      </c>
      <c r="H290" s="28">
        <v>128</v>
      </c>
      <c r="I290" s="119">
        <f t="shared" si="20"/>
        <v>294.39999999999998</v>
      </c>
      <c r="K290" s="118" t="e">
        <f>VLOOKUP(A290,КИ_ПФ!A3:AK386,37,FALSE)</f>
        <v>#N/A</v>
      </c>
      <c r="L290" s="133" t="e">
        <f t="shared" si="21"/>
        <v>#N/A</v>
      </c>
    </row>
    <row r="291" spans="1:12" x14ac:dyDescent="0.2">
      <c r="A291" s="47">
        <v>1003175086230</v>
      </c>
      <c r="B291" s="31" t="s">
        <v>478</v>
      </c>
      <c r="C291" s="54" t="s">
        <v>2</v>
      </c>
      <c r="D291" s="121">
        <v>2.4</v>
      </c>
      <c r="E291" s="139">
        <v>2.4</v>
      </c>
      <c r="F291" s="116">
        <f t="shared" si="19"/>
        <v>1.2</v>
      </c>
      <c r="G291" s="102">
        <v>2</v>
      </c>
      <c r="H291" s="28">
        <v>128</v>
      </c>
      <c r="I291" s="119">
        <f t="shared" si="20"/>
        <v>307.2</v>
      </c>
      <c r="K291" s="118" t="e">
        <f>VLOOKUP(A291,КИ_ПФ!A3:AK387,37,FALSE)</f>
        <v>#N/A</v>
      </c>
      <c r="L291" s="133" t="e">
        <f t="shared" si="21"/>
        <v>#N/A</v>
      </c>
    </row>
    <row r="292" spans="1:12" x14ac:dyDescent="0.2">
      <c r="A292" s="47">
        <v>1003175136198</v>
      </c>
      <c r="B292" s="31" t="s">
        <v>217</v>
      </c>
      <c r="C292" s="54" t="s">
        <v>2</v>
      </c>
      <c r="D292" s="121">
        <v>2.1</v>
      </c>
      <c r="E292" s="139">
        <v>2.1</v>
      </c>
      <c r="F292" s="116">
        <f t="shared" si="19"/>
        <v>1.05</v>
      </c>
      <c r="G292" s="102">
        <v>2</v>
      </c>
      <c r="H292" s="28">
        <v>128</v>
      </c>
      <c r="I292" s="119">
        <f t="shared" si="20"/>
        <v>268.8</v>
      </c>
      <c r="K292" s="118" t="e">
        <f>VLOOKUP(A292,КИ_ПФ!A3:AK387,37,FALSE)</f>
        <v>#N/A</v>
      </c>
      <c r="L292" s="133" t="e">
        <f t="shared" si="21"/>
        <v>#N/A</v>
      </c>
    </row>
    <row r="293" spans="1:12" x14ac:dyDescent="0.2">
      <c r="A293" s="47">
        <v>1003173544959</v>
      </c>
      <c r="B293" s="31" t="s">
        <v>129</v>
      </c>
      <c r="C293" s="54" t="s">
        <v>2</v>
      </c>
      <c r="D293" s="121">
        <v>2</v>
      </c>
      <c r="E293" s="139">
        <v>2</v>
      </c>
      <c r="F293" s="116">
        <f t="shared" si="19"/>
        <v>1</v>
      </c>
      <c r="G293" s="102">
        <v>2</v>
      </c>
      <c r="H293" s="28">
        <v>128</v>
      </c>
      <c r="I293" s="119">
        <f t="shared" si="20"/>
        <v>256</v>
      </c>
      <c r="K293" s="118" t="e">
        <f>VLOOKUP(A293,КИ_ПФ!A3:AK389,37,FALSE)</f>
        <v>#N/A</v>
      </c>
      <c r="L293" s="133" t="e">
        <f t="shared" si="21"/>
        <v>#N/A</v>
      </c>
    </row>
    <row r="294" spans="1:12" x14ac:dyDescent="0.2">
      <c r="A294" s="47">
        <v>1003173546199</v>
      </c>
      <c r="B294" s="31" t="s">
        <v>755</v>
      </c>
      <c r="C294" s="54" t="s">
        <v>2</v>
      </c>
      <c r="D294" s="121">
        <v>2</v>
      </c>
      <c r="E294" s="139">
        <v>2</v>
      </c>
      <c r="F294" s="116">
        <f t="shared" si="19"/>
        <v>1</v>
      </c>
      <c r="G294" s="102">
        <v>2</v>
      </c>
      <c r="H294" s="28">
        <v>128</v>
      </c>
      <c r="I294" s="119">
        <f t="shared" si="20"/>
        <v>256</v>
      </c>
      <c r="K294" s="118" t="e">
        <f>VLOOKUP(A294,КИ_ПФ!A3:AK391,37,FALSE)</f>
        <v>#N/A</v>
      </c>
      <c r="L294" s="133" t="e">
        <f t="shared" si="21"/>
        <v>#N/A</v>
      </c>
    </row>
    <row r="295" spans="1:12" x14ac:dyDescent="0.2">
      <c r="A295" s="47">
        <v>1003173545857</v>
      </c>
      <c r="B295" s="31" t="s">
        <v>396</v>
      </c>
      <c r="C295" s="54" t="s">
        <v>2</v>
      </c>
      <c r="D295" s="121">
        <v>2</v>
      </c>
      <c r="E295" s="139">
        <v>2</v>
      </c>
      <c r="F295" s="116">
        <f t="shared" si="19"/>
        <v>1</v>
      </c>
      <c r="G295" s="102">
        <v>2</v>
      </c>
      <c r="H295" s="28">
        <v>128</v>
      </c>
      <c r="I295" s="119">
        <f t="shared" si="20"/>
        <v>256</v>
      </c>
      <c r="K295" s="118" t="e">
        <f>VLOOKUP(A295,КИ_ПФ!A3:AK392,37,FALSE)</f>
        <v>#N/A</v>
      </c>
      <c r="L295" s="133" t="e">
        <f t="shared" si="21"/>
        <v>#N/A</v>
      </c>
    </row>
    <row r="296" spans="1:12" x14ac:dyDescent="0.2">
      <c r="A296" s="47">
        <v>1003171725665</v>
      </c>
      <c r="B296" s="31" t="s">
        <v>166</v>
      </c>
      <c r="C296" s="54" t="s">
        <v>2</v>
      </c>
      <c r="D296" s="121">
        <v>3.6</v>
      </c>
      <c r="E296" s="139">
        <v>3.6</v>
      </c>
      <c r="F296" s="116">
        <f t="shared" si="19"/>
        <v>1.8</v>
      </c>
      <c r="G296" s="102">
        <v>2</v>
      </c>
      <c r="H296" s="28">
        <v>112</v>
      </c>
      <c r="I296" s="119">
        <f t="shared" si="20"/>
        <v>403.2</v>
      </c>
      <c r="K296" s="118" t="e">
        <f>VLOOKUP(A296,КИ_ПФ!A3:AK393,37,FALSE)</f>
        <v>#N/A</v>
      </c>
      <c r="L296" s="133" t="e">
        <f t="shared" si="21"/>
        <v>#N/A</v>
      </c>
    </row>
    <row r="297" spans="1:12" x14ac:dyDescent="0.2">
      <c r="A297" s="47">
        <v>1003171726514</v>
      </c>
      <c r="B297" s="31" t="s">
        <v>435</v>
      </c>
      <c r="C297" s="54" t="s">
        <v>2</v>
      </c>
      <c r="D297" s="121">
        <v>3.65</v>
      </c>
      <c r="E297" s="139">
        <v>3.65</v>
      </c>
      <c r="F297" s="116">
        <f t="shared" si="19"/>
        <v>1.825</v>
      </c>
      <c r="G297" s="102">
        <v>2</v>
      </c>
      <c r="H297" s="28">
        <v>128</v>
      </c>
      <c r="I297" s="119">
        <f t="shared" si="20"/>
        <v>467.2</v>
      </c>
      <c r="K297" s="118" t="e">
        <f>VLOOKUP(A297,КИ_ПФ!A3:AK394,37,FALSE)</f>
        <v>#N/A</v>
      </c>
      <c r="L297" s="133" t="e">
        <f t="shared" si="21"/>
        <v>#N/A</v>
      </c>
    </row>
    <row r="298" spans="1:12" x14ac:dyDescent="0.2">
      <c r="A298" s="47">
        <v>1003171726634</v>
      </c>
      <c r="B298" s="31" t="s">
        <v>456</v>
      </c>
      <c r="C298" s="54" t="s">
        <v>2</v>
      </c>
      <c r="D298" s="121">
        <v>4.16</v>
      </c>
      <c r="E298" s="139">
        <v>4.16</v>
      </c>
      <c r="F298" s="116">
        <f t="shared" si="19"/>
        <v>2.08</v>
      </c>
      <c r="G298" s="102">
        <v>2</v>
      </c>
      <c r="H298" s="28">
        <v>112</v>
      </c>
      <c r="I298" s="119">
        <f t="shared" si="20"/>
        <v>465.9</v>
      </c>
      <c r="K298" s="118" t="e">
        <f>VLOOKUP(A298,КИ_ПФ!A3:AK395,37,FALSE)</f>
        <v>#N/A</v>
      </c>
      <c r="L298" s="133" t="e">
        <f t="shared" si="21"/>
        <v>#N/A</v>
      </c>
    </row>
    <row r="299" spans="1:12" x14ac:dyDescent="0.2">
      <c r="A299" s="47">
        <v>1003171734793</v>
      </c>
      <c r="B299" s="31" t="s">
        <v>84</v>
      </c>
      <c r="C299" s="54" t="s">
        <v>2</v>
      </c>
      <c r="D299" s="121">
        <v>2.1</v>
      </c>
      <c r="E299" s="139">
        <v>1.9</v>
      </c>
      <c r="F299" s="116">
        <f t="shared" si="19"/>
        <v>0.95</v>
      </c>
      <c r="G299" s="102">
        <v>2</v>
      </c>
      <c r="H299" s="28">
        <v>128</v>
      </c>
      <c r="I299" s="119">
        <f t="shared" si="20"/>
        <v>243.2</v>
      </c>
      <c r="K299" s="118" t="e">
        <f>VLOOKUP(A299,КИ_ПФ!A3:AK395,37,FALSE)</f>
        <v>#N/A</v>
      </c>
      <c r="L299" s="133" t="e">
        <f t="shared" si="21"/>
        <v>#N/A</v>
      </c>
    </row>
    <row r="300" spans="1:12" x14ac:dyDescent="0.2">
      <c r="A300" s="47">
        <v>1003171735534</v>
      </c>
      <c r="B300" s="31" t="s">
        <v>156</v>
      </c>
      <c r="C300" s="54" t="s">
        <v>2</v>
      </c>
      <c r="D300" s="121">
        <v>2</v>
      </c>
      <c r="E300" s="139">
        <v>1.9</v>
      </c>
      <c r="F300" s="116">
        <f t="shared" si="19"/>
        <v>0.95</v>
      </c>
      <c r="G300" s="102">
        <v>2</v>
      </c>
      <c r="H300" s="28">
        <v>128</v>
      </c>
      <c r="I300" s="119">
        <f t="shared" si="20"/>
        <v>243.2</v>
      </c>
      <c r="K300" s="118" t="e">
        <f>VLOOKUP(A300,КИ_ПФ!A3:AK396,37,FALSE)</f>
        <v>#N/A</v>
      </c>
      <c r="L300" s="133" t="e">
        <f t="shared" si="21"/>
        <v>#N/A</v>
      </c>
    </row>
    <row r="301" spans="1:12" x14ac:dyDescent="0.2">
      <c r="A301" s="47">
        <v>1003171524720</v>
      </c>
      <c r="B301" s="31" t="s">
        <v>52</v>
      </c>
      <c r="C301" s="54" t="s">
        <v>2</v>
      </c>
      <c r="D301" s="121">
        <v>2.5499999999999998</v>
      </c>
      <c r="E301" s="139">
        <v>2.5499999999999998</v>
      </c>
      <c r="F301" s="116">
        <f t="shared" si="19"/>
        <v>1.2749999999999999</v>
      </c>
      <c r="G301" s="102">
        <v>2</v>
      </c>
      <c r="H301" s="28">
        <v>112</v>
      </c>
      <c r="I301" s="119">
        <f t="shared" si="20"/>
        <v>285.60000000000002</v>
      </c>
      <c r="K301" s="118" t="e">
        <f>VLOOKUP(A301,КИ_ПФ!A3:AK397,37,FALSE)</f>
        <v>#N/A</v>
      </c>
      <c r="L301" s="133" t="e">
        <f t="shared" si="21"/>
        <v>#N/A</v>
      </c>
    </row>
    <row r="302" spans="1:12" x14ac:dyDescent="0.2">
      <c r="A302" s="47">
        <v>1003171526516</v>
      </c>
      <c r="B302" s="31" t="s">
        <v>436</v>
      </c>
      <c r="C302" s="54" t="s">
        <v>2</v>
      </c>
      <c r="D302" s="121">
        <v>2.5499999999999998</v>
      </c>
      <c r="E302" s="139">
        <v>2.5499999999999998</v>
      </c>
      <c r="F302" s="116">
        <f t="shared" si="19"/>
        <v>1.2749999999999999</v>
      </c>
      <c r="G302" s="102">
        <v>2</v>
      </c>
      <c r="H302" s="28">
        <v>128</v>
      </c>
      <c r="I302" s="119">
        <f t="shared" si="20"/>
        <v>326.39999999999998</v>
      </c>
      <c r="K302" s="118" t="e">
        <f>VLOOKUP(A302,КИ_ПФ!A3:AK398,37,FALSE)</f>
        <v>#N/A</v>
      </c>
      <c r="L302" s="133" t="e">
        <f t="shared" si="21"/>
        <v>#N/A</v>
      </c>
    </row>
    <row r="303" spans="1:12" x14ac:dyDescent="0.2">
      <c r="A303" s="47">
        <v>1003171524721</v>
      </c>
      <c r="B303" s="31" t="s">
        <v>193</v>
      </c>
      <c r="C303" s="54" t="s">
        <v>2</v>
      </c>
      <c r="D303" s="121">
        <v>2.5499999999999998</v>
      </c>
      <c r="E303" s="139">
        <v>2.5499999999999998</v>
      </c>
      <c r="F303" s="116">
        <f t="shared" si="19"/>
        <v>1.2749999999999999</v>
      </c>
      <c r="G303" s="102">
        <v>2</v>
      </c>
      <c r="H303" s="28">
        <v>128</v>
      </c>
      <c r="I303" s="119">
        <f t="shared" si="20"/>
        <v>326.39999999999998</v>
      </c>
      <c r="K303" s="118" t="e">
        <f>VLOOKUP(A303,КИ_ПФ!A3:AK398,37,FALSE)</f>
        <v>#N/A</v>
      </c>
      <c r="L303" s="133" t="e">
        <f t="shared" si="21"/>
        <v>#N/A</v>
      </c>
    </row>
    <row r="304" spans="1:12" x14ac:dyDescent="0.2">
      <c r="A304" s="47">
        <v>1003171526167</v>
      </c>
      <c r="B304" s="31" t="s">
        <v>594</v>
      </c>
      <c r="C304" s="54" t="s">
        <v>2</v>
      </c>
      <c r="D304" s="121">
        <v>2.5499999999999998</v>
      </c>
      <c r="E304" s="139">
        <v>2.5499999999999998</v>
      </c>
      <c r="F304" s="116">
        <f t="shared" si="19"/>
        <v>1.2749999999999999</v>
      </c>
      <c r="G304" s="102">
        <v>2</v>
      </c>
      <c r="H304" s="28">
        <v>128</v>
      </c>
      <c r="I304" s="119">
        <f t="shared" si="20"/>
        <v>326.39999999999998</v>
      </c>
      <c r="K304" s="118" t="e">
        <f>VLOOKUP(A304,КИ_ПФ!A3:AK399,37,FALSE)</f>
        <v>#N/A</v>
      </c>
      <c r="L304" s="133" t="e">
        <f t="shared" si="21"/>
        <v>#N/A</v>
      </c>
    </row>
    <row r="305" spans="1:12" x14ac:dyDescent="0.2">
      <c r="A305" s="47">
        <v>1003171355439</v>
      </c>
      <c r="B305" s="31" t="s">
        <v>82</v>
      </c>
      <c r="C305" s="54" t="s">
        <v>2</v>
      </c>
      <c r="D305" s="121">
        <v>7.8</v>
      </c>
      <c r="E305" s="139">
        <v>7.8</v>
      </c>
      <c r="F305" s="116">
        <f t="shared" si="19"/>
        <v>1.56</v>
      </c>
      <c r="G305" s="102">
        <v>5</v>
      </c>
      <c r="H305" s="28">
        <v>80</v>
      </c>
      <c r="I305" s="119">
        <f t="shared" si="20"/>
        <v>624</v>
      </c>
      <c r="K305" s="118" t="e">
        <f>VLOOKUP(A305,КИ_ПФ!A3:AK400,37,FALSE)</f>
        <v>#N/A</v>
      </c>
      <c r="L305" s="133" t="e">
        <f t="shared" si="21"/>
        <v>#N/A</v>
      </c>
    </row>
    <row r="306" spans="1:12" x14ac:dyDescent="0.2">
      <c r="A306" s="47">
        <v>1003171355350</v>
      </c>
      <c r="B306" s="31" t="s">
        <v>422</v>
      </c>
      <c r="C306" s="54" t="s">
        <v>2</v>
      </c>
      <c r="D306" s="121">
        <v>5.6</v>
      </c>
      <c r="E306" s="139">
        <v>5.4</v>
      </c>
      <c r="F306" s="116">
        <f t="shared" si="19"/>
        <v>1.08</v>
      </c>
      <c r="G306" s="102">
        <v>5</v>
      </c>
      <c r="H306" s="28">
        <v>80</v>
      </c>
      <c r="I306" s="119">
        <f t="shared" si="20"/>
        <v>432</v>
      </c>
      <c r="K306" s="118" t="e">
        <f>VLOOKUP(A306,КИ_ПФ!A3:AK401,37,FALSE)</f>
        <v>#N/A</v>
      </c>
      <c r="L306" s="133" t="e">
        <f t="shared" si="21"/>
        <v>#N/A</v>
      </c>
    </row>
    <row r="307" spans="1:12" x14ac:dyDescent="0.2">
      <c r="A307" s="47">
        <v>1003171356416</v>
      </c>
      <c r="B307" s="31" t="s">
        <v>397</v>
      </c>
      <c r="C307" s="54" t="s">
        <v>2</v>
      </c>
      <c r="D307" s="121">
        <v>6.5</v>
      </c>
      <c r="E307" s="139">
        <v>6.5</v>
      </c>
      <c r="F307" s="116">
        <f t="shared" si="19"/>
        <v>1.3</v>
      </c>
      <c r="G307" s="102">
        <v>5</v>
      </c>
      <c r="H307" s="28">
        <v>80</v>
      </c>
      <c r="I307" s="119">
        <f t="shared" si="20"/>
        <v>520</v>
      </c>
      <c r="K307" s="118" t="e">
        <f>VLOOKUP(A307,КИ_ПФ!A3:AK402,37,FALSE)</f>
        <v>#N/A</v>
      </c>
      <c r="L307" s="133" t="e">
        <f t="shared" si="21"/>
        <v>#N/A</v>
      </c>
    </row>
    <row r="308" spans="1:12" x14ac:dyDescent="0.2">
      <c r="A308" s="47">
        <v>1003171355348</v>
      </c>
      <c r="B308" s="31" t="s">
        <v>745</v>
      </c>
      <c r="C308" s="54" t="s">
        <v>2</v>
      </c>
      <c r="D308" s="121">
        <v>5.2</v>
      </c>
      <c r="E308" s="139">
        <v>5.2</v>
      </c>
      <c r="F308" s="116">
        <f t="shared" si="19"/>
        <v>1.04</v>
      </c>
      <c r="G308" s="102">
        <v>5</v>
      </c>
      <c r="H308" s="28">
        <v>80</v>
      </c>
      <c r="I308" s="119">
        <f t="shared" si="20"/>
        <v>416</v>
      </c>
      <c r="K308" s="118" t="e">
        <f>VLOOKUP(A308,КИ_ПФ!A3:AK405,37,FALSE)</f>
        <v>#N/A</v>
      </c>
      <c r="L308" s="133" t="e">
        <f t="shared" si="21"/>
        <v>#N/A</v>
      </c>
    </row>
    <row r="309" spans="1:12" x14ac:dyDescent="0.2">
      <c r="A309" s="47">
        <v>1003171415358</v>
      </c>
      <c r="B309" s="31" t="s">
        <v>48</v>
      </c>
      <c r="C309" s="54" t="s">
        <v>2</v>
      </c>
      <c r="D309" s="121">
        <v>5.4</v>
      </c>
      <c r="E309" s="139">
        <v>5.4</v>
      </c>
      <c r="F309" s="116">
        <f t="shared" si="19"/>
        <v>0.9</v>
      </c>
      <c r="G309" s="102">
        <v>6</v>
      </c>
      <c r="H309" s="28">
        <v>80</v>
      </c>
      <c r="I309" s="119">
        <f t="shared" si="20"/>
        <v>432</v>
      </c>
      <c r="K309" s="118" t="e">
        <f>VLOOKUP(A309,КИ_ПФ!A3:AK406,37,FALSE)</f>
        <v>#N/A</v>
      </c>
      <c r="L309" s="133" t="e">
        <f t="shared" si="21"/>
        <v>#N/A</v>
      </c>
    </row>
    <row r="310" spans="1:12" x14ac:dyDescent="0.2">
      <c r="A310" s="47">
        <v>1003171415750</v>
      </c>
      <c r="B310" s="31" t="s">
        <v>174</v>
      </c>
      <c r="C310" s="54" t="s">
        <v>2</v>
      </c>
      <c r="D310" s="121">
        <v>5.4</v>
      </c>
      <c r="E310" s="139">
        <v>5.4</v>
      </c>
      <c r="F310" s="116">
        <f t="shared" si="19"/>
        <v>0.9</v>
      </c>
      <c r="G310" s="102">
        <v>6</v>
      </c>
      <c r="H310" s="28">
        <v>80</v>
      </c>
      <c r="I310" s="119">
        <f t="shared" si="20"/>
        <v>432</v>
      </c>
      <c r="K310" s="118" t="e">
        <f>VLOOKUP(A310,КИ_ПФ!A3:AK407,37,FALSE)</f>
        <v>#N/A</v>
      </c>
      <c r="L310" s="133" t="e">
        <f t="shared" si="21"/>
        <v>#N/A</v>
      </c>
    </row>
    <row r="311" spans="1:12" x14ac:dyDescent="0.2">
      <c r="A311" s="47">
        <v>1003171415357</v>
      </c>
      <c r="B311" s="31" t="s">
        <v>203</v>
      </c>
      <c r="C311" s="54" t="s">
        <v>2</v>
      </c>
      <c r="D311" s="121">
        <v>5.8</v>
      </c>
      <c r="E311" s="139">
        <v>5.8</v>
      </c>
      <c r="F311" s="116">
        <f t="shared" si="19"/>
        <v>0.96699999999999997</v>
      </c>
      <c r="G311" s="102">
        <v>6</v>
      </c>
      <c r="H311" s="28">
        <v>80</v>
      </c>
      <c r="I311" s="119">
        <f t="shared" si="20"/>
        <v>464</v>
      </c>
      <c r="K311" s="118" t="e">
        <f>VLOOKUP(A311,КИ_ПФ!A3:AK408,37,FALSE)</f>
        <v>#N/A</v>
      </c>
      <c r="L311" s="133" t="e">
        <f t="shared" si="21"/>
        <v>#N/A</v>
      </c>
    </row>
    <row r="312" spans="1:12" x14ac:dyDescent="0.2">
      <c r="A312" s="47">
        <v>1003171416183</v>
      </c>
      <c r="B312" s="31" t="s">
        <v>210</v>
      </c>
      <c r="C312" s="54" t="s">
        <v>2</v>
      </c>
      <c r="D312" s="121">
        <v>6</v>
      </c>
      <c r="E312" s="139">
        <v>6</v>
      </c>
      <c r="F312" s="116">
        <f t="shared" si="19"/>
        <v>1</v>
      </c>
      <c r="G312" s="102">
        <v>6</v>
      </c>
      <c r="H312" s="28">
        <v>80</v>
      </c>
      <c r="I312" s="119">
        <f t="shared" si="20"/>
        <v>480</v>
      </c>
      <c r="K312" s="118" t="e">
        <f>VLOOKUP(A312,КИ_ПФ!A3:AK409,37,FALSE)</f>
        <v>#N/A</v>
      </c>
      <c r="L312" s="133" t="e">
        <f t="shared" si="21"/>
        <v>#N/A</v>
      </c>
    </row>
    <row r="313" spans="1:12" x14ac:dyDescent="0.2">
      <c r="A313" s="47">
        <v>1003171416553</v>
      </c>
      <c r="B313" s="31" t="s">
        <v>442</v>
      </c>
      <c r="C313" s="54" t="s">
        <v>2</v>
      </c>
      <c r="D313" s="121">
        <v>6</v>
      </c>
      <c r="E313" s="139">
        <v>6</v>
      </c>
      <c r="F313" s="116">
        <f t="shared" si="19"/>
        <v>1</v>
      </c>
      <c r="G313" s="102">
        <v>6</v>
      </c>
      <c r="H313" s="28">
        <v>80</v>
      </c>
      <c r="I313" s="119">
        <f t="shared" si="20"/>
        <v>480</v>
      </c>
      <c r="K313" s="118" t="e">
        <f>VLOOKUP(A313,КИ_ПФ!A3:AK410,37,FALSE)</f>
        <v>#N/A</v>
      </c>
      <c r="L313" s="133" t="e">
        <f t="shared" si="21"/>
        <v>#N/A</v>
      </c>
    </row>
    <row r="314" spans="1:12" x14ac:dyDescent="0.2">
      <c r="A314" s="47">
        <v>1003171455365</v>
      </c>
      <c r="B314" s="158" t="s">
        <v>445</v>
      </c>
      <c r="C314" s="54" t="s">
        <v>2</v>
      </c>
      <c r="D314" s="121">
        <v>5.7</v>
      </c>
      <c r="E314" s="139">
        <v>5.7</v>
      </c>
      <c r="F314" s="116">
        <f t="shared" si="19"/>
        <v>0.95</v>
      </c>
      <c r="G314" s="102">
        <v>6</v>
      </c>
      <c r="H314" s="28">
        <v>80</v>
      </c>
      <c r="I314" s="119">
        <f t="shared" si="20"/>
        <v>456</v>
      </c>
      <c r="K314" s="118" t="e">
        <f>VLOOKUP(A314,КИ_ПФ!A3:AK410,37,FALSE)</f>
        <v>#N/A</v>
      </c>
      <c r="L314" s="133" t="e">
        <f t="shared" si="21"/>
        <v>#N/A</v>
      </c>
    </row>
    <row r="315" spans="1:12" x14ac:dyDescent="0.2">
      <c r="A315" s="47">
        <v>1003171456184</v>
      </c>
      <c r="B315" s="156" t="s">
        <v>446</v>
      </c>
      <c r="C315" s="54" t="s">
        <v>2</v>
      </c>
      <c r="D315" s="121">
        <v>5.9</v>
      </c>
      <c r="E315" s="139">
        <v>5.9</v>
      </c>
      <c r="F315" s="116">
        <f t="shared" si="19"/>
        <v>0.98399999999999999</v>
      </c>
      <c r="G315" s="102">
        <v>6</v>
      </c>
      <c r="H315" s="28">
        <v>80</v>
      </c>
      <c r="I315" s="119">
        <f t="shared" si="20"/>
        <v>472</v>
      </c>
      <c r="K315" s="118" t="e">
        <f>VLOOKUP(A315,КИ_ПФ!A4:AK411,37,FALSE)</f>
        <v>#N/A</v>
      </c>
      <c r="L315" s="133" t="e">
        <f t="shared" si="21"/>
        <v>#N/A</v>
      </c>
    </row>
    <row r="316" spans="1:12" x14ac:dyDescent="0.2">
      <c r="A316" s="47">
        <v>1003171456496</v>
      </c>
      <c r="B316" s="31" t="s">
        <v>426</v>
      </c>
      <c r="C316" s="54" t="s">
        <v>2</v>
      </c>
      <c r="D316" s="121">
        <v>5.4</v>
      </c>
      <c r="E316" s="139">
        <v>5.4</v>
      </c>
      <c r="F316" s="116">
        <f t="shared" si="19"/>
        <v>0.9</v>
      </c>
      <c r="G316" s="102">
        <v>6</v>
      </c>
      <c r="H316" s="28">
        <v>80</v>
      </c>
      <c r="I316" s="119">
        <f t="shared" si="20"/>
        <v>432</v>
      </c>
      <c r="K316" s="118" t="e">
        <f>VLOOKUP(A316,КИ_ПФ!A4:AK412,37,FALSE)</f>
        <v>#N/A</v>
      </c>
      <c r="L316" s="133" t="e">
        <f t="shared" si="21"/>
        <v>#N/A</v>
      </c>
    </row>
    <row r="317" spans="1:12" x14ac:dyDescent="0.2">
      <c r="A317" s="47">
        <v>1003171595406</v>
      </c>
      <c r="B317" s="31" t="s">
        <v>76</v>
      </c>
      <c r="C317" s="54" t="s">
        <v>2</v>
      </c>
      <c r="D317" s="121">
        <v>3.5</v>
      </c>
      <c r="E317" s="139">
        <v>3.5</v>
      </c>
      <c r="F317" s="116">
        <f t="shared" si="19"/>
        <v>0.875</v>
      </c>
      <c r="G317" s="102">
        <v>4</v>
      </c>
      <c r="H317" s="28">
        <v>80</v>
      </c>
      <c r="I317" s="119">
        <f t="shared" si="20"/>
        <v>280</v>
      </c>
      <c r="K317" s="118" t="e">
        <f>VLOOKUP(A317,КИ_ПФ!A4:AK414,37,FALSE)</f>
        <v>#N/A</v>
      </c>
      <c r="L317" s="133" t="e">
        <f t="shared" si="21"/>
        <v>#N/A</v>
      </c>
    </row>
    <row r="318" spans="1:12" x14ac:dyDescent="0.2">
      <c r="A318" s="47">
        <v>1003321596895</v>
      </c>
      <c r="B318" s="31" t="s">
        <v>668</v>
      </c>
      <c r="C318" s="54" t="s">
        <v>2</v>
      </c>
      <c r="D318" s="121">
        <v>3.5</v>
      </c>
      <c r="E318" s="139">
        <v>3.4</v>
      </c>
      <c r="F318" s="116">
        <f t="shared" si="19"/>
        <v>0.85</v>
      </c>
      <c r="G318" s="102">
        <v>4</v>
      </c>
      <c r="H318" s="28">
        <v>80</v>
      </c>
      <c r="I318" s="119">
        <f t="shared" si="20"/>
        <v>272</v>
      </c>
      <c r="K318" s="118" t="e">
        <f>VLOOKUP(A318,КИ_ПФ!A4:AK416,37,FALSE)</f>
        <v>#N/A</v>
      </c>
      <c r="L318" s="133" t="e">
        <f t="shared" si="21"/>
        <v>#N/A</v>
      </c>
    </row>
    <row r="319" spans="1:12" x14ac:dyDescent="0.2">
      <c r="A319" s="47">
        <v>1003171596912</v>
      </c>
      <c r="B319" s="31" t="s">
        <v>641</v>
      </c>
      <c r="C319" s="54" t="s">
        <v>2</v>
      </c>
      <c r="D319" s="121">
        <v>3.5</v>
      </c>
      <c r="E319" s="139">
        <v>3.5</v>
      </c>
      <c r="F319" s="116">
        <f t="shared" si="19"/>
        <v>0.875</v>
      </c>
      <c r="G319" s="102">
        <v>4</v>
      </c>
      <c r="H319" s="28">
        <v>80</v>
      </c>
      <c r="I319" s="119">
        <f t="shared" si="20"/>
        <v>280</v>
      </c>
      <c r="K319" s="118" t="e">
        <f>VLOOKUP(A319,КИ_ПФ!A4:AK416,37,FALSE)</f>
        <v>#N/A</v>
      </c>
      <c r="L319" s="133" t="e">
        <f t="shared" si="21"/>
        <v>#N/A</v>
      </c>
    </row>
    <row r="320" spans="1:12" x14ac:dyDescent="0.2">
      <c r="A320" s="47">
        <v>1003171625408</v>
      </c>
      <c r="B320" s="31" t="s">
        <v>56</v>
      </c>
      <c r="C320" s="54" t="s">
        <v>2</v>
      </c>
      <c r="D320" s="121">
        <v>5.3</v>
      </c>
      <c r="E320" s="139">
        <v>5.3</v>
      </c>
      <c r="F320" s="116">
        <f t="shared" si="19"/>
        <v>1.06</v>
      </c>
      <c r="G320" s="102">
        <v>5</v>
      </c>
      <c r="H320" s="28">
        <v>80</v>
      </c>
      <c r="I320" s="119">
        <f t="shared" si="20"/>
        <v>424</v>
      </c>
      <c r="K320" s="118" t="e">
        <f>VLOOKUP(A320,КИ_ПФ!A4:AK416,37,FALSE)</f>
        <v>#N/A</v>
      </c>
      <c r="L320" s="133" t="e">
        <f t="shared" si="21"/>
        <v>#N/A</v>
      </c>
    </row>
    <row r="321" spans="1:12" x14ac:dyDescent="0.2">
      <c r="A321" s="47">
        <v>1003171626419</v>
      </c>
      <c r="B321" s="31" t="s">
        <v>405</v>
      </c>
      <c r="C321" s="54" t="s">
        <v>2</v>
      </c>
      <c r="D321" s="121">
        <v>5.0999999999999996</v>
      </c>
      <c r="E321" s="139">
        <v>5.0999999999999996</v>
      </c>
      <c r="F321" s="116">
        <f t="shared" si="19"/>
        <v>1.02</v>
      </c>
      <c r="G321" s="102">
        <v>5</v>
      </c>
      <c r="H321" s="28">
        <v>80</v>
      </c>
      <c r="I321" s="119">
        <f t="shared" si="20"/>
        <v>408</v>
      </c>
      <c r="K321" s="118" t="e">
        <f>VLOOKUP(A321,КИ_ПФ!A4:AK417,37,FALSE)</f>
        <v>#N/A</v>
      </c>
      <c r="L321" s="133" t="e">
        <f t="shared" si="21"/>
        <v>#N/A</v>
      </c>
    </row>
    <row r="322" spans="1:12" x14ac:dyDescent="0.2">
      <c r="A322" s="47">
        <v>1003171625751</v>
      </c>
      <c r="B322" s="31" t="s">
        <v>206</v>
      </c>
      <c r="C322" s="54" t="s">
        <v>2</v>
      </c>
      <c r="D322" s="121">
        <v>5.2</v>
      </c>
      <c r="E322" s="139">
        <v>5.2</v>
      </c>
      <c r="F322" s="116">
        <f t="shared" si="19"/>
        <v>1.04</v>
      </c>
      <c r="G322" s="102">
        <v>5</v>
      </c>
      <c r="H322" s="28">
        <v>80</v>
      </c>
      <c r="I322" s="119">
        <f t="shared" si="20"/>
        <v>416</v>
      </c>
      <c r="K322" s="118" t="e">
        <f>VLOOKUP(A322,КИ_ПФ!A4:AK418,37,FALSE)</f>
        <v>#N/A</v>
      </c>
      <c r="L322" s="133" t="e">
        <f t="shared" si="21"/>
        <v>#N/A</v>
      </c>
    </row>
    <row r="323" spans="1:12" x14ac:dyDescent="0.2">
      <c r="A323" s="47">
        <v>1003171735429</v>
      </c>
      <c r="B323" s="31" t="s">
        <v>57</v>
      </c>
      <c r="C323" s="54" t="s">
        <v>2</v>
      </c>
      <c r="D323" s="121">
        <v>4.9000000000000004</v>
      </c>
      <c r="E323" s="139">
        <v>4.9000000000000004</v>
      </c>
      <c r="F323" s="116">
        <f t="shared" si="19"/>
        <v>1.2250000000000001</v>
      </c>
      <c r="G323" s="102">
        <v>4</v>
      </c>
      <c r="H323" s="28">
        <v>80</v>
      </c>
      <c r="I323" s="119">
        <f t="shared" si="20"/>
        <v>392</v>
      </c>
      <c r="K323" s="118" t="e">
        <f>VLOOKUP(A323,КИ_ПФ!A4:AK419,37,FALSE)</f>
        <v>#N/A</v>
      </c>
      <c r="L323" s="133" t="e">
        <f t="shared" si="21"/>
        <v>#N/A</v>
      </c>
    </row>
    <row r="324" spans="1:12" x14ac:dyDescent="0.2">
      <c r="A324" s="47">
        <v>1003171736177</v>
      </c>
      <c r="B324" s="31" t="s">
        <v>209</v>
      </c>
      <c r="C324" s="54" t="s">
        <v>2</v>
      </c>
      <c r="D324" s="121">
        <v>4.9000000000000004</v>
      </c>
      <c r="E324" s="139">
        <v>4.9000000000000004</v>
      </c>
      <c r="F324" s="116">
        <f t="shared" si="19"/>
        <v>1.2250000000000001</v>
      </c>
      <c r="G324" s="102">
        <v>4</v>
      </c>
      <c r="H324" s="28">
        <v>80</v>
      </c>
      <c r="I324" s="119">
        <f t="shared" si="20"/>
        <v>392</v>
      </c>
      <c r="K324" s="118" t="e">
        <f>VLOOKUP(A324,КИ_ПФ!A4:AK420,37,FALSE)</f>
        <v>#N/A</v>
      </c>
      <c r="L324" s="133" t="e">
        <f t="shared" si="21"/>
        <v>#N/A</v>
      </c>
    </row>
    <row r="325" spans="1:12" x14ac:dyDescent="0.2">
      <c r="A325" s="47">
        <v>1003171736185</v>
      </c>
      <c r="B325" s="157" t="s">
        <v>447</v>
      </c>
      <c r="C325" s="54" t="s">
        <v>2</v>
      </c>
      <c r="D325" s="121">
        <v>5.3</v>
      </c>
      <c r="E325" s="139">
        <v>5.3</v>
      </c>
      <c r="F325" s="116">
        <f t="shared" si="19"/>
        <v>0.88400000000000001</v>
      </c>
      <c r="G325" s="102">
        <v>6</v>
      </c>
      <c r="H325" s="28">
        <v>80</v>
      </c>
      <c r="I325" s="119">
        <f t="shared" si="20"/>
        <v>424</v>
      </c>
      <c r="K325" s="118" t="e">
        <f>VLOOKUP(A325,КИ_ПФ!A4:AK421,37,FALSE)</f>
        <v>#N/A</v>
      </c>
      <c r="L325" s="133" t="e">
        <f t="shared" si="21"/>
        <v>#N/A</v>
      </c>
    </row>
    <row r="326" spans="1:12" x14ac:dyDescent="0.2">
      <c r="A326" s="47">
        <v>1003171736497</v>
      </c>
      <c r="B326" s="31" t="s">
        <v>427</v>
      </c>
      <c r="C326" s="54" t="s">
        <v>2</v>
      </c>
      <c r="D326" s="121">
        <v>5.7</v>
      </c>
      <c r="E326" s="139">
        <v>5.7</v>
      </c>
      <c r="F326" s="116">
        <f t="shared" si="19"/>
        <v>0.95</v>
      </c>
      <c r="G326" s="102">
        <v>6</v>
      </c>
      <c r="H326" s="28">
        <v>80</v>
      </c>
      <c r="I326" s="119">
        <f t="shared" si="20"/>
        <v>456</v>
      </c>
      <c r="K326" s="118" t="e">
        <f>VLOOKUP(A326,КИ_ПФ!A4:AK422,37,FALSE)</f>
        <v>#N/A</v>
      </c>
      <c r="L326" s="133" t="e">
        <f t="shared" si="21"/>
        <v>#N/A</v>
      </c>
    </row>
    <row r="327" spans="1:12" x14ac:dyDescent="0.2">
      <c r="A327" s="47">
        <v>1003171736526</v>
      </c>
      <c r="B327" s="31" t="s">
        <v>431</v>
      </c>
      <c r="C327" s="54" t="s">
        <v>2</v>
      </c>
      <c r="D327" s="121">
        <v>4</v>
      </c>
      <c r="E327" s="139">
        <v>4</v>
      </c>
      <c r="F327" s="116">
        <f t="shared" si="19"/>
        <v>1</v>
      </c>
      <c r="G327" s="102">
        <v>4</v>
      </c>
      <c r="H327" s="28">
        <v>105</v>
      </c>
      <c r="I327" s="119">
        <f t="shared" si="20"/>
        <v>420</v>
      </c>
      <c r="K327" s="118" t="e">
        <f>VLOOKUP(A327,КИ_ПФ!A4:AK423,37,FALSE)</f>
        <v>#N/A</v>
      </c>
      <c r="L327" s="133" t="e">
        <f t="shared" si="21"/>
        <v>#N/A</v>
      </c>
    </row>
    <row r="328" spans="1:12" x14ac:dyDescent="0.2">
      <c r="A328" s="47">
        <v>1003171735426</v>
      </c>
      <c r="B328" s="157" t="s">
        <v>448</v>
      </c>
      <c r="C328" s="54" t="s">
        <v>2</v>
      </c>
      <c r="D328" s="121">
        <v>5.7</v>
      </c>
      <c r="E328" s="139">
        <v>5.7</v>
      </c>
      <c r="F328" s="116">
        <f t="shared" si="19"/>
        <v>0.95</v>
      </c>
      <c r="G328" s="102">
        <v>6</v>
      </c>
      <c r="H328" s="28">
        <v>80</v>
      </c>
      <c r="I328" s="119">
        <f t="shared" si="20"/>
        <v>456</v>
      </c>
      <c r="K328" s="118" t="e">
        <f>VLOOKUP(A328,КИ_ПФ!A4:AK423,37,FALSE)</f>
        <v>#N/A</v>
      </c>
      <c r="L328" s="133" t="e">
        <f t="shared" si="21"/>
        <v>#N/A</v>
      </c>
    </row>
    <row r="329" spans="1:12" x14ac:dyDescent="0.2">
      <c r="A329" s="47">
        <v>1003311736896</v>
      </c>
      <c r="B329" s="31" t="s">
        <v>669</v>
      </c>
      <c r="C329" s="54" t="s">
        <v>2</v>
      </c>
      <c r="D329" s="121">
        <v>5.7</v>
      </c>
      <c r="E329" s="139">
        <v>5.7</v>
      </c>
      <c r="F329" s="116">
        <f t="shared" si="19"/>
        <v>0.95</v>
      </c>
      <c r="G329" s="102">
        <v>6</v>
      </c>
      <c r="H329" s="28">
        <v>80</v>
      </c>
      <c r="I329" s="119">
        <f t="shared" si="20"/>
        <v>456</v>
      </c>
      <c r="K329" s="118" t="e">
        <f>VLOOKUP(A329,КИ_ПФ!A4:AK425,37,FALSE)</f>
        <v>#N/A</v>
      </c>
      <c r="L329" s="133" t="e">
        <f t="shared" si="21"/>
        <v>#N/A</v>
      </c>
    </row>
    <row r="330" spans="1:12" x14ac:dyDescent="0.2">
      <c r="A330" s="47">
        <v>1003171395354</v>
      </c>
      <c r="B330" s="31" t="s">
        <v>47</v>
      </c>
      <c r="C330" s="54" t="s">
        <v>2</v>
      </c>
      <c r="D330" s="121">
        <v>6.7</v>
      </c>
      <c r="E330" s="139">
        <v>6.7</v>
      </c>
      <c r="F330" s="116">
        <f t="shared" si="19"/>
        <v>1.34</v>
      </c>
      <c r="G330" s="102">
        <v>5</v>
      </c>
      <c r="H330" s="28">
        <v>64</v>
      </c>
      <c r="I330" s="119">
        <f t="shared" si="20"/>
        <v>428.8</v>
      </c>
      <c r="K330" s="118" t="e">
        <f>VLOOKUP(A330,КИ_ПФ!A4:AK428,37,FALSE)</f>
        <v>#N/A</v>
      </c>
      <c r="L330" s="133" t="e">
        <f t="shared" si="21"/>
        <v>#N/A</v>
      </c>
    </row>
    <row r="331" spans="1:12" x14ac:dyDescent="0.2">
      <c r="A331" s="47">
        <v>1003171396175</v>
      </c>
      <c r="B331" s="31" t="s">
        <v>208</v>
      </c>
      <c r="C331" s="54" t="s">
        <v>2</v>
      </c>
      <c r="D331" s="121">
        <v>6.6</v>
      </c>
      <c r="E331" s="139">
        <v>6.6</v>
      </c>
      <c r="F331" s="116">
        <f t="shared" si="19"/>
        <v>1.32</v>
      </c>
      <c r="G331" s="102">
        <v>5</v>
      </c>
      <c r="H331" s="28">
        <v>64</v>
      </c>
      <c r="I331" s="119">
        <f t="shared" si="20"/>
        <v>422.4</v>
      </c>
      <c r="K331" s="118" t="e">
        <f>VLOOKUP(A331,КИ_ПФ!A4:AK429,37,FALSE)</f>
        <v>#N/A</v>
      </c>
      <c r="L331" s="133" t="e">
        <f t="shared" si="21"/>
        <v>#N/A</v>
      </c>
    </row>
    <row r="332" spans="1:12" x14ac:dyDescent="0.2">
      <c r="A332" s="47">
        <v>1003171455367</v>
      </c>
      <c r="B332" s="31" t="s">
        <v>49</v>
      </c>
      <c r="C332" s="54" t="s">
        <v>2</v>
      </c>
      <c r="D332" s="121">
        <v>9.4</v>
      </c>
      <c r="E332" s="139">
        <v>9.4</v>
      </c>
      <c r="F332" s="116">
        <f t="shared" si="19"/>
        <v>1.88</v>
      </c>
      <c r="G332" s="102">
        <v>5</v>
      </c>
      <c r="H332" s="28">
        <v>64</v>
      </c>
      <c r="I332" s="119">
        <f t="shared" si="20"/>
        <v>601.6</v>
      </c>
      <c r="K332" s="118" t="e">
        <f>VLOOKUP(A332,КИ_ПФ!A4:AK430,37,FALSE)</f>
        <v>#N/A</v>
      </c>
      <c r="L332" s="133" t="e">
        <f t="shared" si="21"/>
        <v>#N/A</v>
      </c>
    </row>
    <row r="333" spans="1:12" x14ac:dyDescent="0.2">
      <c r="A333" s="47">
        <v>1003171455366</v>
      </c>
      <c r="B333" s="31" t="s">
        <v>50</v>
      </c>
      <c r="C333" s="54" t="s">
        <v>2</v>
      </c>
      <c r="D333" s="121">
        <v>8</v>
      </c>
      <c r="E333" s="139">
        <v>8</v>
      </c>
      <c r="F333" s="116">
        <f t="shared" si="19"/>
        <v>1.6</v>
      </c>
      <c r="G333" s="102">
        <v>5</v>
      </c>
      <c r="H333" s="28">
        <v>64</v>
      </c>
      <c r="I333" s="119">
        <f t="shared" si="20"/>
        <v>512</v>
      </c>
      <c r="K333" s="118" t="e">
        <f>VLOOKUP(A333,КИ_ПФ!A4:AK431,37,FALSE)</f>
        <v>#N/A</v>
      </c>
      <c r="L333" s="133" t="e">
        <f t="shared" si="21"/>
        <v>#N/A</v>
      </c>
    </row>
    <row r="334" spans="1:12" x14ac:dyDescent="0.2">
      <c r="A334" s="47">
        <v>1003171465371</v>
      </c>
      <c r="B334" s="31" t="s">
        <v>51</v>
      </c>
      <c r="C334" s="54" t="s">
        <v>2</v>
      </c>
      <c r="D334" s="121">
        <v>10.199999999999999</v>
      </c>
      <c r="E334" s="139">
        <v>10.199999999999999</v>
      </c>
      <c r="F334" s="116">
        <f t="shared" si="19"/>
        <v>1.7</v>
      </c>
      <c r="G334" s="102">
        <v>6</v>
      </c>
      <c r="H334" s="28">
        <v>64</v>
      </c>
      <c r="I334" s="119">
        <f t="shared" si="20"/>
        <v>652.79999999999995</v>
      </c>
      <c r="K334" s="118" t="e">
        <f>VLOOKUP(A334,КИ_ПФ!A4:AK432,37,FALSE)</f>
        <v>#N/A</v>
      </c>
      <c r="L334" s="133" t="e">
        <f t="shared" si="21"/>
        <v>#N/A</v>
      </c>
    </row>
    <row r="335" spans="1:12" x14ac:dyDescent="0.2">
      <c r="A335" s="47">
        <v>1003171465370</v>
      </c>
      <c r="B335" s="31" t="s">
        <v>87</v>
      </c>
      <c r="C335" s="54" t="s">
        <v>2</v>
      </c>
      <c r="D335" s="121">
        <v>9.3000000000000007</v>
      </c>
      <c r="E335" s="139">
        <v>9.3000000000000007</v>
      </c>
      <c r="F335" s="116">
        <f t="shared" si="19"/>
        <v>1.86</v>
      </c>
      <c r="G335" s="102">
        <v>5</v>
      </c>
      <c r="H335" s="28">
        <v>64</v>
      </c>
      <c r="I335" s="119">
        <f t="shared" si="20"/>
        <v>595.20000000000005</v>
      </c>
      <c r="K335" s="118" t="e">
        <f>VLOOKUP(A335,КИ_ПФ!A4:AK433,37,FALSE)</f>
        <v>#N/A</v>
      </c>
      <c r="L335" s="133" t="e">
        <f t="shared" si="21"/>
        <v>#N/A</v>
      </c>
    </row>
    <row r="336" spans="1:12" x14ac:dyDescent="0.2">
      <c r="A336" s="47">
        <v>1003171465373</v>
      </c>
      <c r="B336" s="31" t="s">
        <v>98</v>
      </c>
      <c r="C336" s="54" t="s">
        <v>2</v>
      </c>
      <c r="D336" s="121">
        <v>8.1</v>
      </c>
      <c r="E336" s="139">
        <v>8.1</v>
      </c>
      <c r="F336" s="116">
        <f t="shared" si="19"/>
        <v>2.7</v>
      </c>
      <c r="G336" s="102">
        <v>3</v>
      </c>
      <c r="H336" s="28">
        <v>64</v>
      </c>
      <c r="I336" s="119">
        <f t="shared" si="20"/>
        <v>518.4</v>
      </c>
      <c r="K336" s="118" t="e">
        <f>VLOOKUP(A336,КИ_ПФ!A4:AK434,37,FALSE)</f>
        <v>#N/A</v>
      </c>
      <c r="L336" s="133" t="e">
        <f t="shared" si="21"/>
        <v>#N/A</v>
      </c>
    </row>
    <row r="337" spans="1:12" x14ac:dyDescent="0.2">
      <c r="A337" s="47">
        <v>1003171465374</v>
      </c>
      <c r="B337" s="31" t="s">
        <v>99</v>
      </c>
      <c r="C337" s="54" t="s">
        <v>2</v>
      </c>
      <c r="D337" s="121">
        <v>7.8000000000000007</v>
      </c>
      <c r="E337" s="139">
        <v>7.8000000000000007</v>
      </c>
      <c r="F337" s="116">
        <f t="shared" si="19"/>
        <v>2.6</v>
      </c>
      <c r="G337" s="102">
        <v>3</v>
      </c>
      <c r="H337" s="28">
        <v>64</v>
      </c>
      <c r="I337" s="119">
        <f t="shared" si="20"/>
        <v>499.2</v>
      </c>
      <c r="K337" s="118" t="e">
        <f>VLOOKUP(A337,КИ_ПФ!A4:AK435,37,FALSE)</f>
        <v>#N/A</v>
      </c>
      <c r="L337" s="133" t="e">
        <f t="shared" si="21"/>
        <v>#N/A</v>
      </c>
    </row>
    <row r="338" spans="1:12" x14ac:dyDescent="0.2">
      <c r="A338" s="47">
        <v>1003171765392</v>
      </c>
      <c r="B338" s="31" t="s">
        <v>100</v>
      </c>
      <c r="C338" s="54" t="s">
        <v>2</v>
      </c>
      <c r="D338" s="121">
        <v>5</v>
      </c>
      <c r="E338" s="139">
        <v>5</v>
      </c>
      <c r="F338" s="116">
        <f t="shared" si="19"/>
        <v>5</v>
      </c>
      <c r="G338" s="102">
        <v>1</v>
      </c>
      <c r="H338" s="28">
        <v>64</v>
      </c>
      <c r="I338" s="119">
        <f t="shared" si="20"/>
        <v>320</v>
      </c>
      <c r="K338" s="118" t="e">
        <f>VLOOKUP(A338,КИ_ПФ!A4:AK437,37,FALSE)</f>
        <v>#N/A</v>
      </c>
      <c r="L338" s="133" t="e">
        <f t="shared" si="21"/>
        <v>#N/A</v>
      </c>
    </row>
    <row r="339" spans="1:12" x14ac:dyDescent="0.2">
      <c r="A339" s="47">
        <v>1003171595402</v>
      </c>
      <c r="B339" s="31" t="s">
        <v>55</v>
      </c>
      <c r="C339" s="54" t="s">
        <v>2</v>
      </c>
      <c r="D339" s="121">
        <v>6.6</v>
      </c>
      <c r="E339" s="139">
        <v>6.6</v>
      </c>
      <c r="F339" s="116">
        <f t="shared" si="19"/>
        <v>0.94299999999999995</v>
      </c>
      <c r="G339" s="102">
        <v>7</v>
      </c>
      <c r="H339" s="28">
        <v>64</v>
      </c>
      <c r="I339" s="119">
        <f t="shared" si="20"/>
        <v>422.4</v>
      </c>
      <c r="K339" s="118" t="e">
        <f>VLOOKUP(A339,КИ_ПФ!A8:AK440,37,FALSE)</f>
        <v>#N/A</v>
      </c>
      <c r="L339" s="133" t="e">
        <f t="shared" si="21"/>
        <v>#N/A</v>
      </c>
    </row>
    <row r="340" spans="1:12" x14ac:dyDescent="0.2">
      <c r="A340" s="47">
        <v>1003171595753</v>
      </c>
      <c r="B340" s="31" t="s">
        <v>175</v>
      </c>
      <c r="C340" s="54" t="s">
        <v>2</v>
      </c>
      <c r="D340" s="121">
        <v>6.3</v>
      </c>
      <c r="E340" s="139">
        <v>6.3</v>
      </c>
      <c r="F340" s="116">
        <f t="shared" si="19"/>
        <v>0.9</v>
      </c>
      <c r="G340" s="102">
        <v>7</v>
      </c>
      <c r="H340" s="28">
        <v>64</v>
      </c>
      <c r="I340" s="119">
        <f t="shared" si="20"/>
        <v>403.2</v>
      </c>
      <c r="K340" s="118" t="e">
        <f>VLOOKUP(A340,КИ_ПФ!A8:AK441,37,FALSE)</f>
        <v>#N/A</v>
      </c>
      <c r="L340" s="133" t="e">
        <f t="shared" si="21"/>
        <v>#N/A</v>
      </c>
    </row>
    <row r="341" spans="1:12" x14ac:dyDescent="0.2">
      <c r="A341" s="47">
        <v>1003171595400</v>
      </c>
      <c r="B341" s="31" t="s">
        <v>204</v>
      </c>
      <c r="C341" s="54" t="s">
        <v>2</v>
      </c>
      <c r="D341" s="121">
        <v>6.4</v>
      </c>
      <c r="E341" s="139">
        <v>6.4</v>
      </c>
      <c r="F341" s="116">
        <f t="shared" si="19"/>
        <v>0.91500000000000004</v>
      </c>
      <c r="G341" s="102">
        <v>7</v>
      </c>
      <c r="H341" s="28">
        <v>64</v>
      </c>
      <c r="I341" s="119">
        <f t="shared" si="20"/>
        <v>409.6</v>
      </c>
      <c r="K341" s="118" t="e">
        <f>VLOOKUP(A341,КИ_ПФ!A8:AK442,37,FALSE)</f>
        <v>#N/A</v>
      </c>
      <c r="L341" s="133" t="e">
        <f t="shared" si="21"/>
        <v>#N/A</v>
      </c>
    </row>
    <row r="342" spans="1:12" x14ac:dyDescent="0.2">
      <c r="A342" s="47">
        <v>1003171596740</v>
      </c>
      <c r="B342" s="31" t="s">
        <v>496</v>
      </c>
      <c r="C342" s="54" t="s">
        <v>2</v>
      </c>
      <c r="D342" s="192">
        <v>6.25</v>
      </c>
      <c r="E342" s="139">
        <v>6.25</v>
      </c>
      <c r="F342" s="116">
        <f t="shared" si="19"/>
        <v>0.89300000000000002</v>
      </c>
      <c r="G342" s="102">
        <v>7</v>
      </c>
      <c r="H342" s="28">
        <v>64</v>
      </c>
      <c r="I342" s="119">
        <f t="shared" si="20"/>
        <v>400</v>
      </c>
      <c r="K342" s="118" t="e">
        <f>VLOOKUP(A342,КИ_ПФ!A8:AK443,37,FALSE)</f>
        <v>#N/A</v>
      </c>
      <c r="L342" s="133" t="e">
        <f t="shared" si="21"/>
        <v>#N/A</v>
      </c>
    </row>
    <row r="343" spans="1:12" x14ac:dyDescent="0.2">
      <c r="A343" s="47">
        <v>1003171595407</v>
      </c>
      <c r="B343" s="31" t="s">
        <v>94</v>
      </c>
      <c r="C343" s="54" t="s">
        <v>2</v>
      </c>
      <c r="D343" s="121">
        <v>8.1999999999999993</v>
      </c>
      <c r="E343" s="139">
        <v>7.4</v>
      </c>
      <c r="F343" s="116">
        <f t="shared" ref="F343:F374" si="22">ROUNDUP(Новая_кратность_короба__кг/Кол_во_штук_в_коробе,3)</f>
        <v>1.85</v>
      </c>
      <c r="G343" s="102">
        <v>4</v>
      </c>
      <c r="H343" s="28">
        <v>64</v>
      </c>
      <c r="I343" s="119">
        <f t="shared" ref="I343:I374" si="23">ROUNDDOWN(Новая_кратность_короба__кг*Кол_во_коробок_на_поддоне,1)</f>
        <v>473.6</v>
      </c>
      <c r="K343" s="118" t="e">
        <f>VLOOKUP(A343,КИ_ПФ!A8:AK443,37,FALSE)</f>
        <v>#N/A</v>
      </c>
      <c r="L343" s="133" t="e">
        <f t="shared" si="21"/>
        <v>#N/A</v>
      </c>
    </row>
    <row r="344" spans="1:12" x14ac:dyDescent="0.2">
      <c r="A344" s="47">
        <v>1003171595404</v>
      </c>
      <c r="B344" s="31" t="s">
        <v>54</v>
      </c>
      <c r="C344" s="54" t="s">
        <v>2</v>
      </c>
      <c r="D344" s="121">
        <v>8</v>
      </c>
      <c r="E344" s="139">
        <v>8</v>
      </c>
      <c r="F344" s="116">
        <f t="shared" si="22"/>
        <v>2</v>
      </c>
      <c r="G344" s="102">
        <v>4</v>
      </c>
      <c r="H344" s="28">
        <v>64</v>
      </c>
      <c r="I344" s="119">
        <f t="shared" si="23"/>
        <v>512</v>
      </c>
      <c r="K344" s="118" t="e">
        <f>VLOOKUP(A344,КИ_ПФ!A8:AK444,37,FALSE)</f>
        <v>#N/A</v>
      </c>
      <c r="L344" s="133" t="e">
        <f t="shared" ref="L344:L374" si="24">IF(I344=K344,"ИСТИНА","ЛОЖЬ")</f>
        <v>#N/A</v>
      </c>
    </row>
    <row r="345" spans="1:12" x14ac:dyDescent="0.2">
      <c r="A345" s="47">
        <v>1003171595405</v>
      </c>
      <c r="B345" s="31" t="s">
        <v>53</v>
      </c>
      <c r="C345" s="54" t="s">
        <v>2</v>
      </c>
      <c r="D345" s="121">
        <v>8.1</v>
      </c>
      <c r="E345" s="139">
        <v>8.1</v>
      </c>
      <c r="F345" s="116">
        <f t="shared" si="22"/>
        <v>2.0249999999999999</v>
      </c>
      <c r="G345" s="102">
        <v>4</v>
      </c>
      <c r="H345" s="28">
        <v>64</v>
      </c>
      <c r="I345" s="119">
        <f t="shared" si="23"/>
        <v>518.4</v>
      </c>
      <c r="K345" s="118" t="e">
        <f>VLOOKUP(A345,КИ_ПФ!A8:AK445,37,FALSE)</f>
        <v>#N/A</v>
      </c>
      <c r="L345" s="133" t="e">
        <f t="shared" si="24"/>
        <v>#N/A</v>
      </c>
    </row>
    <row r="346" spans="1:12" x14ac:dyDescent="0.2">
      <c r="A346" s="47">
        <v>1003171596165</v>
      </c>
      <c r="B346" s="31" t="s">
        <v>202</v>
      </c>
      <c r="C346" s="54" t="s">
        <v>2</v>
      </c>
      <c r="D346" s="121">
        <v>8.3000000000000007</v>
      </c>
      <c r="E346" s="139">
        <v>8.3000000000000007</v>
      </c>
      <c r="F346" s="116">
        <f t="shared" si="22"/>
        <v>2.0750000000000002</v>
      </c>
      <c r="G346" s="102">
        <v>4</v>
      </c>
      <c r="H346" s="28">
        <v>64</v>
      </c>
      <c r="I346" s="119">
        <f t="shared" si="23"/>
        <v>531.20000000000005</v>
      </c>
      <c r="K346" s="118" t="e">
        <f>VLOOKUP(A346,КИ_ПФ!A8:AK446,37,FALSE)</f>
        <v>#N/A</v>
      </c>
      <c r="L346" s="133" t="e">
        <f t="shared" si="24"/>
        <v>#N/A</v>
      </c>
    </row>
    <row r="347" spans="1:12" x14ac:dyDescent="0.2">
      <c r="A347" s="47">
        <v>1003171735425</v>
      </c>
      <c r="B347" s="31" t="s">
        <v>95</v>
      </c>
      <c r="C347" s="54" t="s">
        <v>2</v>
      </c>
      <c r="D347" s="121">
        <v>9.6999999999999993</v>
      </c>
      <c r="E347" s="139">
        <v>9.4</v>
      </c>
      <c r="F347" s="116">
        <f t="shared" si="22"/>
        <v>2.35</v>
      </c>
      <c r="G347" s="102">
        <v>4</v>
      </c>
      <c r="H347" s="28">
        <v>64</v>
      </c>
      <c r="I347" s="119">
        <f t="shared" si="23"/>
        <v>601.6</v>
      </c>
      <c r="K347" s="118" t="e">
        <f>VLOOKUP(A347,КИ_ПФ!A8:AK447,37,FALSE)</f>
        <v>#N/A</v>
      </c>
      <c r="L347" s="133" t="e">
        <f t="shared" si="24"/>
        <v>#N/A</v>
      </c>
    </row>
    <row r="348" spans="1:12" x14ac:dyDescent="0.2">
      <c r="A348" s="47">
        <v>1003171735423</v>
      </c>
      <c r="B348" s="31" t="s">
        <v>96</v>
      </c>
      <c r="C348" s="54" t="s">
        <v>2</v>
      </c>
      <c r="D348" s="121">
        <v>8.6999999999999993</v>
      </c>
      <c r="E348" s="139">
        <v>8.6999999999999993</v>
      </c>
      <c r="F348" s="116">
        <f t="shared" si="22"/>
        <v>2.1749999999999998</v>
      </c>
      <c r="G348" s="102">
        <v>4</v>
      </c>
      <c r="H348" s="28">
        <v>64</v>
      </c>
      <c r="I348" s="119">
        <f t="shared" si="23"/>
        <v>556.79999999999995</v>
      </c>
      <c r="K348" s="118" t="e">
        <f>VLOOKUP(A348,КИ_ПФ!A8:AK448,37,FALSE)</f>
        <v>#N/A</v>
      </c>
      <c r="L348" s="133" t="e">
        <f t="shared" si="24"/>
        <v>#N/A</v>
      </c>
    </row>
    <row r="349" spans="1:12" x14ac:dyDescent="0.2">
      <c r="A349" s="47">
        <v>1003311737041</v>
      </c>
      <c r="B349" s="31" t="s">
        <v>96</v>
      </c>
      <c r="C349" s="54" t="s">
        <v>2</v>
      </c>
      <c r="D349" s="121">
        <v>8.3000000000000007</v>
      </c>
      <c r="E349" s="139">
        <v>8.3000000000000007</v>
      </c>
      <c r="F349" s="116">
        <f t="shared" si="22"/>
        <v>2.0750000000000002</v>
      </c>
      <c r="G349" s="102">
        <v>4</v>
      </c>
      <c r="H349" s="28">
        <v>64</v>
      </c>
      <c r="I349" s="119">
        <f t="shared" si="23"/>
        <v>531.20000000000005</v>
      </c>
      <c r="K349" s="118" t="e">
        <f>VLOOKUP(A349,КИ_ПФ!A8:AK449,37,FALSE)</f>
        <v>#N/A</v>
      </c>
      <c r="L349" s="133" t="e">
        <f t="shared" si="24"/>
        <v>#N/A</v>
      </c>
    </row>
    <row r="350" spans="1:12" x14ac:dyDescent="0.2">
      <c r="A350" s="47">
        <v>1003171735424</v>
      </c>
      <c r="B350" s="31" t="s">
        <v>97</v>
      </c>
      <c r="C350" s="54" t="s">
        <v>2</v>
      </c>
      <c r="D350" s="121">
        <v>9.3000000000000007</v>
      </c>
      <c r="E350" s="139">
        <v>10.1</v>
      </c>
      <c r="F350" s="116">
        <f t="shared" si="22"/>
        <v>2.5249999999999999</v>
      </c>
      <c r="G350" s="102">
        <v>4</v>
      </c>
      <c r="H350" s="28">
        <v>64</v>
      </c>
      <c r="I350" s="119">
        <f t="shared" si="23"/>
        <v>646.4</v>
      </c>
      <c r="K350" s="118" t="e">
        <f>VLOOKUP(A350,КИ_ПФ!A8:AK449,37,FALSE)</f>
        <v>#N/A</v>
      </c>
      <c r="L350" s="133" t="e">
        <f t="shared" si="24"/>
        <v>#N/A</v>
      </c>
    </row>
    <row r="351" spans="1:12" x14ac:dyDescent="0.2">
      <c r="A351" s="47">
        <v>1003162215418</v>
      </c>
      <c r="B351" s="74" t="s">
        <v>60</v>
      </c>
      <c r="C351" s="54" t="s">
        <v>2</v>
      </c>
      <c r="D351" s="121">
        <v>4</v>
      </c>
      <c r="E351" s="139">
        <v>4</v>
      </c>
      <c r="F351" s="116">
        <f t="shared" si="22"/>
        <v>2</v>
      </c>
      <c r="G351" s="102">
        <v>2</v>
      </c>
      <c r="H351" s="28">
        <v>84</v>
      </c>
      <c r="I351" s="119">
        <f t="shared" si="23"/>
        <v>336</v>
      </c>
      <c r="K351" s="118" t="e">
        <f>VLOOKUP(A351,КИ_ПФ!A8:AK450,37,FALSE)</f>
        <v>#N/A</v>
      </c>
      <c r="L351" s="133" t="e">
        <f t="shared" si="24"/>
        <v>#N/A</v>
      </c>
    </row>
    <row r="352" spans="1:12" x14ac:dyDescent="0.2">
      <c r="A352" s="47">
        <v>1003162216515</v>
      </c>
      <c r="B352" s="74" t="s">
        <v>434</v>
      </c>
      <c r="C352" s="54" t="s">
        <v>2</v>
      </c>
      <c r="D352" s="121">
        <v>4</v>
      </c>
      <c r="E352" s="139">
        <v>4</v>
      </c>
      <c r="F352" s="116">
        <f t="shared" si="22"/>
        <v>2</v>
      </c>
      <c r="G352" s="102">
        <v>2</v>
      </c>
      <c r="H352" s="28">
        <v>84</v>
      </c>
      <c r="I352" s="119">
        <f t="shared" si="23"/>
        <v>336</v>
      </c>
      <c r="K352" s="118" t="e">
        <f>VLOOKUP(A352,КИ_ПФ!A8:AK451,37,FALSE)</f>
        <v>#N/A</v>
      </c>
      <c r="L352" s="133" t="e">
        <f t="shared" si="24"/>
        <v>#N/A</v>
      </c>
    </row>
    <row r="353" spans="1:12" x14ac:dyDescent="0.2">
      <c r="A353" s="47">
        <v>1003162215467</v>
      </c>
      <c r="B353" s="74" t="s">
        <v>61</v>
      </c>
      <c r="C353" s="54" t="s">
        <v>2</v>
      </c>
      <c r="D353" s="121">
        <v>4</v>
      </c>
      <c r="E353" s="139">
        <v>4</v>
      </c>
      <c r="F353" s="116">
        <f t="shared" si="22"/>
        <v>2</v>
      </c>
      <c r="G353" s="102">
        <v>2</v>
      </c>
      <c r="H353" s="28">
        <v>84</v>
      </c>
      <c r="I353" s="119">
        <f t="shared" si="23"/>
        <v>336</v>
      </c>
      <c r="K353" s="118" t="e">
        <f>VLOOKUP(A353,КИ_ПФ!A8:AK451,37,FALSE)</f>
        <v>#N/A</v>
      </c>
      <c r="L353" s="133" t="e">
        <f t="shared" si="24"/>
        <v>#N/A</v>
      </c>
    </row>
    <row r="354" spans="1:12" x14ac:dyDescent="0.2">
      <c r="A354" s="47">
        <v>1003162215468</v>
      </c>
      <c r="B354" s="73" t="s">
        <v>78</v>
      </c>
      <c r="C354" s="54" t="s">
        <v>2</v>
      </c>
      <c r="D354" s="121">
        <v>4</v>
      </c>
      <c r="E354" s="139">
        <v>4</v>
      </c>
      <c r="F354" s="116">
        <f t="shared" si="22"/>
        <v>2</v>
      </c>
      <c r="G354" s="102">
        <v>2</v>
      </c>
      <c r="H354" s="28">
        <v>84</v>
      </c>
      <c r="I354" s="119">
        <f t="shared" si="23"/>
        <v>336</v>
      </c>
      <c r="K354" s="118" t="e">
        <f>VLOOKUP(A354,КИ_ПФ!A8:AK452,37,FALSE)</f>
        <v>#N/A</v>
      </c>
      <c r="L354" s="133" t="e">
        <f t="shared" si="24"/>
        <v>#N/A</v>
      </c>
    </row>
    <row r="355" spans="1:12" x14ac:dyDescent="0.2">
      <c r="A355" s="47">
        <v>1003162215470</v>
      </c>
      <c r="B355" s="74" t="s">
        <v>91</v>
      </c>
      <c r="C355" s="32" t="s">
        <v>2</v>
      </c>
      <c r="D355" s="121">
        <v>4</v>
      </c>
      <c r="E355" s="139">
        <v>4</v>
      </c>
      <c r="F355" s="116">
        <f t="shared" si="22"/>
        <v>2</v>
      </c>
      <c r="G355" s="102">
        <v>2</v>
      </c>
      <c r="H355" s="28">
        <v>84</v>
      </c>
      <c r="I355" s="119">
        <f t="shared" si="23"/>
        <v>336</v>
      </c>
      <c r="K355" s="118" t="e">
        <f>VLOOKUP(A355,КИ_ПФ!A8:AK453,37,FALSE)</f>
        <v>#N/A</v>
      </c>
      <c r="L355" s="133" t="e">
        <f t="shared" si="24"/>
        <v>#N/A</v>
      </c>
    </row>
    <row r="356" spans="1:12" x14ac:dyDescent="0.2">
      <c r="A356" s="47">
        <v>1003162215469</v>
      </c>
      <c r="B356" s="57" t="s">
        <v>131</v>
      </c>
      <c r="C356" s="54" t="s">
        <v>2</v>
      </c>
      <c r="D356" s="121">
        <v>4</v>
      </c>
      <c r="E356" s="139">
        <v>4</v>
      </c>
      <c r="F356" s="116">
        <f t="shared" si="22"/>
        <v>2</v>
      </c>
      <c r="G356" s="102">
        <v>2</v>
      </c>
      <c r="H356" s="28">
        <v>84</v>
      </c>
      <c r="I356" s="119">
        <f t="shared" si="23"/>
        <v>336</v>
      </c>
      <c r="K356" s="118" t="e">
        <f>VLOOKUP(A356,КИ_ПФ!A8:AK454,37,FALSE)</f>
        <v>#N/A</v>
      </c>
      <c r="L356" s="133" t="e">
        <f t="shared" si="24"/>
        <v>#N/A</v>
      </c>
    </row>
    <row r="357" spans="1:12" x14ac:dyDescent="0.2">
      <c r="A357" s="47">
        <v>1003171356409</v>
      </c>
      <c r="B357" s="57" t="s">
        <v>253</v>
      </c>
      <c r="C357" s="54" t="s">
        <v>2</v>
      </c>
      <c r="D357" s="121">
        <v>5.0999999999999996</v>
      </c>
      <c r="E357" s="139">
        <v>5.4</v>
      </c>
      <c r="F357" s="116">
        <f t="shared" si="22"/>
        <v>1.08</v>
      </c>
      <c r="G357" s="102">
        <v>5</v>
      </c>
      <c r="H357" s="28">
        <v>80</v>
      </c>
      <c r="I357" s="119">
        <f t="shared" si="23"/>
        <v>432</v>
      </c>
      <c r="K357" s="118" t="e">
        <f>VLOOKUP(A357,КИ_ПФ!A8:AK455,37,FALSE)</f>
        <v>#N/A</v>
      </c>
      <c r="L357" s="133" t="e">
        <f t="shared" si="24"/>
        <v>#N/A</v>
      </c>
    </row>
    <row r="358" spans="1:12" x14ac:dyDescent="0.2">
      <c r="A358" s="47">
        <v>1003311356893</v>
      </c>
      <c r="B358" s="149" t="s">
        <v>667</v>
      </c>
      <c r="C358" s="54" t="s">
        <v>2</v>
      </c>
      <c r="D358" s="121">
        <v>4.3</v>
      </c>
      <c r="E358" s="139">
        <v>4.4000000000000004</v>
      </c>
      <c r="F358" s="116">
        <f t="shared" si="22"/>
        <v>0.88</v>
      </c>
      <c r="G358" s="82">
        <v>5</v>
      </c>
      <c r="H358" s="28">
        <v>80</v>
      </c>
      <c r="I358" s="119">
        <f t="shared" si="23"/>
        <v>352</v>
      </c>
      <c r="K358" s="118" t="e">
        <f>VLOOKUP(A358,КИ_ПФ!A8:AK457,37,FALSE)</f>
        <v>#N/A</v>
      </c>
      <c r="L358" s="133" t="e">
        <f t="shared" si="24"/>
        <v>#N/A</v>
      </c>
    </row>
    <row r="359" spans="1:12" x14ac:dyDescent="0.2">
      <c r="A359" s="47">
        <v>1003311356894</v>
      </c>
      <c r="B359" s="149" t="s">
        <v>756</v>
      </c>
      <c r="C359" s="54" t="s">
        <v>2</v>
      </c>
      <c r="D359" s="121">
        <v>6.1</v>
      </c>
      <c r="E359" s="139">
        <v>6.1</v>
      </c>
      <c r="F359" s="116">
        <f t="shared" si="22"/>
        <v>1.0169999999999999</v>
      </c>
      <c r="G359" s="82">
        <v>6</v>
      </c>
      <c r="H359" s="28">
        <v>80</v>
      </c>
      <c r="I359" s="119">
        <f t="shared" si="23"/>
        <v>488</v>
      </c>
      <c r="K359" s="118" t="e">
        <f>VLOOKUP(A359,КИ_ПФ!A8:AK458,37,FALSE)</f>
        <v>#N/A</v>
      </c>
      <c r="L359" s="133" t="e">
        <f t="shared" si="24"/>
        <v>#N/A</v>
      </c>
    </row>
    <row r="360" spans="1:12" x14ac:dyDescent="0.2">
      <c r="A360" s="47">
        <v>1002131155754</v>
      </c>
      <c r="B360" s="46" t="s">
        <v>254</v>
      </c>
      <c r="C360" s="54" t="s">
        <v>2</v>
      </c>
      <c r="D360" s="121">
        <v>4.5</v>
      </c>
      <c r="E360" s="139">
        <v>4.5</v>
      </c>
      <c r="F360" s="116">
        <f t="shared" si="22"/>
        <v>4.5</v>
      </c>
      <c r="G360" s="82">
        <v>1</v>
      </c>
      <c r="H360" s="28">
        <v>108</v>
      </c>
      <c r="I360" s="119">
        <f t="shared" si="23"/>
        <v>486</v>
      </c>
      <c r="K360" s="118" t="e">
        <f>VLOOKUP(A360,КИ_ПФ!A8:AK457,37,FALSE)</f>
        <v>#N/A</v>
      </c>
      <c r="L360" s="133" t="e">
        <f t="shared" si="24"/>
        <v>#N/A</v>
      </c>
    </row>
    <row r="361" spans="1:12" x14ac:dyDescent="0.2">
      <c r="A361" s="47">
        <v>1002131185755</v>
      </c>
      <c r="B361" s="46" t="s">
        <v>255</v>
      </c>
      <c r="C361" s="54" t="s">
        <v>2</v>
      </c>
      <c r="D361" s="121">
        <v>4.5</v>
      </c>
      <c r="E361" s="139">
        <v>4.5</v>
      </c>
      <c r="F361" s="116">
        <f t="shared" si="22"/>
        <v>4.5</v>
      </c>
      <c r="G361" s="82">
        <v>1</v>
      </c>
      <c r="H361" s="28">
        <v>108</v>
      </c>
      <c r="I361" s="119">
        <f t="shared" si="23"/>
        <v>486</v>
      </c>
      <c r="K361" s="118" t="e">
        <f>VLOOKUP(A361,КИ_ПФ!A8:AK458,37,FALSE)</f>
        <v>#N/A</v>
      </c>
      <c r="L361" s="133" t="e">
        <f t="shared" si="24"/>
        <v>#N/A</v>
      </c>
    </row>
    <row r="362" spans="1:12" x14ac:dyDescent="0.2">
      <c r="A362" s="47">
        <v>1002171554809</v>
      </c>
      <c r="B362" s="31" t="s">
        <v>495</v>
      </c>
      <c r="C362" s="54" t="s">
        <v>2</v>
      </c>
      <c r="D362" s="121">
        <v>3.8</v>
      </c>
      <c r="E362" s="139">
        <v>3.4</v>
      </c>
      <c r="F362" s="116">
        <f t="shared" si="22"/>
        <v>0.42499999999999999</v>
      </c>
      <c r="G362" s="105">
        <v>8</v>
      </c>
      <c r="H362" s="28">
        <v>90</v>
      </c>
      <c r="I362" s="119">
        <f t="shared" si="23"/>
        <v>306</v>
      </c>
      <c r="K362" s="118" t="e">
        <f>VLOOKUP(A362,КИ_ПФ!A8:AK459,37,FALSE)</f>
        <v>#N/A</v>
      </c>
      <c r="L362" s="133" t="e">
        <f t="shared" si="24"/>
        <v>#N/A</v>
      </c>
    </row>
    <row r="363" spans="1:12" x14ac:dyDescent="0.2">
      <c r="A363" s="47">
        <v>1002172146099</v>
      </c>
      <c r="B363" s="31" t="s">
        <v>196</v>
      </c>
      <c r="C363" s="54" t="s">
        <v>2</v>
      </c>
      <c r="D363" s="121">
        <v>4.4000000000000004</v>
      </c>
      <c r="E363" s="139">
        <v>4.4000000000000004</v>
      </c>
      <c r="F363" s="116">
        <f t="shared" si="22"/>
        <v>0.73399999999999999</v>
      </c>
      <c r="G363" s="105">
        <v>6</v>
      </c>
      <c r="H363" s="28">
        <v>90</v>
      </c>
      <c r="I363" s="119">
        <f t="shared" si="23"/>
        <v>396</v>
      </c>
      <c r="K363" s="118" t="e">
        <f>VLOOKUP(A363,КИ_ПФ!A8:AK460,37,FALSE)</f>
        <v>#N/A</v>
      </c>
      <c r="L363" s="133" t="e">
        <f t="shared" si="24"/>
        <v>#N/A</v>
      </c>
    </row>
    <row r="364" spans="1:12" x14ac:dyDescent="0.2">
      <c r="A364" s="47">
        <v>1002172146162</v>
      </c>
      <c r="B364" s="31" t="s">
        <v>200</v>
      </c>
      <c r="C364" s="54" t="s">
        <v>2</v>
      </c>
      <c r="D364" s="121">
        <v>4.2</v>
      </c>
      <c r="E364" s="139">
        <v>4.2</v>
      </c>
      <c r="F364" s="116">
        <f t="shared" si="22"/>
        <v>0.7</v>
      </c>
      <c r="G364" s="105">
        <v>6</v>
      </c>
      <c r="H364" s="28">
        <v>90</v>
      </c>
      <c r="I364" s="119">
        <f t="shared" si="23"/>
        <v>378</v>
      </c>
      <c r="K364" s="118" t="e">
        <f>VLOOKUP(A364,КИ_ПФ!A8:AK461,37,FALSE)</f>
        <v>#N/A</v>
      </c>
      <c r="L364" s="133" t="e">
        <f t="shared" si="24"/>
        <v>#N/A</v>
      </c>
    </row>
    <row r="365" spans="1:12" x14ac:dyDescent="0.2">
      <c r="A365" s="47">
        <v>1002174986100</v>
      </c>
      <c r="B365" s="31" t="s">
        <v>197</v>
      </c>
      <c r="C365" s="54" t="s">
        <v>2</v>
      </c>
      <c r="D365" s="121">
        <v>3.3</v>
      </c>
      <c r="E365" s="139">
        <v>3.3</v>
      </c>
      <c r="F365" s="116">
        <f t="shared" si="22"/>
        <v>0.66</v>
      </c>
      <c r="G365" s="105">
        <v>5</v>
      </c>
      <c r="H365" s="28">
        <v>90</v>
      </c>
      <c r="I365" s="119">
        <f t="shared" si="23"/>
        <v>297</v>
      </c>
      <c r="K365" s="118" t="e">
        <f>VLOOKUP(A365,КИ_ПФ!A8:AK462,37,FALSE)</f>
        <v>#N/A</v>
      </c>
      <c r="L365" s="133" t="e">
        <f t="shared" si="24"/>
        <v>#N/A</v>
      </c>
    </row>
    <row r="366" spans="1:12" x14ac:dyDescent="0.2">
      <c r="A366" s="47">
        <v>1002174996101</v>
      </c>
      <c r="B366" s="31" t="s">
        <v>198</v>
      </c>
      <c r="C366" s="54" t="s">
        <v>2</v>
      </c>
      <c r="D366" s="121">
        <v>3.8</v>
      </c>
      <c r="E366" s="139">
        <v>3.8</v>
      </c>
      <c r="F366" s="116">
        <f t="shared" si="22"/>
        <v>0.76</v>
      </c>
      <c r="G366" s="105">
        <v>5</v>
      </c>
      <c r="H366" s="28">
        <v>90</v>
      </c>
      <c r="I366" s="119">
        <f t="shared" si="23"/>
        <v>342</v>
      </c>
      <c r="K366" s="118" t="e">
        <f>VLOOKUP(A366,КИ_ПФ!A8:AK463,37,FALSE)</f>
        <v>#N/A</v>
      </c>
      <c r="L366" s="133" t="e">
        <f t="shared" si="24"/>
        <v>#N/A</v>
      </c>
    </row>
    <row r="367" spans="1:12" x14ac:dyDescent="0.2">
      <c r="A367" s="47">
        <v>1002365006581</v>
      </c>
      <c r="B367" s="31" t="s">
        <v>199</v>
      </c>
      <c r="C367" s="54" t="s">
        <v>2</v>
      </c>
      <c r="D367" s="121">
        <v>3.3</v>
      </c>
      <c r="E367" s="139">
        <v>3.3</v>
      </c>
      <c r="F367" s="116">
        <f t="shared" si="22"/>
        <v>0.47199999999999998</v>
      </c>
      <c r="G367" s="105">
        <v>7</v>
      </c>
      <c r="H367" s="28">
        <v>90</v>
      </c>
      <c r="I367" s="119">
        <f t="shared" si="23"/>
        <v>297</v>
      </c>
      <c r="K367" s="118" t="e">
        <f>VLOOKUP(A367,КИ_ПФ!A8:AK465,37,FALSE)</f>
        <v>#N/A</v>
      </c>
      <c r="L367" s="133" t="e">
        <f>IF(I367=K367,"ИСТИНА","ЛОЖЬ")</f>
        <v>#N/A</v>
      </c>
    </row>
    <row r="368" spans="1:12" x14ac:dyDescent="0.2">
      <c r="A368" s="47">
        <v>1002365006598</v>
      </c>
      <c r="B368" s="31" t="s">
        <v>201</v>
      </c>
      <c r="C368" s="54" t="s">
        <v>2</v>
      </c>
      <c r="D368" s="121">
        <v>3.4</v>
      </c>
      <c r="E368" s="139">
        <v>3.4</v>
      </c>
      <c r="F368" s="116">
        <f t="shared" si="22"/>
        <v>0.48599999999999999</v>
      </c>
      <c r="G368" s="105">
        <v>7</v>
      </c>
      <c r="H368" s="28">
        <v>90</v>
      </c>
      <c r="I368" s="119">
        <f t="shared" si="23"/>
        <v>306</v>
      </c>
      <c r="K368" s="118" t="e">
        <f>VLOOKUP(A368,КИ_ПФ!A8:AK466,37,FALSE)</f>
        <v>#N/A</v>
      </c>
      <c r="L368" s="133" t="e">
        <f>IF(I368=K368,"ИСТИНА","ЛОЖЬ")</f>
        <v>#N/A</v>
      </c>
    </row>
    <row r="369" spans="1:12" x14ac:dyDescent="0.2">
      <c r="A369" s="47">
        <v>1002365007043</v>
      </c>
      <c r="B369" s="31" t="s">
        <v>741</v>
      </c>
      <c r="C369" s="54" t="s">
        <v>2</v>
      </c>
      <c r="D369" s="121">
        <v>16.399999999999999</v>
      </c>
      <c r="E369" s="139">
        <v>16.399999999999999</v>
      </c>
      <c r="F369" s="116">
        <f t="shared" si="22"/>
        <v>16.399999999999999</v>
      </c>
      <c r="G369" s="105">
        <v>1</v>
      </c>
      <c r="H369" s="28">
        <v>24</v>
      </c>
      <c r="I369" s="119">
        <f t="shared" si="23"/>
        <v>393.6</v>
      </c>
      <c r="K369" s="118" t="e">
        <f>VLOOKUP(A369,КИ_ПФ!A8:AK467,37,FALSE)</f>
        <v>#N/A</v>
      </c>
      <c r="L369" s="133" t="e">
        <f>IF(I369=K369,"ИСТИНА","ЛОЖЬ")</f>
        <v>#N/A</v>
      </c>
    </row>
    <row r="370" spans="1:12" x14ac:dyDescent="0.2">
      <c r="A370" s="47">
        <v>1002171586745</v>
      </c>
      <c r="B370" s="31" t="s">
        <v>497</v>
      </c>
      <c r="C370" s="54" t="s">
        <v>2</v>
      </c>
      <c r="D370" s="121">
        <v>11.8</v>
      </c>
      <c r="E370" s="139">
        <v>11.8</v>
      </c>
      <c r="F370" s="116">
        <f t="shared" si="22"/>
        <v>11.8</v>
      </c>
      <c r="G370" s="105">
        <v>1</v>
      </c>
      <c r="H370" s="28">
        <v>24</v>
      </c>
      <c r="I370" s="119">
        <f t="shared" si="23"/>
        <v>283.2</v>
      </c>
      <c r="K370" s="118" t="e">
        <f>VLOOKUP(A370,КИ_ПФ!A8:AK466,37,FALSE)</f>
        <v>#N/A</v>
      </c>
      <c r="L370" s="133" t="e">
        <f t="shared" si="24"/>
        <v>#N/A</v>
      </c>
    </row>
    <row r="371" spans="1:12" x14ac:dyDescent="0.2">
      <c r="A371" s="47">
        <v>1002162216872</v>
      </c>
      <c r="B371" s="31" t="s">
        <v>59</v>
      </c>
      <c r="C371" s="54" t="s">
        <v>2</v>
      </c>
      <c r="D371" s="121">
        <v>4</v>
      </c>
      <c r="E371" s="139">
        <v>4</v>
      </c>
      <c r="F371" s="116">
        <f t="shared" si="22"/>
        <v>2</v>
      </c>
      <c r="G371" s="102">
        <v>2</v>
      </c>
      <c r="H371" s="28">
        <v>84</v>
      </c>
      <c r="I371" s="119">
        <f t="shared" si="23"/>
        <v>336</v>
      </c>
      <c r="K371" s="118" t="e">
        <f>VLOOKUP(A371,КИ_ПФ!A8:AK467,37,FALSE)</f>
        <v>#N/A</v>
      </c>
      <c r="L371" s="133" t="e">
        <f t="shared" si="24"/>
        <v>#N/A</v>
      </c>
    </row>
    <row r="372" spans="1:12" x14ac:dyDescent="0.2">
      <c r="A372" s="47">
        <v>1002182115368</v>
      </c>
      <c r="B372" s="31" t="s">
        <v>493</v>
      </c>
      <c r="C372" s="54" t="s">
        <v>2</v>
      </c>
      <c r="D372" s="168">
        <v>26.7</v>
      </c>
      <c r="E372" s="139">
        <v>25.1</v>
      </c>
      <c r="F372" s="116">
        <f t="shared" si="22"/>
        <v>2.5099999999999998</v>
      </c>
      <c r="G372" s="102">
        <v>10</v>
      </c>
      <c r="H372" s="28">
        <v>24</v>
      </c>
      <c r="I372" s="119">
        <f t="shared" si="23"/>
        <v>602.4</v>
      </c>
      <c r="K372" s="118" t="e">
        <f>VLOOKUP(A372,КИ_ПФ!A8:AK467,37,FALSE)</f>
        <v>#N/A</v>
      </c>
      <c r="L372" s="133" t="e">
        <f t="shared" si="24"/>
        <v>#N/A</v>
      </c>
    </row>
    <row r="373" spans="1:12" x14ac:dyDescent="0.2">
      <c r="A373" s="47">
        <v>1002182025351</v>
      </c>
      <c r="B373" s="31" t="s">
        <v>58</v>
      </c>
      <c r="C373" s="54" t="s">
        <v>2</v>
      </c>
      <c r="D373" s="121">
        <v>24.51</v>
      </c>
      <c r="E373" s="139">
        <v>24.51</v>
      </c>
      <c r="F373" s="116">
        <f t="shared" si="22"/>
        <v>1.5319999999999998</v>
      </c>
      <c r="G373" s="102">
        <v>16</v>
      </c>
      <c r="H373" s="28">
        <v>24</v>
      </c>
      <c r="I373" s="119">
        <f t="shared" si="23"/>
        <v>588.20000000000005</v>
      </c>
      <c r="K373" s="118" t="e">
        <f>VLOOKUP(A373,КИ_ПФ!A8:AK467,37,FALSE)</f>
        <v>#N/A</v>
      </c>
      <c r="L373" s="133" t="e">
        <f t="shared" si="24"/>
        <v>#N/A</v>
      </c>
    </row>
    <row r="374" spans="1:12" x14ac:dyDescent="0.2">
      <c r="A374" s="47">
        <v>1002182135431</v>
      </c>
      <c r="B374" s="31" t="s">
        <v>62</v>
      </c>
      <c r="C374" s="54" t="s">
        <v>2</v>
      </c>
      <c r="D374" s="121">
        <v>21.5</v>
      </c>
      <c r="E374" s="139">
        <v>21.5</v>
      </c>
      <c r="F374" s="116">
        <f t="shared" si="22"/>
        <v>2.15</v>
      </c>
      <c r="G374" s="102">
        <v>10</v>
      </c>
      <c r="H374" s="28">
        <v>24</v>
      </c>
      <c r="I374" s="119">
        <f t="shared" si="23"/>
        <v>516</v>
      </c>
      <c r="K374" s="118" t="e">
        <f>VLOOKUP(A374,КИ_ПФ!A8:AK470,37,FALSE)</f>
        <v>#N/A</v>
      </c>
      <c r="L374" s="133" t="e">
        <f t="shared" si="24"/>
        <v>#N/A</v>
      </c>
    </row>
  </sheetData>
  <sortState xmlns:xlrd2="http://schemas.microsoft.com/office/spreadsheetml/2017/richdata2" ref="A136:K156">
    <sortCondition ref="B136:B156"/>
  </sortState>
  <conditionalFormatting sqref="L370:L374 L2:L366">
    <cfRule type="cellIs" dxfId="47" priority="64" operator="equal">
      <formula>"ЛОЖЬ"</formula>
    </cfRule>
  </conditionalFormatting>
  <conditionalFormatting sqref="I370:I374 I2:I20 I22:I366">
    <cfRule type="expression" dxfId="46" priority="63">
      <formula>I2&lt;&gt;K2</formula>
    </cfRule>
  </conditionalFormatting>
  <conditionalFormatting sqref="E373:E374 E72:E76 E114:E116 E109:E112 E22:E30 E85:E99 E121 E130:E131 E137:E159 E207:E213 E219:E223 E123:E127 E2:E19 E32:E50 E370:E371 E58:E70 E133:E134 E78:E82 E102:E107 E175:E205 E52:E55 E225:E253 E256:E276 E350:E366 E285:E348 E161:E173">
    <cfRule type="expression" dxfId="45" priority="62">
      <formula>E2&lt;&gt;D2</formula>
    </cfRule>
  </conditionalFormatting>
  <conditionalFormatting sqref="E174">
    <cfRule type="expression" dxfId="44" priority="61">
      <formula>E174&lt;&gt;D174</formula>
    </cfRule>
  </conditionalFormatting>
  <conditionalFormatting sqref="E372">
    <cfRule type="expression" dxfId="43" priority="50">
      <formula>E372&lt;&gt;D372</formula>
    </cfRule>
  </conditionalFormatting>
  <conditionalFormatting sqref="E254:E255">
    <cfRule type="expression" dxfId="42" priority="47">
      <formula>E254&lt;&gt;D254</formula>
    </cfRule>
  </conditionalFormatting>
  <conditionalFormatting sqref="E108">
    <cfRule type="expression" dxfId="41" priority="46">
      <formula>E108&lt;&gt;D108</formula>
    </cfRule>
  </conditionalFormatting>
  <conditionalFormatting sqref="I21">
    <cfRule type="expression" dxfId="40" priority="45">
      <formula>I21&lt;&gt;K21</formula>
    </cfRule>
  </conditionalFormatting>
  <conditionalFormatting sqref="E21">
    <cfRule type="expression" dxfId="39" priority="44">
      <formula>E21&lt;&gt;D21</formula>
    </cfRule>
  </conditionalFormatting>
  <conditionalFormatting sqref="E71">
    <cfRule type="expression" dxfId="38" priority="43">
      <formula>E71&lt;&gt;D71</formula>
    </cfRule>
  </conditionalFormatting>
  <conditionalFormatting sqref="E56">
    <cfRule type="expression" dxfId="37" priority="42">
      <formula>E56&lt;&gt;D56</formula>
    </cfRule>
  </conditionalFormatting>
  <conditionalFormatting sqref="E57">
    <cfRule type="expression" dxfId="36" priority="41">
      <formula>E57&lt;&gt;D57</formula>
    </cfRule>
  </conditionalFormatting>
  <conditionalFormatting sqref="E20">
    <cfRule type="expression" dxfId="35" priority="40">
      <formula>E20&lt;&gt;D20</formula>
    </cfRule>
  </conditionalFormatting>
  <conditionalFormatting sqref="E83:E84">
    <cfRule type="expression" dxfId="34" priority="37">
      <formula>E83&lt;&gt;D83</formula>
    </cfRule>
  </conditionalFormatting>
  <conditionalFormatting sqref="E77">
    <cfRule type="expression" dxfId="33" priority="36">
      <formula>E77&lt;&gt;D77</formula>
    </cfRule>
  </conditionalFormatting>
  <conditionalFormatting sqref="E119">
    <cfRule type="expression" dxfId="32" priority="34">
      <formula>E119&lt;&gt;D119</formula>
    </cfRule>
  </conditionalFormatting>
  <conditionalFormatting sqref="E113">
    <cfRule type="expression" dxfId="31" priority="33">
      <formula>E113&lt;&gt;D113</formula>
    </cfRule>
  </conditionalFormatting>
  <conditionalFormatting sqref="E31">
    <cfRule type="expression" dxfId="30" priority="32">
      <formula>E31&lt;&gt;D31</formula>
    </cfRule>
  </conditionalFormatting>
  <conditionalFormatting sqref="E215">
    <cfRule type="expression" dxfId="29" priority="31">
      <formula>E215&lt;&gt;D215</formula>
    </cfRule>
  </conditionalFormatting>
  <conditionalFormatting sqref="E217">
    <cfRule type="expression" dxfId="28" priority="30">
      <formula>E217&lt;&gt;D217</formula>
    </cfRule>
  </conditionalFormatting>
  <conditionalFormatting sqref="E100:E101">
    <cfRule type="expression" dxfId="27" priority="29">
      <formula>E100&lt;&gt;D100</formula>
    </cfRule>
  </conditionalFormatting>
  <conditionalFormatting sqref="E277:E278">
    <cfRule type="expression" dxfId="26" priority="28">
      <formula>E277&lt;&gt;D277</formula>
    </cfRule>
  </conditionalFormatting>
  <conditionalFormatting sqref="E279:E280">
    <cfRule type="expression" dxfId="25" priority="27">
      <formula>E279&lt;&gt;D279</formula>
    </cfRule>
  </conditionalFormatting>
  <conditionalFormatting sqref="E281:E282">
    <cfRule type="expression" dxfId="24" priority="26">
      <formula>E281&lt;&gt;D281</formula>
    </cfRule>
  </conditionalFormatting>
  <conditionalFormatting sqref="E283:E284">
    <cfRule type="expression" dxfId="23" priority="25">
      <formula>E283&lt;&gt;D283</formula>
    </cfRule>
  </conditionalFormatting>
  <conditionalFormatting sqref="E120">
    <cfRule type="expression" dxfId="22" priority="24">
      <formula>E120&lt;&gt;D120</formula>
    </cfRule>
  </conditionalFormatting>
  <conditionalFormatting sqref="E122">
    <cfRule type="expression" dxfId="21" priority="23">
      <formula>E122&lt;&gt;D122</formula>
    </cfRule>
  </conditionalFormatting>
  <conditionalFormatting sqref="E117">
    <cfRule type="expression" dxfId="20" priority="22">
      <formula>E117&lt;&gt;D117</formula>
    </cfRule>
  </conditionalFormatting>
  <conditionalFormatting sqref="E118">
    <cfRule type="expression" dxfId="19" priority="21">
      <formula>E118&lt;&gt;D118</formula>
    </cfRule>
  </conditionalFormatting>
  <conditionalFormatting sqref="E128">
    <cfRule type="expression" dxfId="18" priority="20">
      <formula>E128&lt;&gt;D128</formula>
    </cfRule>
  </conditionalFormatting>
  <conditionalFormatting sqref="E129">
    <cfRule type="expression" dxfId="17" priority="19">
      <formula>E129&lt;&gt;D129</formula>
    </cfRule>
  </conditionalFormatting>
  <conditionalFormatting sqref="E135">
    <cfRule type="expression" dxfId="16" priority="18">
      <formula>E135&lt;&gt;D135</formula>
    </cfRule>
  </conditionalFormatting>
  <conditionalFormatting sqref="E136">
    <cfRule type="expression" dxfId="15" priority="17">
      <formula>E136&lt;&gt;D136</formula>
    </cfRule>
  </conditionalFormatting>
  <conditionalFormatting sqref="E206">
    <cfRule type="expression" dxfId="14" priority="16">
      <formula>E206&lt;&gt;D206</formula>
    </cfRule>
  </conditionalFormatting>
  <conditionalFormatting sqref="E214">
    <cfRule type="expression" dxfId="13" priority="15">
      <formula>E214&lt;&gt;D214</formula>
    </cfRule>
  </conditionalFormatting>
  <conditionalFormatting sqref="E216">
    <cfRule type="expression" dxfId="12" priority="14">
      <formula>E216&lt;&gt;D216</formula>
    </cfRule>
  </conditionalFormatting>
  <conditionalFormatting sqref="E218">
    <cfRule type="expression" dxfId="11" priority="13">
      <formula>E218&lt;&gt;D218</formula>
    </cfRule>
  </conditionalFormatting>
  <conditionalFormatting sqref="E224">
    <cfRule type="expression" dxfId="10" priority="11">
      <formula>E224&lt;&gt;D224</formula>
    </cfRule>
  </conditionalFormatting>
  <conditionalFormatting sqref="E349">
    <cfRule type="expression" dxfId="9" priority="10">
      <formula>E349&lt;&gt;D349</formula>
    </cfRule>
  </conditionalFormatting>
  <conditionalFormatting sqref="L367">
    <cfRule type="cellIs" dxfId="8" priority="9" operator="equal">
      <formula>"ЛОЖЬ"</formula>
    </cfRule>
  </conditionalFormatting>
  <conditionalFormatting sqref="I367">
    <cfRule type="expression" dxfId="7" priority="8">
      <formula>I367&lt;&gt;K367</formula>
    </cfRule>
  </conditionalFormatting>
  <conditionalFormatting sqref="E367">
    <cfRule type="expression" dxfId="6" priority="7">
      <formula>E367&lt;&gt;D367</formula>
    </cfRule>
  </conditionalFormatting>
  <conditionalFormatting sqref="L368:L369">
    <cfRule type="cellIs" dxfId="5" priority="6" operator="equal">
      <formula>"ЛОЖЬ"</formula>
    </cfRule>
  </conditionalFormatting>
  <conditionalFormatting sqref="I368:I369">
    <cfRule type="expression" dxfId="4" priority="5">
      <formula>I368&lt;&gt;K368</formula>
    </cfRule>
  </conditionalFormatting>
  <conditionalFormatting sqref="E368:E369">
    <cfRule type="expression" dxfId="3" priority="4">
      <formula>E368&lt;&gt;D368</formula>
    </cfRule>
  </conditionalFormatting>
  <conditionalFormatting sqref="E132">
    <cfRule type="expression" dxfId="2" priority="3">
      <formula>E132&lt;&gt;D132</formula>
    </cfRule>
  </conditionalFormatting>
  <conditionalFormatting sqref="E160">
    <cfRule type="expression" dxfId="1" priority="2">
      <formula>E160&lt;&gt;D160</formula>
    </cfRule>
  </conditionalFormatting>
  <conditionalFormatting sqref="E51">
    <cfRule type="expression" dxfId="0" priority="1">
      <formula>E51&lt;&gt;D51</formula>
    </cfRule>
  </conditionalFormatting>
  <dataValidations count="1">
    <dataValidation type="textLength" operator="lessThanOrEqual" allowBlank="1" showInputMessage="1" showErrorMessage="1" sqref="B24 B63 B293 B300 B347:B350 B374 B17 B66:B67 B7:B10 B2:B4 B38:B42 B362:B372 B274:B286 B298 B330:B331" xr:uid="{00000000-0002-0000-0200-000000000000}">
      <formula1>40</formula1>
    </dataValidation>
  </dataValidations>
  <pageMargins left="0.7" right="0.7" top="0.75" bottom="0.75" header="0.3" footer="0.3"/>
  <pageSetup paperSize="9" orientation="portrait" r:id="rId1"/>
  <ignoredErrors>
    <ignoredError sqref="K58 K17 K155 K20" formula="1"/>
    <ignoredError sqref="K22 L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КИ_ПФ</vt:lpstr>
      <vt:lpstr>вес_короба__кг</vt:lpstr>
      <vt:lpstr>высота__мм</vt:lpstr>
      <vt:lpstr>итого_г_у</vt:lpstr>
      <vt:lpstr>кол_во_инд.__упак_к</vt:lpstr>
      <vt:lpstr>Кол_во_коробок_на_поддоне</vt:lpstr>
      <vt:lpstr>кол_во_слоев_г_у</vt:lpstr>
      <vt:lpstr>Кол_во_штук_в_коробе</vt:lpstr>
      <vt:lpstr>Новая_кратность_короба__кг</vt:lpstr>
      <vt:lpstr>номин.вес_брутто__кг</vt:lpstr>
      <vt:lpstr>номин.вес_нетто__кг</vt:lpstr>
      <vt:lpstr>номин.вес_нетто_г_у__кг</vt:lpstr>
    </vt:vector>
  </TitlesOfParts>
  <Company>qweqwe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</dc:creator>
  <cp:lastModifiedBy>Uaer4</cp:lastModifiedBy>
  <cp:lastPrinted>2024-04-16T14:50:18Z</cp:lastPrinted>
  <dcterms:created xsi:type="dcterms:W3CDTF">2015-12-15T10:47:28Z</dcterms:created>
  <dcterms:modified xsi:type="dcterms:W3CDTF">2025-01-14T11:20:20Z</dcterms:modified>
</cp:coreProperties>
</file>