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D27ADECD-BC86-49E9-AD7D-EA3DDA740A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5" i="1" l="1"/>
  <c r="E92" i="1"/>
  <c r="O95" i="1"/>
  <c r="S95" i="1" s="1"/>
  <c r="T95" i="1" l="1"/>
  <c r="E98" i="1" l="1"/>
  <c r="O98" i="1" s="1"/>
  <c r="P98" i="1" s="1"/>
  <c r="O37" i="1"/>
  <c r="O7" i="1"/>
  <c r="O8" i="1"/>
  <c r="P8" i="1" s="1"/>
  <c r="O9" i="1"/>
  <c r="O10" i="1"/>
  <c r="O11" i="1"/>
  <c r="P11" i="1" s="1"/>
  <c r="O12" i="1"/>
  <c r="P12" i="1" s="1"/>
  <c r="O13" i="1"/>
  <c r="O14" i="1"/>
  <c r="P14" i="1" s="1"/>
  <c r="O15" i="1"/>
  <c r="O16" i="1"/>
  <c r="O17" i="1"/>
  <c r="O18" i="1"/>
  <c r="P18" i="1" s="1"/>
  <c r="O19" i="1"/>
  <c r="O20" i="1"/>
  <c r="P20" i="1" s="1"/>
  <c r="O21" i="1"/>
  <c r="O22" i="1"/>
  <c r="O23" i="1"/>
  <c r="O24" i="1"/>
  <c r="P24" i="1" s="1"/>
  <c r="O25" i="1"/>
  <c r="O26" i="1"/>
  <c r="O27" i="1"/>
  <c r="O28" i="1"/>
  <c r="S28" i="1" s="1"/>
  <c r="O29" i="1"/>
  <c r="O30" i="1"/>
  <c r="P30" i="1" s="1"/>
  <c r="O31" i="1"/>
  <c r="O32" i="1"/>
  <c r="O33" i="1"/>
  <c r="O34" i="1"/>
  <c r="O35" i="1"/>
  <c r="P35" i="1" s="1"/>
  <c r="O36" i="1"/>
  <c r="O38" i="1"/>
  <c r="O39" i="1"/>
  <c r="O40" i="1"/>
  <c r="O41" i="1"/>
  <c r="O42" i="1"/>
  <c r="O43" i="1"/>
  <c r="P43" i="1" s="1"/>
  <c r="O44" i="1"/>
  <c r="O45" i="1"/>
  <c r="O46" i="1"/>
  <c r="P46" i="1" s="1"/>
  <c r="O47" i="1"/>
  <c r="O48" i="1"/>
  <c r="S48" i="1" s="1"/>
  <c r="O49" i="1"/>
  <c r="O50" i="1"/>
  <c r="O51" i="1"/>
  <c r="O52" i="1"/>
  <c r="O53" i="1"/>
  <c r="P53" i="1" s="1"/>
  <c r="O54" i="1"/>
  <c r="P54" i="1" s="1"/>
  <c r="O55" i="1"/>
  <c r="P55" i="1" s="1"/>
  <c r="O56" i="1"/>
  <c r="O57" i="1"/>
  <c r="P57" i="1" s="1"/>
  <c r="O58" i="1"/>
  <c r="O59" i="1"/>
  <c r="O60" i="1"/>
  <c r="O61" i="1"/>
  <c r="O62" i="1"/>
  <c r="O63" i="1"/>
  <c r="O64" i="1"/>
  <c r="O65" i="1"/>
  <c r="P65" i="1" s="1"/>
  <c r="O66" i="1"/>
  <c r="O67" i="1"/>
  <c r="O68" i="1"/>
  <c r="O69" i="1"/>
  <c r="P69" i="1" s="1"/>
  <c r="O70" i="1"/>
  <c r="O71" i="1"/>
  <c r="O72" i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P80" i="1" s="1"/>
  <c r="O81" i="1"/>
  <c r="O82" i="1"/>
  <c r="O83" i="1"/>
  <c r="O84" i="1"/>
  <c r="O85" i="1"/>
  <c r="P85" i="1" s="1"/>
  <c r="O86" i="1"/>
  <c r="P86" i="1" s="1"/>
  <c r="O87" i="1"/>
  <c r="O88" i="1"/>
  <c r="P88" i="1" s="1"/>
  <c r="O89" i="1"/>
  <c r="O90" i="1"/>
  <c r="O91" i="1"/>
  <c r="S91" i="1" s="1"/>
  <c r="O92" i="1"/>
  <c r="O93" i="1"/>
  <c r="P93" i="1" s="1"/>
  <c r="O94" i="1"/>
  <c r="S94" i="1" s="1"/>
  <c r="O96" i="1"/>
  <c r="P96" i="1" s="1"/>
  <c r="O97" i="1"/>
  <c r="O99" i="1"/>
  <c r="S99" i="1" s="1"/>
  <c r="O6" i="1"/>
  <c r="T6" i="1" s="1"/>
  <c r="S98" i="1" l="1"/>
  <c r="S96" i="1"/>
  <c r="S93" i="1"/>
  <c r="S89" i="1"/>
  <c r="S87" i="1"/>
  <c r="S85" i="1"/>
  <c r="P83" i="1"/>
  <c r="S83" i="1" s="1"/>
  <c r="P81" i="1"/>
  <c r="S81" i="1" s="1"/>
  <c r="S79" i="1"/>
  <c r="S77" i="1"/>
  <c r="S75" i="1"/>
  <c r="S73" i="1"/>
  <c r="P71" i="1"/>
  <c r="S71" i="1" s="1"/>
  <c r="S69" i="1"/>
  <c r="S67" i="1"/>
  <c r="S65" i="1"/>
  <c r="S63" i="1"/>
  <c r="S61" i="1"/>
  <c r="S59" i="1"/>
  <c r="S57" i="1"/>
  <c r="S55" i="1"/>
  <c r="S53" i="1"/>
  <c r="P51" i="1"/>
  <c r="S51" i="1" s="1"/>
  <c r="P49" i="1"/>
  <c r="S49" i="1" s="1"/>
  <c r="P47" i="1"/>
  <c r="S47" i="1" s="1"/>
  <c r="P45" i="1"/>
  <c r="S45" i="1" s="1"/>
  <c r="S43" i="1"/>
  <c r="P41" i="1"/>
  <c r="S41" i="1" s="1"/>
  <c r="S39" i="1"/>
  <c r="P36" i="1"/>
  <c r="S36" i="1" s="1"/>
  <c r="S34" i="1"/>
  <c r="S32" i="1"/>
  <c r="S30" i="1"/>
  <c r="S26" i="1"/>
  <c r="S24" i="1"/>
  <c r="S22" i="1"/>
  <c r="S20" i="1"/>
  <c r="S18" i="1"/>
  <c r="P16" i="1"/>
  <c r="S16" i="1" s="1"/>
  <c r="S14" i="1"/>
  <c r="S12" i="1"/>
  <c r="P10" i="1"/>
  <c r="S10" i="1" s="1"/>
  <c r="S8" i="1"/>
  <c r="AF37" i="1"/>
  <c r="P97" i="1"/>
  <c r="S97" i="1" s="1"/>
  <c r="S92" i="1"/>
  <c r="S90" i="1"/>
  <c r="S88" i="1"/>
  <c r="S86" i="1"/>
  <c r="P84" i="1"/>
  <c r="S84" i="1" s="1"/>
  <c r="P82" i="1"/>
  <c r="S82" i="1" s="1"/>
  <c r="S80" i="1"/>
  <c r="S78" i="1"/>
  <c r="S76" i="1"/>
  <c r="S74" i="1"/>
  <c r="S72" i="1"/>
  <c r="P70" i="1"/>
  <c r="S70" i="1" s="1"/>
  <c r="P68" i="1"/>
  <c r="S68" i="1" s="1"/>
  <c r="S66" i="1"/>
  <c r="P64" i="1"/>
  <c r="S64" i="1" s="1"/>
  <c r="S62" i="1"/>
  <c r="S60" i="1"/>
  <c r="P58" i="1"/>
  <c r="S58" i="1" s="1"/>
  <c r="S56" i="1"/>
  <c r="S54" i="1"/>
  <c r="P52" i="1"/>
  <c r="S52" i="1" s="1"/>
  <c r="P50" i="1"/>
  <c r="S50" i="1" s="1"/>
  <c r="S46" i="1"/>
  <c r="P44" i="1"/>
  <c r="S44" i="1" s="1"/>
  <c r="P42" i="1"/>
  <c r="S42" i="1" s="1"/>
  <c r="S40" i="1"/>
  <c r="P38" i="1"/>
  <c r="S38" i="1" s="1"/>
  <c r="S35" i="1"/>
  <c r="S33" i="1"/>
  <c r="P31" i="1"/>
  <c r="S31" i="1" s="1"/>
  <c r="S29" i="1"/>
  <c r="S27" i="1"/>
  <c r="P25" i="1"/>
  <c r="S25" i="1" s="1"/>
  <c r="S23" i="1"/>
  <c r="P21" i="1"/>
  <c r="S21" i="1" s="1"/>
  <c r="P19" i="1"/>
  <c r="S19" i="1" s="1"/>
  <c r="S17" i="1"/>
  <c r="S15" i="1"/>
  <c r="S13" i="1"/>
  <c r="S11" i="1"/>
  <c r="S9" i="1"/>
  <c r="P7" i="1"/>
  <c r="S7" i="1" s="1"/>
  <c r="T98" i="1"/>
  <c r="T89" i="1"/>
  <c r="T81" i="1"/>
  <c r="T73" i="1"/>
  <c r="T65" i="1"/>
  <c r="T93" i="1"/>
  <c r="T85" i="1"/>
  <c r="T77" i="1"/>
  <c r="T69" i="1"/>
  <c r="T61" i="1"/>
  <c r="T58" i="1"/>
  <c r="T54" i="1"/>
  <c r="T50" i="1"/>
  <c r="T46" i="1"/>
  <c r="T42" i="1"/>
  <c r="T38" i="1"/>
  <c r="T33" i="1"/>
  <c r="T29" i="1"/>
  <c r="T25" i="1"/>
  <c r="T21" i="1"/>
  <c r="T17" i="1"/>
  <c r="T13" i="1"/>
  <c r="T9" i="1"/>
  <c r="T99" i="1"/>
  <c r="T96" i="1"/>
  <c r="T91" i="1"/>
  <c r="T87" i="1"/>
  <c r="T83" i="1"/>
  <c r="T79" i="1"/>
  <c r="T75" i="1"/>
  <c r="T71" i="1"/>
  <c r="T67" i="1"/>
  <c r="T63" i="1"/>
  <c r="T59" i="1"/>
  <c r="T56" i="1"/>
  <c r="T52" i="1"/>
  <c r="T48" i="1"/>
  <c r="T44" i="1"/>
  <c r="T40" i="1"/>
  <c r="T35" i="1"/>
  <c r="T31" i="1"/>
  <c r="T27" i="1"/>
  <c r="T23" i="1"/>
  <c r="T19" i="1"/>
  <c r="T15" i="1"/>
  <c r="T11" i="1"/>
  <c r="T7" i="1"/>
  <c r="S6" i="1"/>
  <c r="T9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7" i="1"/>
  <c r="T55" i="1"/>
  <c r="T53" i="1"/>
  <c r="T51" i="1"/>
  <c r="T49" i="1"/>
  <c r="T47" i="1"/>
  <c r="T45" i="1"/>
  <c r="T43" i="1"/>
  <c r="T41" i="1"/>
  <c r="T39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37" i="1"/>
  <c r="K99" i="1"/>
  <c r="K98" i="1"/>
  <c r="K97" i="1"/>
  <c r="K96" i="1"/>
  <c r="K94" i="1"/>
  <c r="K93" i="1"/>
  <c r="AF9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AF46" i="1"/>
  <c r="K46" i="1"/>
  <c r="AF45" i="1"/>
  <c r="K45" i="1"/>
  <c r="K44" i="1"/>
  <c r="K43" i="1"/>
  <c r="AF42" i="1"/>
  <c r="K42" i="1"/>
  <c r="AF41" i="1"/>
  <c r="K41" i="1"/>
  <c r="AF40" i="1"/>
  <c r="K40" i="1"/>
  <c r="AF39" i="1"/>
  <c r="K39" i="1"/>
  <c r="AF38" i="1"/>
  <c r="K38" i="1"/>
  <c r="K37" i="1"/>
  <c r="K36" i="1"/>
  <c r="K35" i="1"/>
  <c r="K34" i="1"/>
  <c r="K33" i="1"/>
  <c r="K32" i="1"/>
  <c r="K31" i="1"/>
  <c r="K30" i="1"/>
  <c r="K29" i="1"/>
  <c r="K28" i="1"/>
  <c r="AF27" i="1"/>
  <c r="K27" i="1"/>
  <c r="AF26" i="1"/>
  <c r="K26" i="1"/>
  <c r="AF25" i="1"/>
  <c r="K25" i="1"/>
  <c r="K24" i="1"/>
  <c r="AF23" i="1"/>
  <c r="K23" i="1"/>
  <c r="AF22" i="1"/>
  <c r="K22" i="1"/>
  <c r="K21" i="1"/>
  <c r="K20" i="1"/>
  <c r="K19" i="1"/>
  <c r="K18" i="1"/>
  <c r="AF17" i="1"/>
  <c r="K17" i="1"/>
  <c r="K16" i="1"/>
  <c r="AF15" i="1"/>
  <c r="K15" i="1"/>
  <c r="AF14" i="1"/>
  <c r="K14" i="1"/>
  <c r="AF13" i="1"/>
  <c r="K13" i="1"/>
  <c r="K12" i="1"/>
  <c r="K11" i="1"/>
  <c r="AF10" i="1"/>
  <c r="K10" i="1"/>
  <c r="AF9" i="1"/>
  <c r="K9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21" i="1"/>
  <c r="AF7" i="1"/>
  <c r="AF8" i="1"/>
  <c r="AF11" i="1"/>
  <c r="AF12" i="1"/>
  <c r="AF16" i="1"/>
  <c r="AF19" i="1"/>
  <c r="AF20" i="1"/>
  <c r="AF24" i="1"/>
  <c r="AF43" i="1"/>
  <c r="AF44" i="1"/>
  <c r="AF47" i="1"/>
  <c r="AF93" i="1"/>
  <c r="P5" i="1"/>
  <c r="AF29" i="1"/>
  <c r="AF30" i="1"/>
  <c r="AF31" i="1"/>
  <c r="AF32" i="1"/>
  <c r="AF33" i="1"/>
  <c r="AF34" i="1"/>
  <c r="AF35" i="1"/>
  <c r="AF36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6" i="1"/>
  <c r="AF97" i="1"/>
  <c r="AF98" i="1"/>
  <c r="S37" i="1"/>
  <c r="K5" i="1"/>
  <c r="AF5" i="1" l="1"/>
</calcChain>
</file>

<file path=xl/sharedStrings.xml><?xml version="1.0" encoding="utf-8"?>
<sst xmlns="http://schemas.openxmlformats.org/spreadsheetml/2006/main" count="361" uniqueCount="157">
  <si>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</si>
  <si>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</si>
  <si>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</si>
  <si>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</si>
  <si>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</si>
  <si>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</si>
  <si>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</si>
  <si>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</si>
  <si>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</si>
  <si>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</si>
  <si>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</si>
  <si>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</si>
  <si>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</si>
  <si>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</si>
  <si>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</si>
  <si>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</si>
  <si>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</si>
  <si>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</si>
  <si>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</si>
  <si>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</si>
  <si>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</si>
  <si>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</si>
  <si>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</si>
  <si>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</si>
  <si>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</si>
  <si>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</si>
  <si>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</si>
  <si>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</si>
  <si>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</si>
  <si>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</si>
  <si>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</si>
  <si>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</si>
  <si>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</si>
  <si>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</si>
  <si>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</si>
  <si>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</si>
  <si>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</si>
  <si>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</si>
  <si>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</si>
  <si>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</si>
  <si>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</si>
  <si>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</si>
  <si>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</si>
  <si>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</si>
  <si>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</si>
  <si>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</si>
  <si>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</si>
  <si>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</si>
  <si>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</si>
  <si>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</si>
  <si>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</si>
  <si>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</si>
  <si>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</si>
  <si>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</si>
  <si>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</si>
  <si>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</si>
  <si>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</si>
  <si>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</si>
  <si>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</si>
  <si>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</si>
  <si>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</si>
  <si>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</si>
  <si>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</si>
  <si>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</si>
  <si>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</si>
  <si>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</si>
  <si>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</si>
  <si>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6206 СВИНИНА ПО-ДОМАШНЕМУ к/в мл/к в/у 0,3кг  Останкино</t>
  </si>
  <si>
    <t>6213 СЕРВЕЛАТ ФИНСКИЙ СН в/к в/у 0,35кг 8шт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</si>
  <si>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</si>
  <si>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</si>
  <si>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</si>
  <si>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</si>
  <si>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</si>
  <si>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</si>
  <si>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</si>
  <si>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</si>
  <si>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</si>
  <si>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</si>
  <si>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</si>
  <si>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</si>
  <si>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</si>
  <si>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</si>
  <si>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</si>
  <si>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</si>
  <si>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</si>
  <si>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</si>
  <si>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</si>
  <si>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</si>
  <si>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</si>
  <si>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</si>
  <si>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</si>
  <si>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</si>
  <si>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</si>
  <si>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</si>
  <si>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</si>
  <si>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</si>
  <si>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</si>
  <si>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</si>
  <si>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</si>
  <si>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</si>
  <si>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</si>
  <si>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</si>
  <si>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</si>
  <si>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</si>
  <si>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</si>
  <si>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</si>
  <si>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</si>
  <si>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</si>
  <si>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</si>
  <si>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</si>
  <si>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</si>
  <si>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</si>
  <si>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</si>
  <si>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</si>
  <si>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</si>
  <si>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</si>
  <si>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</si>
  <si>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</si>
  <si>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</si>
  <si>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</si>
  <si>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</si>
  <si>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</si>
  <si>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</si>
  <si>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</si>
  <si>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</si>
  <si>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</si>
  <si>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</si>
  <si>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</si>
  <si>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03,01,25 Зверев обнулил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</si>
  <si>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</si>
  <si>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</si>
  <si>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</si>
  <si>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</si>
  <si>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</si>
  <si>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</si>
  <si>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</si>
  <si>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</si>
  <si>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</si>
  <si>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</si>
  <si>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</si>
  <si>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</si>
  <si>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</si>
  <si>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</si>
  <si>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</si>
  <si>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</si>
  <si>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</si>
  <si>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БОНУС_6954 СОЧНЫЕ Папа может сос п/о мгс 1.5*4_Х5  ОСТАНКИНО</t>
  </si>
  <si>
    <t>бонус</t>
  </si>
  <si>
    <t>БЕКОН Останкино с/к с/н в/у 1/180_50с</t>
  </si>
  <si>
    <t>1001223297103, ротация вместо 6919</t>
  </si>
  <si>
    <t>дубль на 6697</t>
  </si>
  <si>
    <t>есть дубль</t>
  </si>
  <si>
    <t>дубль на 6722</t>
  </si>
  <si>
    <t>09,01,25 в уценку 378 шт.</t>
  </si>
  <si>
    <t>09,01,25 в уценку 107 шт.</t>
  </si>
  <si>
    <t>09,01,25 в уценку 85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</si>
</sst>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2" fontId="1" fillId="0" borderId="1" xfId="1" applyNumberFormat="1" applyFill="1"/>
    <xf numFmtId="164" fontId="4" fillId="0" borderId="1" xfId="1" applyNumberFormat="1" applyFon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7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13553.236999999999</v>
      </c>
      <c r="F5" s="4">
        <f>SUM(F6:F498)</f>
        <v>15688.743000000002</v>
      </c>
      <c r="G5" s="7"/>
      <c r="H5" s="1"/>
      <c r="I5" s="1"/>
      <c r="J5" s="4">
        <f>SUM(J6:J498)</f>
        <v>14344.099999999997</v>
      </c>
      <c r="K5" s="4">
        <f>SUM(K6:K498)</f>
        <v>-790.86300000000006</v>
      </c>
      <c r="L5" s="4">
        <f>SUM(L6:L498)</f>
        <v>0</v>
      </c>
      <c r="M5" s="4">
        <f>SUM(M6:M498)</f>
        <v>0</v>
      </c>
      <c r="N5" s="4">
        <f>SUM(N6:N498)</f>
        <v>8764</v>
      </c>
      <c r="O5" s="4">
        <f>SUM(O6:O498)</f>
        <v>2710.6473999999998</v>
      </c>
      <c r="P5" s="4">
        <f>SUM(P6:P498)</f>
        <v>13959.283399999998</v>
      </c>
      <c r="Q5" s="4">
        <f>SUM(Q6:Q498)</f>
        <v>0</v>
      </c>
      <c r="R5" s="1"/>
      <c r="S5" s="1"/>
      <c r="T5" s="1"/>
      <c r="U5" s="4">
        <f>SUM(U6:U498)</f>
        <v>4582.9958000000033</v>
      </c>
      <c r="V5" s="4">
        <f>SUM(V6:V498)</f>
        <v>3722.5348000000004</v>
      </c>
      <c r="W5" s="4">
        <f>SUM(W6:W498)</f>
        <v>2966.0044000000007</v>
      </c>
      <c r="X5" s="4">
        <f>SUM(X6:X498)</f>
        <v>2713.2126000000003</v>
      </c>
      <c r="Y5" s="4">
        <f>SUM(Y6:Y498)</f>
        <v>3093.9201999999987</v>
      </c>
      <c r="Z5" s="4">
        <f>SUM(Z6:Z498)</f>
        <v>2960.9985999999999</v>
      </c>
      <c r="AA5" s="4">
        <f>SUM(AA6:AA498)</f>
        <v>3142.2648000000004</v>
      </c>
      <c r="AB5" s="4">
        <f>SUM(AB6:AB498)</f>
        <v>2564.5516000000002</v>
      </c>
      <c r="AC5" s="4">
        <f>SUM(AC6:AC498)</f>
        <v>3234.2268000000008</v>
      </c>
      <c r="AD5" s="4">
        <f>SUM(AD6:AD498)</f>
        <v>2425.6114000000002</v>
      </c>
      <c r="AE5" s="1"/>
      <c r="AF5" s="4">
        <f>SUM(AF6:AF498)</f>
        <v>9765.9053999999996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136</v>
      </c>
      <c r="D6" s="1">
        <v>360</v>
      </c>
      <c r="E6" s="1">
        <v>191</v>
      </c>
      <c r="F6" s="1">
        <v>242</v>
      </c>
      <c r="G6" s="7">
        <v>0.4</v>
      </c>
      <c r="H6" s="1">
        <v>60</v>
      </c>
      <c r="I6" s="1" t="s">
        <v>37</v>
      </c>
      <c r="J6" s="1">
        <v>190</v>
      </c>
      <c r="K6" s="1">
        <f t="shared" ref="K6:K37" si="0">E6-J6</f>
        <v>1</v>
      </c>
      <c r="L6" s="1"/>
      <c r="M6" s="1"/>
      <c r="N6" s="1">
        <v>250</v>
      </c>
      <c r="O6" s="1">
        <f>E6/5</f>
        <v>38.200000000000003</v>
      </c>
      <c r="P6" s="5">
        <v>8</v>
      </c>
      <c r="Q6" s="5"/>
      <c r="R6" s="1"/>
      <c r="S6" s="1">
        <f>(F6+N6+P6)/O6</f>
        <v>13.089005235602093</v>
      </c>
      <c r="T6" s="1">
        <f>(F6+N6)/O6</f>
        <v>12.879581151832459</v>
      </c>
      <c r="U6" s="1">
        <v>90.67</v>
      </c>
      <c r="V6" s="1">
        <v>57.87</v>
      </c>
      <c r="W6" s="1">
        <v>53.4</v>
      </c>
      <c r="X6" s="1">
        <v>41</v>
      </c>
      <c r="Y6" s="1">
        <v>47.6</v>
      </c>
      <c r="Z6" s="1">
        <v>61.2</v>
      </c>
      <c r="AA6" s="1">
        <v>48.8</v>
      </c>
      <c r="AB6" s="1">
        <v>11</v>
      </c>
      <c r="AC6" s="1">
        <v>75.8</v>
      </c>
      <c r="AD6" s="1">
        <v>31.2</v>
      </c>
      <c r="AE6" s="1" t="s">
        <v>38</v>
      </c>
      <c r="AF6" s="1">
        <f>G6*P6</f>
        <v>3.2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51.439</v>
      </c>
      <c r="D7" s="1">
        <v>84.150999999999996</v>
      </c>
      <c r="E7" s="1">
        <v>48.637999999999998</v>
      </c>
      <c r="F7" s="1">
        <v>80.971999999999994</v>
      </c>
      <c r="G7" s="7">
        <v>1</v>
      </c>
      <c r="H7" s="1">
        <v>120</v>
      </c>
      <c r="I7" s="1" t="s">
        <v>37</v>
      </c>
      <c r="J7" s="1">
        <v>51.2</v>
      </c>
      <c r="K7" s="1">
        <f t="shared" si="0"/>
        <v>-2.5620000000000047</v>
      </c>
      <c r="L7" s="1"/>
      <c r="M7" s="1"/>
      <c r="N7" s="1">
        <v>20</v>
      </c>
      <c r="O7" s="1">
        <f t="shared" ref="O7:O68" si="1">E7/5</f>
        <v>9.7275999999999989</v>
      </c>
      <c r="P7" s="5">
        <f t="shared" ref="P7:P27" si="2">13*O7-N7-F7</f>
        <v>25.486799999999988</v>
      </c>
      <c r="Q7" s="5"/>
      <c r="R7" s="1"/>
      <c r="S7" s="1">
        <f t="shared" ref="S7:S68" si="3">(F7+N7+P7)/O7</f>
        <v>13</v>
      </c>
      <c r="T7" s="1">
        <f t="shared" ref="T7:T68" si="4">(F7+N7)/O7</f>
        <v>10.379949833463547</v>
      </c>
      <c r="U7" s="1">
        <v>16.0426</v>
      </c>
      <c r="V7" s="1">
        <v>13.5334</v>
      </c>
      <c r="W7" s="1">
        <v>9.0620000000000012</v>
      </c>
      <c r="X7" s="1">
        <v>6.5140000000000002</v>
      </c>
      <c r="Y7" s="1">
        <v>8.7629999999999999</v>
      </c>
      <c r="Z7" s="1">
        <v>7.7153999999999998</v>
      </c>
      <c r="AA7" s="1">
        <v>5.1424000000000003</v>
      </c>
      <c r="AB7" s="1">
        <v>7.2652000000000001</v>
      </c>
      <c r="AC7" s="1">
        <v>7.6433999999999997</v>
      </c>
      <c r="AD7" s="1">
        <v>6.3586</v>
      </c>
      <c r="AE7" s="1"/>
      <c r="AF7" s="1">
        <f>G7*P7</f>
        <v>25.486799999999988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385.05200000000002</v>
      </c>
      <c r="D8" s="1">
        <v>780.87400000000002</v>
      </c>
      <c r="E8" s="1">
        <v>444.87700000000001</v>
      </c>
      <c r="F8" s="1">
        <v>608.077</v>
      </c>
      <c r="G8" s="7">
        <v>1</v>
      </c>
      <c r="H8" s="1">
        <v>60</v>
      </c>
      <c r="I8" s="1" t="s">
        <v>42</v>
      </c>
      <c r="J8" s="1">
        <v>432</v>
      </c>
      <c r="K8" s="1">
        <f t="shared" si="0"/>
        <v>12.87700000000001</v>
      </c>
      <c r="L8" s="1"/>
      <c r="M8" s="1"/>
      <c r="N8" s="1">
        <v>0</v>
      </c>
      <c r="O8" s="1">
        <f t="shared" si="1"/>
        <v>88.975400000000008</v>
      </c>
      <c r="P8" s="5">
        <f>14*O8-N8-F8</f>
        <v>637.57860000000005</v>
      </c>
      <c r="Q8" s="5"/>
      <c r="R8" s="1"/>
      <c r="S8" s="1">
        <f t="shared" si="3"/>
        <v>14</v>
      </c>
      <c r="T8" s="1">
        <f t="shared" si="4"/>
        <v>6.8342148503968509</v>
      </c>
      <c r="U8" s="1">
        <v>123.6306</v>
      </c>
      <c r="V8" s="1">
        <v>113.3492</v>
      </c>
      <c r="W8" s="1">
        <v>90.313000000000002</v>
      </c>
      <c r="X8" s="1">
        <v>78.627200000000002</v>
      </c>
      <c r="Y8" s="1">
        <v>83.799599999999998</v>
      </c>
      <c r="Z8" s="1">
        <v>94.222200000000001</v>
      </c>
      <c r="AA8" s="1">
        <v>86.324600000000004</v>
      </c>
      <c r="AB8" s="1">
        <v>91.832000000000008</v>
      </c>
      <c r="AC8" s="1">
        <v>98.903800000000004</v>
      </c>
      <c r="AD8" s="1">
        <v>84.305800000000005</v>
      </c>
      <c r="AE8" s="1" t="s">
        <v>43</v>
      </c>
      <c r="AF8" s="1">
        <f>G8*P8</f>
        <v>637.57860000000005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52.591999999999999</v>
      </c>
      <c r="D9" s="1">
        <v>92.525999999999996</v>
      </c>
      <c r="E9" s="1">
        <v>31.245999999999999</v>
      </c>
      <c r="F9" s="1">
        <v>109.756</v>
      </c>
      <c r="G9" s="7">
        <v>1</v>
      </c>
      <c r="H9" s="1">
        <v>120</v>
      </c>
      <c r="I9" s="1" t="s">
        <v>37</v>
      </c>
      <c r="J9" s="1">
        <v>31.7</v>
      </c>
      <c r="K9" s="1">
        <f t="shared" si="0"/>
        <v>-0.45400000000000063</v>
      </c>
      <c r="L9" s="1"/>
      <c r="M9" s="1"/>
      <c r="N9" s="1">
        <v>0</v>
      </c>
      <c r="O9" s="1">
        <f t="shared" si="1"/>
        <v>6.2492000000000001</v>
      </c>
      <c r="P9" s="5"/>
      <c r="Q9" s="5"/>
      <c r="R9" s="1"/>
      <c r="S9" s="1">
        <f t="shared" si="3"/>
        <v>17.563208090635602</v>
      </c>
      <c r="T9" s="1">
        <f t="shared" si="4"/>
        <v>17.563208090635602</v>
      </c>
      <c r="U9" s="1">
        <v>13.7844</v>
      </c>
      <c r="V9" s="1">
        <v>14.958</v>
      </c>
      <c r="W9" s="1">
        <v>8.8971999999999998</v>
      </c>
      <c r="X9" s="1">
        <v>6.0996000000000006</v>
      </c>
      <c r="Y9" s="1">
        <v>6.6383999999999999</v>
      </c>
      <c r="Z9" s="1">
        <v>6.1685999999999996</v>
      </c>
      <c r="AA9" s="1">
        <v>3.4756</v>
      </c>
      <c r="AB9" s="1">
        <v>6.5477999999999996</v>
      </c>
      <c r="AC9" s="1">
        <v>5.3130000000000006</v>
      </c>
      <c r="AD9" s="1">
        <v>3.4693999999999998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60.021999999999998</v>
      </c>
      <c r="D10" s="1">
        <v>183.13</v>
      </c>
      <c r="E10" s="1">
        <v>114.702</v>
      </c>
      <c r="F10" s="1">
        <v>104.07</v>
      </c>
      <c r="G10" s="7">
        <v>1</v>
      </c>
      <c r="H10" s="1" t="e">
        <v>#N/A</v>
      </c>
      <c r="I10" s="1" t="s">
        <v>37</v>
      </c>
      <c r="J10" s="1">
        <v>114</v>
      </c>
      <c r="K10" s="1">
        <f t="shared" si="0"/>
        <v>0.70199999999999818</v>
      </c>
      <c r="L10" s="1"/>
      <c r="M10" s="1"/>
      <c r="N10" s="1">
        <v>80</v>
      </c>
      <c r="O10" s="1">
        <f t="shared" si="1"/>
        <v>22.9404</v>
      </c>
      <c r="P10" s="5">
        <f t="shared" si="2"/>
        <v>114.15520000000004</v>
      </c>
      <c r="Q10" s="5"/>
      <c r="R10" s="1"/>
      <c r="S10" s="1">
        <f t="shared" si="3"/>
        <v>13.000000000000002</v>
      </c>
      <c r="T10" s="1">
        <f t="shared" si="4"/>
        <v>8.0238356785409142</v>
      </c>
      <c r="U10" s="1">
        <v>39.593000000000004</v>
      </c>
      <c r="V10" s="1">
        <v>29.288399999999999</v>
      </c>
      <c r="W10" s="1">
        <v>6.7518000000000002</v>
      </c>
      <c r="X10" s="1">
        <v>17.618400000000001</v>
      </c>
      <c r="Y10" s="1">
        <v>28.970800000000001</v>
      </c>
      <c r="Z10" s="1">
        <v>14.8994</v>
      </c>
      <c r="AA10" s="1">
        <v>22.9542</v>
      </c>
      <c r="AB10" s="1">
        <v>19.109000000000002</v>
      </c>
      <c r="AC10" s="1">
        <v>15.4572</v>
      </c>
      <c r="AD10" s="1">
        <v>21.1206</v>
      </c>
      <c r="AE10" s="1"/>
      <c r="AF10" s="1">
        <f>G10*P10</f>
        <v>114.15520000000004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40</v>
      </c>
      <c r="C11" s="1">
        <v>145.96</v>
      </c>
      <c r="D11" s="1">
        <v>52.534999999999997</v>
      </c>
      <c r="E11" s="1">
        <v>108.895</v>
      </c>
      <c r="F11" s="1">
        <v>54.59</v>
      </c>
      <c r="G11" s="7">
        <v>1</v>
      </c>
      <c r="H11" s="1">
        <v>60</v>
      </c>
      <c r="I11" s="1" t="s">
        <v>42</v>
      </c>
      <c r="J11" s="1">
        <v>107.2</v>
      </c>
      <c r="K11" s="1">
        <f t="shared" si="0"/>
        <v>1.6949999999999932</v>
      </c>
      <c r="L11" s="1"/>
      <c r="M11" s="1"/>
      <c r="N11" s="1">
        <v>82</v>
      </c>
      <c r="O11" s="1">
        <f t="shared" si="1"/>
        <v>21.779</v>
      </c>
      <c r="P11" s="5">
        <f t="shared" ref="P11:P12" si="5">14*O11-N11-F11</f>
        <v>168.316</v>
      </c>
      <c r="Q11" s="5"/>
      <c r="R11" s="1"/>
      <c r="S11" s="1">
        <f t="shared" si="3"/>
        <v>14</v>
      </c>
      <c r="T11" s="1">
        <f t="shared" si="4"/>
        <v>6.2716378162450068</v>
      </c>
      <c r="U11" s="1">
        <v>16.9132</v>
      </c>
      <c r="V11" s="1">
        <v>17.2392</v>
      </c>
      <c r="W11" s="1">
        <v>18.432600000000001</v>
      </c>
      <c r="X11" s="1">
        <v>18.175799999999999</v>
      </c>
      <c r="Y11" s="1">
        <v>23.593</v>
      </c>
      <c r="Z11" s="1">
        <v>11.558999999999999</v>
      </c>
      <c r="AA11" s="1">
        <v>25.2346</v>
      </c>
      <c r="AB11" s="1">
        <v>27.729800000000001</v>
      </c>
      <c r="AC11" s="1">
        <v>21.823599999999999</v>
      </c>
      <c r="AD11" s="1">
        <v>17.768599999999999</v>
      </c>
      <c r="AE11" s="1"/>
      <c r="AF11" s="1">
        <f>G11*P11</f>
        <v>168.316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40</v>
      </c>
      <c r="C12" s="1">
        <v>332.23099999999999</v>
      </c>
      <c r="D12" s="1">
        <v>558.14800000000002</v>
      </c>
      <c r="E12" s="1">
        <v>376.197</v>
      </c>
      <c r="F12" s="1">
        <v>426.01799999999997</v>
      </c>
      <c r="G12" s="7">
        <v>1</v>
      </c>
      <c r="H12" s="1">
        <v>60</v>
      </c>
      <c r="I12" s="1" t="s">
        <v>42</v>
      </c>
      <c r="J12" s="1">
        <v>361.8</v>
      </c>
      <c r="K12" s="1">
        <f t="shared" si="0"/>
        <v>14.396999999999991</v>
      </c>
      <c r="L12" s="1"/>
      <c r="M12" s="1"/>
      <c r="N12" s="1">
        <v>70</v>
      </c>
      <c r="O12" s="1">
        <f t="shared" si="1"/>
        <v>75.239400000000003</v>
      </c>
      <c r="P12" s="5">
        <f t="shared" si="5"/>
        <v>557.33359999999993</v>
      </c>
      <c r="Q12" s="5"/>
      <c r="R12" s="1"/>
      <c r="S12" s="1">
        <f t="shared" si="3"/>
        <v>13.999999999999998</v>
      </c>
      <c r="T12" s="1">
        <f t="shared" si="4"/>
        <v>6.5925299776446904</v>
      </c>
      <c r="U12" s="1">
        <v>97.432400000000001</v>
      </c>
      <c r="V12" s="1">
        <v>89.1708</v>
      </c>
      <c r="W12" s="1">
        <v>77.976599999999991</v>
      </c>
      <c r="X12" s="1">
        <v>71.8</v>
      </c>
      <c r="Y12" s="1">
        <v>68.773800000000008</v>
      </c>
      <c r="Z12" s="1">
        <v>69.569199999999995</v>
      </c>
      <c r="AA12" s="1">
        <v>71.581199999999995</v>
      </c>
      <c r="AB12" s="1">
        <v>87.433199999999999</v>
      </c>
      <c r="AC12" s="1">
        <v>72.558199999999999</v>
      </c>
      <c r="AD12" s="1">
        <v>72.763199999999998</v>
      </c>
      <c r="AE12" s="1" t="s">
        <v>48</v>
      </c>
      <c r="AF12" s="1">
        <f>G12*P12</f>
        <v>557.33359999999993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73</v>
      </c>
      <c r="D13" s="1">
        <v>288</v>
      </c>
      <c r="E13" s="1">
        <v>108</v>
      </c>
      <c r="F13" s="1">
        <v>202</v>
      </c>
      <c r="G13" s="7">
        <v>0.25</v>
      </c>
      <c r="H13" s="1">
        <v>120</v>
      </c>
      <c r="I13" s="1" t="s">
        <v>37</v>
      </c>
      <c r="J13" s="1">
        <v>149</v>
      </c>
      <c r="K13" s="1">
        <f t="shared" si="0"/>
        <v>-41</v>
      </c>
      <c r="L13" s="1"/>
      <c r="M13" s="1"/>
      <c r="N13" s="1">
        <v>220</v>
      </c>
      <c r="O13" s="1">
        <f t="shared" si="1"/>
        <v>21.6</v>
      </c>
      <c r="P13" s="5"/>
      <c r="Q13" s="5"/>
      <c r="R13" s="1"/>
      <c r="S13" s="1">
        <f t="shared" si="3"/>
        <v>19.537037037037035</v>
      </c>
      <c r="T13" s="1">
        <f t="shared" si="4"/>
        <v>19.537037037037035</v>
      </c>
      <c r="U13" s="1">
        <v>79.8</v>
      </c>
      <c r="V13" s="1">
        <v>49</v>
      </c>
      <c r="W13" s="1">
        <v>36.200000000000003</v>
      </c>
      <c r="X13" s="1">
        <v>39</v>
      </c>
      <c r="Y13" s="1">
        <v>47</v>
      </c>
      <c r="Z13" s="1">
        <v>45.4</v>
      </c>
      <c r="AA13" s="1">
        <v>45.4</v>
      </c>
      <c r="AB13" s="1">
        <v>34</v>
      </c>
      <c r="AC13" s="1">
        <v>51.8</v>
      </c>
      <c r="AD13" s="1">
        <v>31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40</v>
      </c>
      <c r="C14" s="1">
        <v>230.036</v>
      </c>
      <c r="D14" s="1">
        <v>717.23199999999997</v>
      </c>
      <c r="E14" s="1">
        <v>417.887</v>
      </c>
      <c r="F14" s="1">
        <v>474.38299999999998</v>
      </c>
      <c r="G14" s="7">
        <v>1</v>
      </c>
      <c r="H14" s="1">
        <v>45</v>
      </c>
      <c r="I14" s="1" t="s">
        <v>51</v>
      </c>
      <c r="J14" s="1">
        <v>386.6</v>
      </c>
      <c r="K14" s="1">
        <f t="shared" si="0"/>
        <v>31.286999999999978</v>
      </c>
      <c r="L14" s="1"/>
      <c r="M14" s="1"/>
      <c r="N14" s="1">
        <v>200</v>
      </c>
      <c r="O14" s="1">
        <f t="shared" si="1"/>
        <v>83.577399999999997</v>
      </c>
      <c r="P14" s="5">
        <f>14*O14-N14-F14</f>
        <v>495.70059999999995</v>
      </c>
      <c r="Q14" s="5"/>
      <c r="R14" s="1"/>
      <c r="S14" s="1">
        <f t="shared" si="3"/>
        <v>14</v>
      </c>
      <c r="T14" s="1">
        <f t="shared" si="4"/>
        <v>8.0689636193516439</v>
      </c>
      <c r="U14" s="1">
        <v>132.8306</v>
      </c>
      <c r="V14" s="1">
        <v>114.2256</v>
      </c>
      <c r="W14" s="1">
        <v>74.565799999999996</v>
      </c>
      <c r="X14" s="1">
        <v>70.063599999999994</v>
      </c>
      <c r="Y14" s="1">
        <v>88.052800000000005</v>
      </c>
      <c r="Z14" s="1">
        <v>96.025800000000004</v>
      </c>
      <c r="AA14" s="1">
        <v>76.039200000000008</v>
      </c>
      <c r="AB14" s="1">
        <v>82.120199999999997</v>
      </c>
      <c r="AC14" s="1">
        <v>98.131200000000007</v>
      </c>
      <c r="AD14" s="1">
        <v>77.400199999999998</v>
      </c>
      <c r="AE14" s="1"/>
      <c r="AF14" s="1">
        <f>G14*P14</f>
        <v>495.70059999999995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40</v>
      </c>
      <c r="C15" s="1">
        <v>83.603999999999999</v>
      </c>
      <c r="D15" s="1">
        <v>254.41200000000001</v>
      </c>
      <c r="E15" s="1">
        <v>96.978999999999999</v>
      </c>
      <c r="F15" s="1">
        <v>202.31100000000001</v>
      </c>
      <c r="G15" s="7">
        <v>1</v>
      </c>
      <c r="H15" s="1">
        <v>60</v>
      </c>
      <c r="I15" s="1" t="s">
        <v>37</v>
      </c>
      <c r="J15" s="1">
        <v>96.8</v>
      </c>
      <c r="K15" s="1">
        <f t="shared" si="0"/>
        <v>0.17900000000000205</v>
      </c>
      <c r="L15" s="1"/>
      <c r="M15" s="1"/>
      <c r="N15" s="1">
        <v>80</v>
      </c>
      <c r="O15" s="1">
        <f t="shared" si="1"/>
        <v>19.395800000000001</v>
      </c>
      <c r="P15" s="5"/>
      <c r="Q15" s="5"/>
      <c r="R15" s="1"/>
      <c r="S15" s="1">
        <f t="shared" si="3"/>
        <v>14.555264541808022</v>
      </c>
      <c r="T15" s="1">
        <f t="shared" si="4"/>
        <v>14.555264541808022</v>
      </c>
      <c r="U15" s="1">
        <v>53.061800000000012</v>
      </c>
      <c r="V15" s="1">
        <v>44.197800000000001</v>
      </c>
      <c r="W15" s="1">
        <v>30.0532</v>
      </c>
      <c r="X15" s="1">
        <v>27.740600000000001</v>
      </c>
      <c r="Y15" s="1">
        <v>32.341799999999999</v>
      </c>
      <c r="Z15" s="1">
        <v>26.978200000000001</v>
      </c>
      <c r="AA15" s="1">
        <v>25.8322</v>
      </c>
      <c r="AB15" s="1">
        <v>33.0306</v>
      </c>
      <c r="AC15" s="1">
        <v>26.834399999999999</v>
      </c>
      <c r="AD15" s="1">
        <v>23.261199999999999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303</v>
      </c>
      <c r="D16" s="1">
        <v>344</v>
      </c>
      <c r="E16" s="1">
        <v>193</v>
      </c>
      <c r="F16" s="1">
        <v>337</v>
      </c>
      <c r="G16" s="7">
        <v>0.25</v>
      </c>
      <c r="H16" s="1">
        <v>120</v>
      </c>
      <c r="I16" s="1" t="s">
        <v>37</v>
      </c>
      <c r="J16" s="1">
        <v>193</v>
      </c>
      <c r="K16" s="1">
        <f t="shared" si="0"/>
        <v>0</v>
      </c>
      <c r="L16" s="1"/>
      <c r="M16" s="1"/>
      <c r="N16" s="1">
        <v>110</v>
      </c>
      <c r="O16" s="1">
        <f t="shared" si="1"/>
        <v>38.6</v>
      </c>
      <c r="P16" s="5">
        <f t="shared" si="2"/>
        <v>54.800000000000011</v>
      </c>
      <c r="Q16" s="5"/>
      <c r="R16" s="1"/>
      <c r="S16" s="1">
        <f t="shared" si="3"/>
        <v>13</v>
      </c>
      <c r="T16" s="1">
        <f t="shared" si="4"/>
        <v>11.580310880829016</v>
      </c>
      <c r="U16" s="1">
        <v>116</v>
      </c>
      <c r="V16" s="1">
        <v>75.400000000000006</v>
      </c>
      <c r="W16" s="1">
        <v>63.8</v>
      </c>
      <c r="X16" s="1">
        <v>54</v>
      </c>
      <c r="Y16" s="1">
        <v>52</v>
      </c>
      <c r="Z16" s="1">
        <v>47.4</v>
      </c>
      <c r="AA16" s="1">
        <v>42.8</v>
      </c>
      <c r="AB16" s="1">
        <v>19.399999999999999</v>
      </c>
      <c r="AC16" s="1">
        <v>55.4</v>
      </c>
      <c r="AD16" s="1">
        <v>32.4</v>
      </c>
      <c r="AE16" s="1" t="s">
        <v>54</v>
      </c>
      <c r="AF16" s="1">
        <f>G16*P16</f>
        <v>13.700000000000003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198</v>
      </c>
      <c r="D17" s="1">
        <v>54</v>
      </c>
      <c r="E17" s="1">
        <v>68</v>
      </c>
      <c r="F17" s="1">
        <v>161</v>
      </c>
      <c r="G17" s="7">
        <v>0.4</v>
      </c>
      <c r="H17" s="1">
        <v>60</v>
      </c>
      <c r="I17" s="1" t="s">
        <v>37</v>
      </c>
      <c r="J17" s="1">
        <v>75</v>
      </c>
      <c r="K17" s="1">
        <f t="shared" si="0"/>
        <v>-7</v>
      </c>
      <c r="L17" s="1"/>
      <c r="M17" s="1"/>
      <c r="N17" s="1">
        <v>39</v>
      </c>
      <c r="O17" s="1">
        <f t="shared" si="1"/>
        <v>13.6</v>
      </c>
      <c r="P17" s="5"/>
      <c r="Q17" s="5"/>
      <c r="R17" s="1"/>
      <c r="S17" s="1">
        <f t="shared" si="3"/>
        <v>14.705882352941178</v>
      </c>
      <c r="T17" s="1">
        <f t="shared" si="4"/>
        <v>14.705882352941178</v>
      </c>
      <c r="U17" s="1">
        <v>17.399999999999999</v>
      </c>
      <c r="V17" s="1">
        <v>20.6</v>
      </c>
      <c r="W17" s="1">
        <v>16.2</v>
      </c>
      <c r="X17" s="1">
        <v>11.8</v>
      </c>
      <c r="Y17" s="1">
        <v>31</v>
      </c>
      <c r="Z17" s="1">
        <v>8.6</v>
      </c>
      <c r="AA17" s="1">
        <v>30.6</v>
      </c>
      <c r="AB17" s="1">
        <v>23.4</v>
      </c>
      <c r="AC17" s="1">
        <v>20.2</v>
      </c>
      <c r="AD17" s="1">
        <v>4</v>
      </c>
      <c r="AE17" s="16" t="s">
        <v>56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40</v>
      </c>
      <c r="C18" s="1">
        <v>342.99700000000001</v>
      </c>
      <c r="D18" s="1">
        <v>649.49199999999996</v>
      </c>
      <c r="E18" s="1">
        <v>401.37299999999999</v>
      </c>
      <c r="F18" s="1">
        <v>535.44200000000001</v>
      </c>
      <c r="G18" s="7">
        <v>1</v>
      </c>
      <c r="H18" s="1">
        <v>45</v>
      </c>
      <c r="I18" s="1" t="s">
        <v>51</v>
      </c>
      <c r="J18" s="1">
        <v>372.7</v>
      </c>
      <c r="K18" s="1">
        <f t="shared" si="0"/>
        <v>28.673000000000002</v>
      </c>
      <c r="L18" s="1"/>
      <c r="M18" s="1"/>
      <c r="N18" s="1">
        <v>190</v>
      </c>
      <c r="O18" s="1">
        <f t="shared" si="1"/>
        <v>80.274599999999992</v>
      </c>
      <c r="P18" s="5">
        <f>14*O18-N18-F18</f>
        <v>398.40239999999994</v>
      </c>
      <c r="Q18" s="5"/>
      <c r="R18" s="1"/>
      <c r="S18" s="1">
        <f t="shared" si="3"/>
        <v>14</v>
      </c>
      <c r="T18" s="1">
        <f t="shared" si="4"/>
        <v>9.0370054786943825</v>
      </c>
      <c r="U18" s="1">
        <v>129.01939999999999</v>
      </c>
      <c r="V18" s="1">
        <v>111.89239999999999</v>
      </c>
      <c r="W18" s="1">
        <v>86.659000000000006</v>
      </c>
      <c r="X18" s="1">
        <v>72.869399999999999</v>
      </c>
      <c r="Y18" s="1">
        <v>97.762799999999999</v>
      </c>
      <c r="Z18" s="1">
        <v>95.667999999999992</v>
      </c>
      <c r="AA18" s="1">
        <v>76.040400000000005</v>
      </c>
      <c r="AB18" s="1">
        <v>86.513400000000004</v>
      </c>
      <c r="AC18" s="1">
        <v>98.7316</v>
      </c>
      <c r="AD18" s="1">
        <v>75.896799999999999</v>
      </c>
      <c r="AE18" s="1"/>
      <c r="AF18" s="1">
        <f>G18*P18</f>
        <v>398.40239999999994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360</v>
      </c>
      <c r="D19" s="1">
        <v>520</v>
      </c>
      <c r="E19" s="1">
        <v>314</v>
      </c>
      <c r="F19" s="1">
        <v>517</v>
      </c>
      <c r="G19" s="7">
        <v>0.12</v>
      </c>
      <c r="H19" s="1">
        <v>60</v>
      </c>
      <c r="I19" s="1" t="s">
        <v>37</v>
      </c>
      <c r="J19" s="1">
        <v>318</v>
      </c>
      <c r="K19" s="1">
        <f t="shared" si="0"/>
        <v>-4</v>
      </c>
      <c r="L19" s="1"/>
      <c r="M19" s="1"/>
      <c r="N19" s="1">
        <v>0</v>
      </c>
      <c r="O19" s="1">
        <f t="shared" si="1"/>
        <v>62.8</v>
      </c>
      <c r="P19" s="5">
        <f t="shared" si="2"/>
        <v>299.39999999999998</v>
      </c>
      <c r="Q19" s="5"/>
      <c r="R19" s="1"/>
      <c r="S19" s="1">
        <f t="shared" si="3"/>
        <v>13</v>
      </c>
      <c r="T19" s="1">
        <f t="shared" si="4"/>
        <v>8.2324840764331206</v>
      </c>
      <c r="U19" s="1">
        <v>91</v>
      </c>
      <c r="V19" s="1">
        <v>92.8</v>
      </c>
      <c r="W19" s="1">
        <v>68.599999999999994</v>
      </c>
      <c r="X19" s="1">
        <v>53.2</v>
      </c>
      <c r="Y19" s="1">
        <v>35.4</v>
      </c>
      <c r="Z19" s="1">
        <v>64</v>
      </c>
      <c r="AA19" s="1">
        <v>73</v>
      </c>
      <c r="AB19" s="1">
        <v>53.4</v>
      </c>
      <c r="AC19" s="1">
        <v>69.8</v>
      </c>
      <c r="AD19" s="1">
        <v>52.4</v>
      </c>
      <c r="AE19" s="1"/>
      <c r="AF19" s="1">
        <f>G19*P19</f>
        <v>35.927999999999997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40</v>
      </c>
      <c r="C20" s="1">
        <v>241.16200000000001</v>
      </c>
      <c r="D20" s="1">
        <v>252.97800000000001</v>
      </c>
      <c r="E20" s="1">
        <v>220.446</v>
      </c>
      <c r="F20" s="1">
        <v>221.61099999999999</v>
      </c>
      <c r="G20" s="7">
        <v>1</v>
      </c>
      <c r="H20" s="1">
        <v>45</v>
      </c>
      <c r="I20" s="1" t="s">
        <v>51</v>
      </c>
      <c r="J20" s="1">
        <v>230</v>
      </c>
      <c r="K20" s="1">
        <f t="shared" si="0"/>
        <v>-9.554000000000002</v>
      </c>
      <c r="L20" s="1"/>
      <c r="M20" s="1"/>
      <c r="N20" s="1">
        <v>122</v>
      </c>
      <c r="O20" s="1">
        <f t="shared" si="1"/>
        <v>44.089199999999998</v>
      </c>
      <c r="P20" s="5">
        <f>14*O20-N20-F20</f>
        <v>273.63779999999997</v>
      </c>
      <c r="Q20" s="5"/>
      <c r="R20" s="1"/>
      <c r="S20" s="1">
        <f t="shared" si="3"/>
        <v>14</v>
      </c>
      <c r="T20" s="1">
        <f t="shared" si="4"/>
        <v>7.7935412754143876</v>
      </c>
      <c r="U20" s="1">
        <v>49.0304</v>
      </c>
      <c r="V20" s="1">
        <v>43.915799999999997</v>
      </c>
      <c r="W20" s="1">
        <v>40.719000000000001</v>
      </c>
      <c r="X20" s="1">
        <v>42.473599999999998</v>
      </c>
      <c r="Y20" s="1">
        <v>52.431600000000003</v>
      </c>
      <c r="Z20" s="1">
        <v>52.733800000000002</v>
      </c>
      <c r="AA20" s="1">
        <v>47.355800000000002</v>
      </c>
      <c r="AB20" s="1">
        <v>51.117199999999997</v>
      </c>
      <c r="AC20" s="1">
        <v>49.819400000000002</v>
      </c>
      <c r="AD20" s="1">
        <v>35.518999999999998</v>
      </c>
      <c r="AE20" s="1"/>
      <c r="AF20" s="1">
        <f>G20*P20</f>
        <v>273.63779999999997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288</v>
      </c>
      <c r="D21" s="1">
        <v>544</v>
      </c>
      <c r="E21" s="1">
        <v>218</v>
      </c>
      <c r="F21" s="1">
        <v>508</v>
      </c>
      <c r="G21" s="7">
        <v>0.25</v>
      </c>
      <c r="H21" s="1">
        <v>120</v>
      </c>
      <c r="I21" s="1" t="s">
        <v>37</v>
      </c>
      <c r="J21" s="1">
        <v>221</v>
      </c>
      <c r="K21" s="1">
        <f t="shared" si="0"/>
        <v>-3</v>
      </c>
      <c r="L21" s="1"/>
      <c r="M21" s="1"/>
      <c r="N21" s="1">
        <v>0</v>
      </c>
      <c r="O21" s="1">
        <f t="shared" si="1"/>
        <v>43.6</v>
      </c>
      <c r="P21" s="5">
        <f t="shared" si="2"/>
        <v>58.800000000000068</v>
      </c>
      <c r="Q21" s="5"/>
      <c r="R21" s="1"/>
      <c r="S21" s="1">
        <f t="shared" si="3"/>
        <v>13.000000000000002</v>
      </c>
      <c r="T21" s="1">
        <f t="shared" si="4"/>
        <v>11.651376146788991</v>
      </c>
      <c r="U21" s="1">
        <v>114.2</v>
      </c>
      <c r="V21" s="1">
        <v>87.2</v>
      </c>
      <c r="W21" s="1">
        <v>59.6</v>
      </c>
      <c r="X21" s="1">
        <v>45.2</v>
      </c>
      <c r="Y21" s="1">
        <v>47.6</v>
      </c>
      <c r="Z21" s="1">
        <v>54.2</v>
      </c>
      <c r="AA21" s="1">
        <v>44</v>
      </c>
      <c r="AB21" s="1">
        <v>28.2</v>
      </c>
      <c r="AC21" s="1">
        <v>62</v>
      </c>
      <c r="AD21" s="1">
        <v>31.4</v>
      </c>
      <c r="AE21" s="1"/>
      <c r="AF21" s="1">
        <f>G21*P21</f>
        <v>14.700000000000017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40</v>
      </c>
      <c r="C22" s="1">
        <v>40.039000000000001</v>
      </c>
      <c r="D22" s="1">
        <v>83.322000000000003</v>
      </c>
      <c r="E22" s="1">
        <v>21.885000000000002</v>
      </c>
      <c r="F22" s="1">
        <v>100.456</v>
      </c>
      <c r="G22" s="7">
        <v>1</v>
      </c>
      <c r="H22" s="1">
        <v>120</v>
      </c>
      <c r="I22" s="1" t="s">
        <v>37</v>
      </c>
      <c r="J22" s="1">
        <v>21.7</v>
      </c>
      <c r="K22" s="1">
        <f t="shared" si="0"/>
        <v>0.18500000000000227</v>
      </c>
      <c r="L22" s="1"/>
      <c r="M22" s="1"/>
      <c r="N22" s="1">
        <v>26</v>
      </c>
      <c r="O22" s="1">
        <f t="shared" si="1"/>
        <v>4.3770000000000007</v>
      </c>
      <c r="P22" s="5"/>
      <c r="Q22" s="5"/>
      <c r="R22" s="1"/>
      <c r="S22" s="1">
        <f t="shared" si="3"/>
        <v>28.891021247429741</v>
      </c>
      <c r="T22" s="1">
        <f t="shared" si="4"/>
        <v>28.891021247429741</v>
      </c>
      <c r="U22" s="1">
        <v>14.856</v>
      </c>
      <c r="V22" s="1">
        <v>13.049200000000001</v>
      </c>
      <c r="W22" s="1">
        <v>8.8124000000000002</v>
      </c>
      <c r="X22" s="1">
        <v>6.3776000000000002</v>
      </c>
      <c r="Y22" s="1">
        <v>6.1386000000000003</v>
      </c>
      <c r="Z22" s="1">
        <v>8.5873999999999988</v>
      </c>
      <c r="AA22" s="1">
        <v>4.3276000000000003</v>
      </c>
      <c r="AB22" s="1">
        <v>6.2881999999999998</v>
      </c>
      <c r="AC22" s="1">
        <v>6.4795999999999996</v>
      </c>
      <c r="AD22" s="1">
        <v>4.6712000000000007</v>
      </c>
      <c r="AE22" s="16" t="s">
        <v>56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36</v>
      </c>
      <c r="C23" s="1">
        <v>71</v>
      </c>
      <c r="D23" s="1">
        <v>227</v>
      </c>
      <c r="E23" s="1">
        <v>62</v>
      </c>
      <c r="F23" s="1">
        <v>162</v>
      </c>
      <c r="G23" s="7">
        <v>0.4</v>
      </c>
      <c r="H23" s="1">
        <v>45</v>
      </c>
      <c r="I23" s="1" t="s">
        <v>37</v>
      </c>
      <c r="J23" s="1">
        <v>93</v>
      </c>
      <c r="K23" s="1">
        <f t="shared" si="0"/>
        <v>-31</v>
      </c>
      <c r="L23" s="1"/>
      <c r="M23" s="1"/>
      <c r="N23" s="1">
        <v>200</v>
      </c>
      <c r="O23" s="1">
        <f t="shared" si="1"/>
        <v>12.4</v>
      </c>
      <c r="P23" s="5"/>
      <c r="Q23" s="5"/>
      <c r="R23" s="1"/>
      <c r="S23" s="1">
        <f t="shared" si="3"/>
        <v>29.193548387096772</v>
      </c>
      <c r="T23" s="1">
        <f t="shared" si="4"/>
        <v>29.193548387096772</v>
      </c>
      <c r="U23" s="1">
        <v>67.400000000000006</v>
      </c>
      <c r="V23" s="1">
        <v>41</v>
      </c>
      <c r="W23" s="1">
        <v>44.4</v>
      </c>
      <c r="X23" s="1">
        <v>35.200000000000003</v>
      </c>
      <c r="Y23" s="1">
        <v>20.8</v>
      </c>
      <c r="Z23" s="1">
        <v>51.8</v>
      </c>
      <c r="AA23" s="1">
        <v>38.799999999999997</v>
      </c>
      <c r="AB23" s="1">
        <v>12</v>
      </c>
      <c r="AC23" s="1">
        <v>58.6</v>
      </c>
      <c r="AD23" s="1">
        <v>17.8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157.66800000000001</v>
      </c>
      <c r="D24" s="1">
        <v>451.87200000000001</v>
      </c>
      <c r="E24" s="1">
        <v>225.52500000000001</v>
      </c>
      <c r="F24" s="1">
        <v>316.81400000000002</v>
      </c>
      <c r="G24" s="7">
        <v>1</v>
      </c>
      <c r="H24" s="1">
        <v>60</v>
      </c>
      <c r="I24" s="1" t="s">
        <v>42</v>
      </c>
      <c r="J24" s="1">
        <v>237.9</v>
      </c>
      <c r="K24" s="1">
        <f t="shared" si="0"/>
        <v>-12.375</v>
      </c>
      <c r="L24" s="1"/>
      <c r="M24" s="1"/>
      <c r="N24" s="1">
        <v>100</v>
      </c>
      <c r="O24" s="1">
        <f t="shared" si="1"/>
        <v>45.105000000000004</v>
      </c>
      <c r="P24" s="5">
        <f>14*O24-N24-F24</f>
        <v>214.65600000000001</v>
      </c>
      <c r="Q24" s="5"/>
      <c r="R24" s="1"/>
      <c r="S24" s="1">
        <f t="shared" si="3"/>
        <v>14</v>
      </c>
      <c r="T24" s="1">
        <f t="shared" si="4"/>
        <v>9.240971067509145</v>
      </c>
      <c r="U24" s="1">
        <v>81.658799999999999</v>
      </c>
      <c r="V24" s="1">
        <v>70.123599999999996</v>
      </c>
      <c r="W24" s="1">
        <v>51.667400000000001</v>
      </c>
      <c r="X24" s="1">
        <v>46.966200000000001</v>
      </c>
      <c r="Y24" s="1">
        <v>51.375599999999999</v>
      </c>
      <c r="Z24" s="1">
        <v>55.009</v>
      </c>
      <c r="AA24" s="1">
        <v>39.811</v>
      </c>
      <c r="AB24" s="1">
        <v>47.941000000000003</v>
      </c>
      <c r="AC24" s="1">
        <v>47.985399999999998</v>
      </c>
      <c r="AD24" s="1">
        <v>52.951599999999999</v>
      </c>
      <c r="AE24" s="1"/>
      <c r="AF24" s="1">
        <f>G24*P24</f>
        <v>214.65600000000001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176</v>
      </c>
      <c r="D25" s="1">
        <v>281</v>
      </c>
      <c r="E25" s="1">
        <v>135</v>
      </c>
      <c r="F25" s="1">
        <v>282</v>
      </c>
      <c r="G25" s="7">
        <v>0.22</v>
      </c>
      <c r="H25" s="1">
        <v>120</v>
      </c>
      <c r="I25" s="1" t="s">
        <v>37</v>
      </c>
      <c r="J25" s="1">
        <v>136</v>
      </c>
      <c r="K25" s="1">
        <f t="shared" si="0"/>
        <v>-1</v>
      </c>
      <c r="L25" s="1"/>
      <c r="M25" s="1"/>
      <c r="N25" s="1">
        <v>30</v>
      </c>
      <c r="O25" s="1">
        <f t="shared" si="1"/>
        <v>27</v>
      </c>
      <c r="P25" s="5">
        <f t="shared" si="2"/>
        <v>39</v>
      </c>
      <c r="Q25" s="5"/>
      <c r="R25" s="1"/>
      <c r="S25" s="1">
        <f t="shared" si="3"/>
        <v>13</v>
      </c>
      <c r="T25" s="1">
        <f t="shared" si="4"/>
        <v>11.555555555555555</v>
      </c>
      <c r="U25" s="1">
        <v>61.6</v>
      </c>
      <c r="V25" s="1">
        <v>48.2</v>
      </c>
      <c r="W25" s="1">
        <v>39</v>
      </c>
      <c r="X25" s="1">
        <v>28.4</v>
      </c>
      <c r="Y25" s="1">
        <v>32.113999999999997</v>
      </c>
      <c r="Z25" s="1">
        <v>41</v>
      </c>
      <c r="AA25" s="1">
        <v>31.6</v>
      </c>
      <c r="AB25" s="1">
        <v>8.4</v>
      </c>
      <c r="AC25" s="1">
        <v>61</v>
      </c>
      <c r="AD25" s="1">
        <v>17.600000000000001</v>
      </c>
      <c r="AE25" s="1"/>
      <c r="AF25" s="1">
        <f>G25*P25</f>
        <v>8.58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378</v>
      </c>
      <c r="D26" s="1"/>
      <c r="E26" s="1">
        <v>-23</v>
      </c>
      <c r="F26" s="1"/>
      <c r="G26" s="7">
        <v>0.33</v>
      </c>
      <c r="H26" s="1">
        <v>45</v>
      </c>
      <c r="I26" s="1" t="s">
        <v>37</v>
      </c>
      <c r="J26" s="1">
        <v>73</v>
      </c>
      <c r="K26" s="1">
        <f t="shared" si="0"/>
        <v>-96</v>
      </c>
      <c r="L26" s="1"/>
      <c r="M26" s="1"/>
      <c r="N26" s="1">
        <v>0</v>
      </c>
      <c r="O26" s="1">
        <f t="shared" si="1"/>
        <v>-4.5999999999999996</v>
      </c>
      <c r="P26" s="5">
        <v>50</v>
      </c>
      <c r="Q26" s="5"/>
      <c r="R26" s="1"/>
      <c r="S26" s="1">
        <f t="shared" si="3"/>
        <v>-10.869565217391305</v>
      </c>
      <c r="T26" s="1">
        <f t="shared" si="4"/>
        <v>0</v>
      </c>
      <c r="U26" s="1">
        <v>14</v>
      </c>
      <c r="V26" s="1">
        <v>14.4</v>
      </c>
      <c r="W26" s="1">
        <v>10.4</v>
      </c>
      <c r="X26" s="1">
        <v>10</v>
      </c>
      <c r="Y26" s="1">
        <v>16</v>
      </c>
      <c r="Z26" s="1">
        <v>18</v>
      </c>
      <c r="AA26" s="1">
        <v>47</v>
      </c>
      <c r="AB26" s="1">
        <v>7.2</v>
      </c>
      <c r="AC26" s="1">
        <v>25.6</v>
      </c>
      <c r="AD26" s="1">
        <v>21.8</v>
      </c>
      <c r="AE26" s="11" t="s">
        <v>154</v>
      </c>
      <c r="AF26" s="1">
        <f>G26*P26</f>
        <v>16.5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36</v>
      </c>
      <c r="C27" s="1">
        <v>14</v>
      </c>
      <c r="D27" s="1">
        <v>259</v>
      </c>
      <c r="E27" s="1">
        <v>43</v>
      </c>
      <c r="F27" s="1">
        <v>199</v>
      </c>
      <c r="G27" s="7">
        <v>0.3</v>
      </c>
      <c r="H27" s="1">
        <v>45</v>
      </c>
      <c r="I27" s="1" t="s">
        <v>37</v>
      </c>
      <c r="J27" s="1">
        <v>70</v>
      </c>
      <c r="K27" s="1">
        <f t="shared" si="0"/>
        <v>-27</v>
      </c>
      <c r="L27" s="1"/>
      <c r="M27" s="1"/>
      <c r="N27" s="1">
        <v>50</v>
      </c>
      <c r="O27" s="1">
        <f t="shared" si="1"/>
        <v>8.6</v>
      </c>
      <c r="P27" s="5"/>
      <c r="Q27" s="5"/>
      <c r="R27" s="1"/>
      <c r="S27" s="1">
        <f t="shared" si="3"/>
        <v>28.953488372093023</v>
      </c>
      <c r="T27" s="1">
        <f t="shared" si="4"/>
        <v>28.953488372093023</v>
      </c>
      <c r="U27" s="1">
        <v>41.2</v>
      </c>
      <c r="V27" s="1">
        <v>40.799999999999997</v>
      </c>
      <c r="W27" s="1">
        <v>21</v>
      </c>
      <c r="X27" s="1">
        <v>15.8</v>
      </c>
      <c r="Y27" s="1">
        <v>19.399999999999999</v>
      </c>
      <c r="Z27" s="1">
        <v>39.4</v>
      </c>
      <c r="AA27" s="1">
        <v>24.8</v>
      </c>
      <c r="AB27" s="1">
        <v>25.2</v>
      </c>
      <c r="AC27" s="1">
        <v>8.1999999999999993</v>
      </c>
      <c r="AD27" s="1">
        <v>27.8</v>
      </c>
      <c r="AE27" s="16" t="s">
        <v>56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3" t="s">
        <v>68</v>
      </c>
      <c r="B28" s="22" t="s">
        <v>36</v>
      </c>
      <c r="C28" s="22"/>
      <c r="D28" s="22">
        <v>9</v>
      </c>
      <c r="E28" s="22"/>
      <c r="F28" s="22"/>
      <c r="G28" s="21">
        <v>0</v>
      </c>
      <c r="H28" s="22" t="e">
        <v>#N/A</v>
      </c>
      <c r="I28" s="22" t="s">
        <v>100</v>
      </c>
      <c r="J28" s="22"/>
      <c r="K28" s="22">
        <f t="shared" si="0"/>
        <v>0</v>
      </c>
      <c r="L28" s="22"/>
      <c r="M28" s="22"/>
      <c r="N28" s="22"/>
      <c r="O28" s="22">
        <f t="shared" si="1"/>
        <v>0</v>
      </c>
      <c r="P28" s="24"/>
      <c r="Q28" s="24"/>
      <c r="R28" s="22"/>
      <c r="S28" s="22" t="e">
        <f t="shared" si="3"/>
        <v>#DIV/0!</v>
      </c>
      <c r="T28" s="22" t="e">
        <f t="shared" si="4"/>
        <v>#DIV/0!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3" t="s">
        <v>151</v>
      </c>
      <c r="AF28" s="2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36</v>
      </c>
      <c r="C29" s="1">
        <v>37</v>
      </c>
      <c r="D29" s="1">
        <v>250</v>
      </c>
      <c r="E29" s="1">
        <v>57</v>
      </c>
      <c r="F29" s="1">
        <v>204</v>
      </c>
      <c r="G29" s="7">
        <v>0.09</v>
      </c>
      <c r="H29" s="1">
        <v>45</v>
      </c>
      <c r="I29" s="1" t="s">
        <v>37</v>
      </c>
      <c r="J29" s="1">
        <v>81</v>
      </c>
      <c r="K29" s="1">
        <f t="shared" si="0"/>
        <v>-24</v>
      </c>
      <c r="L29" s="1"/>
      <c r="M29" s="1"/>
      <c r="N29" s="1">
        <v>70</v>
      </c>
      <c r="O29" s="1">
        <f t="shared" si="1"/>
        <v>11.4</v>
      </c>
      <c r="P29" s="5"/>
      <c r="Q29" s="5"/>
      <c r="R29" s="1"/>
      <c r="S29" s="1">
        <f t="shared" si="3"/>
        <v>24.035087719298247</v>
      </c>
      <c r="T29" s="1">
        <f t="shared" si="4"/>
        <v>24.035087719298247</v>
      </c>
      <c r="U29" s="1">
        <v>42.2</v>
      </c>
      <c r="V29" s="1">
        <v>44.2</v>
      </c>
      <c r="W29" s="1">
        <v>22.6</v>
      </c>
      <c r="X29" s="1">
        <v>19.600000000000001</v>
      </c>
      <c r="Y29" s="1">
        <v>29.8</v>
      </c>
      <c r="Z29" s="1">
        <v>38.4</v>
      </c>
      <c r="AA29" s="1">
        <v>36.799999999999997</v>
      </c>
      <c r="AB29" s="1">
        <v>28.8</v>
      </c>
      <c r="AC29" s="1">
        <v>32.4</v>
      </c>
      <c r="AD29" s="1">
        <v>20.6</v>
      </c>
      <c r="AE29" s="16" t="s">
        <v>56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40</v>
      </c>
      <c r="C30" s="1">
        <v>454.83800000000002</v>
      </c>
      <c r="D30" s="1">
        <v>672.48500000000001</v>
      </c>
      <c r="E30" s="1">
        <v>346.51600000000002</v>
      </c>
      <c r="F30" s="1">
        <v>743.85400000000004</v>
      </c>
      <c r="G30" s="7">
        <v>1</v>
      </c>
      <c r="H30" s="1">
        <v>45</v>
      </c>
      <c r="I30" s="1" t="s">
        <v>51</v>
      </c>
      <c r="J30" s="1">
        <v>334.3</v>
      </c>
      <c r="K30" s="1">
        <f t="shared" si="0"/>
        <v>12.216000000000008</v>
      </c>
      <c r="L30" s="1"/>
      <c r="M30" s="1"/>
      <c r="N30" s="1">
        <v>0</v>
      </c>
      <c r="O30" s="1">
        <f t="shared" si="1"/>
        <v>69.303200000000004</v>
      </c>
      <c r="P30" s="5">
        <f>14*O30-N30-F30</f>
        <v>226.39080000000001</v>
      </c>
      <c r="Q30" s="5"/>
      <c r="R30" s="1"/>
      <c r="S30" s="1">
        <f t="shared" si="3"/>
        <v>14</v>
      </c>
      <c r="T30" s="1">
        <f t="shared" si="4"/>
        <v>10.733328331159312</v>
      </c>
      <c r="U30" s="1">
        <v>98.673199999999994</v>
      </c>
      <c r="V30" s="1">
        <v>94.244600000000005</v>
      </c>
      <c r="W30" s="1">
        <v>81.723199999999991</v>
      </c>
      <c r="X30" s="1">
        <v>74.161799999999999</v>
      </c>
      <c r="Y30" s="1">
        <v>82.733599999999996</v>
      </c>
      <c r="Z30" s="1">
        <v>85.579599999999999</v>
      </c>
      <c r="AA30" s="1">
        <v>68.911199999999994</v>
      </c>
      <c r="AB30" s="1">
        <v>84.003200000000007</v>
      </c>
      <c r="AC30" s="1">
        <v>83.236000000000004</v>
      </c>
      <c r="AD30" s="1">
        <v>68.025800000000004</v>
      </c>
      <c r="AE30" s="1"/>
      <c r="AF30" s="1">
        <f>G30*P30</f>
        <v>226.39080000000001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104</v>
      </c>
      <c r="D31" s="1">
        <v>128</v>
      </c>
      <c r="E31" s="1">
        <v>111</v>
      </c>
      <c r="F31" s="1">
        <v>101</v>
      </c>
      <c r="G31" s="7">
        <v>0.4</v>
      </c>
      <c r="H31" s="1" t="e">
        <v>#N/A</v>
      </c>
      <c r="I31" s="1" t="s">
        <v>37</v>
      </c>
      <c r="J31" s="1">
        <v>112</v>
      </c>
      <c r="K31" s="1">
        <f t="shared" si="0"/>
        <v>-1</v>
      </c>
      <c r="L31" s="1"/>
      <c r="M31" s="1"/>
      <c r="N31" s="1">
        <v>71</v>
      </c>
      <c r="O31" s="1">
        <f t="shared" si="1"/>
        <v>22.2</v>
      </c>
      <c r="P31" s="5">
        <f t="shared" ref="P29:P47" si="6">13*O31-N31-F31</f>
        <v>116.59999999999997</v>
      </c>
      <c r="Q31" s="5"/>
      <c r="R31" s="1"/>
      <c r="S31" s="1">
        <f t="shared" si="3"/>
        <v>12.999999999999998</v>
      </c>
      <c r="T31" s="1">
        <f t="shared" si="4"/>
        <v>7.7477477477477477</v>
      </c>
      <c r="U31" s="1">
        <v>23</v>
      </c>
      <c r="V31" s="1">
        <v>22.2</v>
      </c>
      <c r="W31" s="1">
        <v>19</v>
      </c>
      <c r="X31" s="1">
        <v>19</v>
      </c>
      <c r="Y31" s="1">
        <v>28</v>
      </c>
      <c r="Z31" s="1">
        <v>25.2</v>
      </c>
      <c r="AA31" s="1">
        <v>15.6</v>
      </c>
      <c r="AB31" s="1">
        <v>18</v>
      </c>
      <c r="AC31" s="1">
        <v>22</v>
      </c>
      <c r="AD31" s="1">
        <v>14</v>
      </c>
      <c r="AE31" s="1"/>
      <c r="AF31" s="1">
        <f>G31*P31</f>
        <v>46.639999999999986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/>
      <c r="D32" s="1">
        <v>664</v>
      </c>
      <c r="E32" s="1">
        <v>194</v>
      </c>
      <c r="F32" s="1">
        <v>470</v>
      </c>
      <c r="G32" s="7">
        <v>0.4</v>
      </c>
      <c r="H32" s="1">
        <v>60</v>
      </c>
      <c r="I32" s="1" t="s">
        <v>42</v>
      </c>
      <c r="J32" s="1">
        <v>198</v>
      </c>
      <c r="K32" s="1">
        <f t="shared" si="0"/>
        <v>-4</v>
      </c>
      <c r="L32" s="1"/>
      <c r="M32" s="1"/>
      <c r="N32" s="1">
        <v>420</v>
      </c>
      <c r="O32" s="1">
        <f t="shared" si="1"/>
        <v>38.799999999999997</v>
      </c>
      <c r="P32" s="5"/>
      <c r="Q32" s="5"/>
      <c r="R32" s="1"/>
      <c r="S32" s="1">
        <f t="shared" si="3"/>
        <v>22.938144329896907</v>
      </c>
      <c r="T32" s="1">
        <f t="shared" si="4"/>
        <v>22.938144329896907</v>
      </c>
      <c r="U32" s="1">
        <v>147.19999999999999</v>
      </c>
      <c r="V32" s="1">
        <v>112.4</v>
      </c>
      <c r="W32" s="1">
        <v>54.6</v>
      </c>
      <c r="X32" s="1">
        <v>50.2</v>
      </c>
      <c r="Y32" s="1">
        <v>79</v>
      </c>
      <c r="Z32" s="1">
        <v>47</v>
      </c>
      <c r="AA32" s="1">
        <v>56.2</v>
      </c>
      <c r="AB32" s="1">
        <v>77.2</v>
      </c>
      <c r="AC32" s="1">
        <v>55.6</v>
      </c>
      <c r="AD32" s="1">
        <v>49.6</v>
      </c>
      <c r="AE32" s="16" t="s">
        <v>56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17</v>
      </c>
      <c r="D33" s="1">
        <v>97</v>
      </c>
      <c r="E33" s="1">
        <v>28</v>
      </c>
      <c r="F33" s="1">
        <v>72</v>
      </c>
      <c r="G33" s="7">
        <v>0.5</v>
      </c>
      <c r="H33" s="1">
        <v>60</v>
      </c>
      <c r="I33" s="1" t="s">
        <v>37</v>
      </c>
      <c r="J33" s="1">
        <v>39</v>
      </c>
      <c r="K33" s="1">
        <f t="shared" si="0"/>
        <v>-11</v>
      </c>
      <c r="L33" s="1"/>
      <c r="M33" s="1"/>
      <c r="N33" s="1">
        <v>17</v>
      </c>
      <c r="O33" s="1">
        <f t="shared" si="1"/>
        <v>5.6</v>
      </c>
      <c r="P33" s="5"/>
      <c r="Q33" s="5"/>
      <c r="R33" s="1"/>
      <c r="S33" s="1">
        <f t="shared" si="3"/>
        <v>15.892857142857144</v>
      </c>
      <c r="T33" s="1">
        <f t="shared" si="4"/>
        <v>15.892857142857144</v>
      </c>
      <c r="U33" s="1">
        <v>14.2</v>
      </c>
      <c r="V33" s="1">
        <v>16</v>
      </c>
      <c r="W33" s="1">
        <v>10.4</v>
      </c>
      <c r="X33" s="1">
        <v>10</v>
      </c>
      <c r="Y33" s="1">
        <v>11.6</v>
      </c>
      <c r="Z33" s="1">
        <v>10.8</v>
      </c>
      <c r="AA33" s="1">
        <v>15.4</v>
      </c>
      <c r="AB33" s="1">
        <v>19.2</v>
      </c>
      <c r="AC33" s="1">
        <v>15.2</v>
      </c>
      <c r="AD33" s="1">
        <v>12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20</v>
      </c>
      <c r="D34" s="1">
        <v>16</v>
      </c>
      <c r="E34" s="1">
        <v>10</v>
      </c>
      <c r="F34" s="1">
        <v>24</v>
      </c>
      <c r="G34" s="7">
        <v>0.5</v>
      </c>
      <c r="H34" s="1">
        <v>60</v>
      </c>
      <c r="I34" s="1" t="s">
        <v>37</v>
      </c>
      <c r="J34" s="1">
        <v>13</v>
      </c>
      <c r="K34" s="1">
        <f t="shared" si="0"/>
        <v>-3</v>
      </c>
      <c r="L34" s="1"/>
      <c r="M34" s="1"/>
      <c r="N34" s="1">
        <v>7</v>
      </c>
      <c r="O34" s="1">
        <f t="shared" si="1"/>
        <v>2</v>
      </c>
      <c r="P34" s="5"/>
      <c r="Q34" s="5"/>
      <c r="R34" s="1"/>
      <c r="S34" s="1">
        <f t="shared" si="3"/>
        <v>15.5</v>
      </c>
      <c r="T34" s="1">
        <f t="shared" si="4"/>
        <v>15.5</v>
      </c>
      <c r="U34" s="1">
        <v>3.2</v>
      </c>
      <c r="V34" s="1">
        <v>3</v>
      </c>
      <c r="W34" s="1">
        <v>1.2</v>
      </c>
      <c r="X34" s="1">
        <v>1.8</v>
      </c>
      <c r="Y34" s="1">
        <v>4.4000000000000004</v>
      </c>
      <c r="Z34" s="1">
        <v>2.6</v>
      </c>
      <c r="AA34" s="1">
        <v>3</v>
      </c>
      <c r="AB34" s="1">
        <v>1.6</v>
      </c>
      <c r="AC34" s="1">
        <v>1.4</v>
      </c>
      <c r="AD34" s="1">
        <v>0.2</v>
      </c>
      <c r="AE34" s="16" t="s">
        <v>56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336</v>
      </c>
      <c r="D35" s="1">
        <v>656</v>
      </c>
      <c r="E35" s="1">
        <v>353</v>
      </c>
      <c r="F35" s="1">
        <v>569</v>
      </c>
      <c r="G35" s="7">
        <v>0.4</v>
      </c>
      <c r="H35" s="1">
        <v>60</v>
      </c>
      <c r="I35" s="1" t="s">
        <v>42</v>
      </c>
      <c r="J35" s="1">
        <v>350</v>
      </c>
      <c r="K35" s="1">
        <f t="shared" si="0"/>
        <v>3</v>
      </c>
      <c r="L35" s="1"/>
      <c r="M35" s="1"/>
      <c r="N35" s="1">
        <v>200</v>
      </c>
      <c r="O35" s="1">
        <f t="shared" si="1"/>
        <v>70.599999999999994</v>
      </c>
      <c r="P35" s="5">
        <f>14*O35-N35-F35</f>
        <v>219.39999999999986</v>
      </c>
      <c r="Q35" s="5"/>
      <c r="R35" s="1"/>
      <c r="S35" s="1">
        <f t="shared" si="3"/>
        <v>14</v>
      </c>
      <c r="T35" s="1">
        <f t="shared" si="4"/>
        <v>10.892351274787536</v>
      </c>
      <c r="U35" s="1">
        <v>125.4</v>
      </c>
      <c r="V35" s="1">
        <v>89</v>
      </c>
      <c r="W35" s="1">
        <v>75.2</v>
      </c>
      <c r="X35" s="1">
        <v>54.2</v>
      </c>
      <c r="Y35" s="1">
        <v>68.8</v>
      </c>
      <c r="Z35" s="1">
        <v>97.6</v>
      </c>
      <c r="AA35" s="1">
        <v>62.2</v>
      </c>
      <c r="AB35" s="1">
        <v>36.6</v>
      </c>
      <c r="AC35" s="1">
        <v>73.599999999999994</v>
      </c>
      <c r="AD35" s="1">
        <v>43.4</v>
      </c>
      <c r="AE35" s="1"/>
      <c r="AF35" s="1">
        <f>G35*P35</f>
        <v>87.759999999999948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>
        <v>280</v>
      </c>
      <c r="D36" s="1">
        <v>480</v>
      </c>
      <c r="E36" s="1">
        <v>319</v>
      </c>
      <c r="F36" s="1">
        <v>350</v>
      </c>
      <c r="G36" s="7">
        <v>0.4</v>
      </c>
      <c r="H36" s="1">
        <v>60</v>
      </c>
      <c r="I36" s="1" t="s">
        <v>37</v>
      </c>
      <c r="J36" s="1">
        <v>322</v>
      </c>
      <c r="K36" s="1">
        <f t="shared" si="0"/>
        <v>-3</v>
      </c>
      <c r="L36" s="1"/>
      <c r="M36" s="1"/>
      <c r="N36" s="1">
        <v>250</v>
      </c>
      <c r="O36" s="1">
        <f t="shared" si="1"/>
        <v>63.8</v>
      </c>
      <c r="P36" s="5">
        <f t="shared" si="6"/>
        <v>229.39999999999998</v>
      </c>
      <c r="Q36" s="5"/>
      <c r="R36" s="1"/>
      <c r="S36" s="1">
        <f t="shared" si="3"/>
        <v>13</v>
      </c>
      <c r="T36" s="1">
        <f t="shared" si="4"/>
        <v>9.4043887147335425</v>
      </c>
      <c r="U36" s="1">
        <v>130.4</v>
      </c>
      <c r="V36" s="1">
        <v>88.4</v>
      </c>
      <c r="W36" s="1">
        <v>72.400000000000006</v>
      </c>
      <c r="X36" s="1">
        <v>53.4</v>
      </c>
      <c r="Y36" s="1">
        <v>75.400000000000006</v>
      </c>
      <c r="Z36" s="1">
        <v>34.799999999999997</v>
      </c>
      <c r="AA36" s="1">
        <v>84.2</v>
      </c>
      <c r="AB36" s="1">
        <v>57.6</v>
      </c>
      <c r="AC36" s="1">
        <v>56.8</v>
      </c>
      <c r="AD36" s="1">
        <v>49.8</v>
      </c>
      <c r="AE36" s="1"/>
      <c r="AF36" s="1">
        <f>G36*P36</f>
        <v>91.759999999999991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77</v>
      </c>
      <c r="B37" s="1" t="s">
        <v>36</v>
      </c>
      <c r="C37" s="1"/>
      <c r="D37" s="1">
        <v>78</v>
      </c>
      <c r="E37" s="1">
        <v>3</v>
      </c>
      <c r="F37" s="1">
        <v>75</v>
      </c>
      <c r="G37" s="7">
        <v>0.84</v>
      </c>
      <c r="H37" s="1">
        <v>45</v>
      </c>
      <c r="I37" s="1" t="s">
        <v>37</v>
      </c>
      <c r="J37" s="1">
        <v>3</v>
      </c>
      <c r="K37" s="1">
        <f t="shared" si="0"/>
        <v>0</v>
      </c>
      <c r="L37" s="1"/>
      <c r="M37" s="1"/>
      <c r="N37" s="1">
        <v>20</v>
      </c>
      <c r="O37" s="1">
        <f t="shared" ref="O37" si="7">E37/5</f>
        <v>0.6</v>
      </c>
      <c r="P37" s="5"/>
      <c r="Q37" s="5"/>
      <c r="R37" s="1"/>
      <c r="S37" s="1">
        <f t="shared" ref="S37" si="8">(F37+N37+P37)/O37</f>
        <v>158.33333333333334</v>
      </c>
      <c r="T37" s="1">
        <f t="shared" ref="T37" si="9">(F37+N37)/O37</f>
        <v>158.33333333333334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 t="s">
        <v>78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250</v>
      </c>
      <c r="D38" s="1">
        <v>220</v>
      </c>
      <c r="E38" s="1">
        <v>263</v>
      </c>
      <c r="F38" s="1">
        <v>167</v>
      </c>
      <c r="G38" s="7">
        <v>0.1</v>
      </c>
      <c r="H38" s="1">
        <v>45</v>
      </c>
      <c r="I38" s="1" t="s">
        <v>37</v>
      </c>
      <c r="J38" s="1">
        <v>259</v>
      </c>
      <c r="K38" s="1">
        <f t="shared" ref="K38:K67" si="10">E38-J38</f>
        <v>4</v>
      </c>
      <c r="L38" s="1"/>
      <c r="M38" s="1"/>
      <c r="N38" s="1">
        <v>117</v>
      </c>
      <c r="O38" s="1">
        <f t="shared" si="1"/>
        <v>52.6</v>
      </c>
      <c r="P38" s="5">
        <f t="shared" si="6"/>
        <v>399.80000000000007</v>
      </c>
      <c r="Q38" s="5"/>
      <c r="R38" s="1"/>
      <c r="S38" s="1">
        <f t="shared" si="3"/>
        <v>13.000000000000002</v>
      </c>
      <c r="T38" s="1">
        <f t="shared" si="4"/>
        <v>5.3992395437262353</v>
      </c>
      <c r="U38" s="1">
        <v>21.8</v>
      </c>
      <c r="V38" s="1">
        <v>39</v>
      </c>
      <c r="W38" s="1">
        <v>50</v>
      </c>
      <c r="X38" s="1">
        <v>41.2</v>
      </c>
      <c r="Y38" s="1">
        <v>42.4</v>
      </c>
      <c r="Z38" s="1">
        <v>28.6</v>
      </c>
      <c r="AA38" s="1">
        <v>53.2</v>
      </c>
      <c r="AB38" s="1">
        <v>48.6</v>
      </c>
      <c r="AC38" s="1">
        <v>34.6</v>
      </c>
      <c r="AD38" s="1">
        <v>49.2</v>
      </c>
      <c r="AE38" s="1"/>
      <c r="AF38" s="1">
        <f>G38*P38</f>
        <v>39.980000000000011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42</v>
      </c>
      <c r="D39" s="1">
        <v>322</v>
      </c>
      <c r="E39" s="1">
        <v>65</v>
      </c>
      <c r="F39" s="1">
        <v>257</v>
      </c>
      <c r="G39" s="7">
        <v>0.1</v>
      </c>
      <c r="H39" s="1">
        <v>60</v>
      </c>
      <c r="I39" s="1" t="s">
        <v>37</v>
      </c>
      <c r="J39" s="1">
        <v>80</v>
      </c>
      <c r="K39" s="1">
        <f t="shared" si="10"/>
        <v>-15</v>
      </c>
      <c r="L39" s="1"/>
      <c r="M39" s="1"/>
      <c r="N39" s="1">
        <v>0</v>
      </c>
      <c r="O39" s="1">
        <f t="shared" si="1"/>
        <v>13</v>
      </c>
      <c r="P39" s="5"/>
      <c r="Q39" s="5"/>
      <c r="R39" s="1"/>
      <c r="S39" s="1">
        <f t="shared" si="3"/>
        <v>19.76923076923077</v>
      </c>
      <c r="T39" s="1">
        <f t="shared" si="4"/>
        <v>19.76923076923077</v>
      </c>
      <c r="U39" s="1">
        <v>69.599999999999994</v>
      </c>
      <c r="V39" s="1">
        <v>59.2</v>
      </c>
      <c r="W39" s="1">
        <v>32.799999999999997</v>
      </c>
      <c r="X39" s="1">
        <v>36.200000000000003</v>
      </c>
      <c r="Y39" s="1">
        <v>23.8</v>
      </c>
      <c r="Z39" s="1">
        <v>40.799999999999997</v>
      </c>
      <c r="AA39" s="1">
        <v>46.2</v>
      </c>
      <c r="AB39" s="1">
        <v>9.1999999999999993</v>
      </c>
      <c r="AC39" s="1">
        <v>38.200000000000003</v>
      </c>
      <c r="AD39" s="1">
        <v>34.799999999999997</v>
      </c>
      <c r="AE39" s="16" t="s">
        <v>56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59</v>
      </c>
      <c r="D40" s="1">
        <v>325</v>
      </c>
      <c r="E40" s="1">
        <v>95</v>
      </c>
      <c r="F40" s="1">
        <v>254</v>
      </c>
      <c r="G40" s="7">
        <v>0.1</v>
      </c>
      <c r="H40" s="1">
        <v>60</v>
      </c>
      <c r="I40" s="1" t="s">
        <v>37</v>
      </c>
      <c r="J40" s="1">
        <v>118</v>
      </c>
      <c r="K40" s="1">
        <f t="shared" si="10"/>
        <v>-23</v>
      </c>
      <c r="L40" s="1"/>
      <c r="M40" s="1"/>
      <c r="N40" s="1">
        <v>85</v>
      </c>
      <c r="O40" s="1">
        <f t="shared" si="1"/>
        <v>19</v>
      </c>
      <c r="P40" s="5"/>
      <c r="Q40" s="5"/>
      <c r="R40" s="1"/>
      <c r="S40" s="1">
        <f t="shared" si="3"/>
        <v>17.842105263157894</v>
      </c>
      <c r="T40" s="1">
        <f t="shared" si="4"/>
        <v>17.842105263157894</v>
      </c>
      <c r="U40" s="1">
        <v>60.2</v>
      </c>
      <c r="V40" s="1">
        <v>57.8</v>
      </c>
      <c r="W40" s="1">
        <v>32.799999999999997</v>
      </c>
      <c r="X40" s="1">
        <v>35.4</v>
      </c>
      <c r="Y40" s="1">
        <v>38.799999999999997</v>
      </c>
      <c r="Z40" s="1">
        <v>19.399999999999999</v>
      </c>
      <c r="AA40" s="1">
        <v>42.8</v>
      </c>
      <c r="AB40" s="1">
        <v>32.4</v>
      </c>
      <c r="AC40" s="1">
        <v>-0.6</v>
      </c>
      <c r="AD40" s="1">
        <v>27.2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192</v>
      </c>
      <c r="D41" s="1">
        <v>138</v>
      </c>
      <c r="E41" s="1">
        <v>203</v>
      </c>
      <c r="F41" s="1">
        <v>72</v>
      </c>
      <c r="G41" s="7">
        <v>0.4</v>
      </c>
      <c r="H41" s="1">
        <v>45</v>
      </c>
      <c r="I41" s="1" t="s">
        <v>37</v>
      </c>
      <c r="J41" s="1">
        <v>212</v>
      </c>
      <c r="K41" s="1">
        <f t="shared" si="10"/>
        <v>-9</v>
      </c>
      <c r="L41" s="1"/>
      <c r="M41" s="1"/>
      <c r="N41" s="1">
        <v>221</v>
      </c>
      <c r="O41" s="1">
        <f t="shared" si="1"/>
        <v>40.6</v>
      </c>
      <c r="P41" s="5">
        <f t="shared" si="6"/>
        <v>234.80000000000007</v>
      </c>
      <c r="Q41" s="5"/>
      <c r="R41" s="1"/>
      <c r="S41" s="1">
        <f t="shared" si="3"/>
        <v>13.000000000000002</v>
      </c>
      <c r="T41" s="1">
        <f t="shared" si="4"/>
        <v>7.2167487684729066</v>
      </c>
      <c r="U41" s="1">
        <v>52.8</v>
      </c>
      <c r="V41" s="1">
        <v>36</v>
      </c>
      <c r="W41" s="1">
        <v>39.799999999999997</v>
      </c>
      <c r="X41" s="1">
        <v>35.4</v>
      </c>
      <c r="Y41" s="1">
        <v>42.6</v>
      </c>
      <c r="Z41" s="1">
        <v>43.6</v>
      </c>
      <c r="AA41" s="1">
        <v>39</v>
      </c>
      <c r="AB41" s="1">
        <v>56.6</v>
      </c>
      <c r="AC41" s="1">
        <v>46.2</v>
      </c>
      <c r="AD41" s="1">
        <v>36.4</v>
      </c>
      <c r="AE41" s="1"/>
      <c r="AF41" s="1">
        <f>G41*P41</f>
        <v>93.92000000000003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124</v>
      </c>
      <c r="D42" s="1">
        <v>12</v>
      </c>
      <c r="E42" s="1">
        <v>51</v>
      </c>
      <c r="F42" s="1">
        <v>53</v>
      </c>
      <c r="G42" s="7">
        <v>0.3</v>
      </c>
      <c r="H42" s="1" t="e">
        <v>#N/A</v>
      </c>
      <c r="I42" s="1" t="s">
        <v>37</v>
      </c>
      <c r="J42" s="1">
        <v>73</v>
      </c>
      <c r="K42" s="1">
        <f t="shared" si="10"/>
        <v>-22</v>
      </c>
      <c r="L42" s="1"/>
      <c r="M42" s="1"/>
      <c r="N42" s="1">
        <v>0</v>
      </c>
      <c r="O42" s="1">
        <f t="shared" si="1"/>
        <v>10.199999999999999</v>
      </c>
      <c r="P42" s="5">
        <f t="shared" si="6"/>
        <v>79.599999999999994</v>
      </c>
      <c r="Q42" s="5"/>
      <c r="R42" s="1"/>
      <c r="S42" s="1">
        <f t="shared" si="3"/>
        <v>13</v>
      </c>
      <c r="T42" s="1">
        <f t="shared" si="4"/>
        <v>5.1960784313725492</v>
      </c>
      <c r="U42" s="1">
        <v>14.8</v>
      </c>
      <c r="V42" s="1">
        <v>13.8</v>
      </c>
      <c r="W42" s="1">
        <v>19</v>
      </c>
      <c r="X42" s="1">
        <v>10.6</v>
      </c>
      <c r="Y42" s="1">
        <v>10</v>
      </c>
      <c r="Z42" s="1">
        <v>15.4</v>
      </c>
      <c r="AA42" s="1">
        <v>31.6</v>
      </c>
      <c r="AB42" s="1">
        <v>18.399999999999999</v>
      </c>
      <c r="AC42" s="1">
        <v>25</v>
      </c>
      <c r="AD42" s="1">
        <v>26.2</v>
      </c>
      <c r="AE42" s="16" t="s">
        <v>56</v>
      </c>
      <c r="AF42" s="1">
        <f>G42*P42</f>
        <v>23.88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196.38300000000001</v>
      </c>
      <c r="D43" s="1">
        <v>449.11599999999999</v>
      </c>
      <c r="E43" s="1">
        <v>267.77600000000001</v>
      </c>
      <c r="F43" s="1">
        <v>321.19400000000002</v>
      </c>
      <c r="G43" s="7">
        <v>1</v>
      </c>
      <c r="H43" s="1">
        <v>60</v>
      </c>
      <c r="I43" s="1" t="s">
        <v>42</v>
      </c>
      <c r="J43" s="1">
        <v>255.6</v>
      </c>
      <c r="K43" s="1">
        <f t="shared" si="10"/>
        <v>12.176000000000016</v>
      </c>
      <c r="L43" s="1"/>
      <c r="M43" s="1"/>
      <c r="N43" s="1">
        <v>40</v>
      </c>
      <c r="O43" s="1">
        <f t="shared" si="1"/>
        <v>53.555199999999999</v>
      </c>
      <c r="P43" s="5">
        <f>14*O43-N43-F43</f>
        <v>388.57879999999994</v>
      </c>
      <c r="Q43" s="5"/>
      <c r="R43" s="1"/>
      <c r="S43" s="1">
        <f t="shared" si="3"/>
        <v>14</v>
      </c>
      <c r="T43" s="1">
        <f t="shared" si="4"/>
        <v>6.744331082695985</v>
      </c>
      <c r="U43" s="1">
        <v>77.083799999999997</v>
      </c>
      <c r="V43" s="1">
        <v>64.191600000000008</v>
      </c>
      <c r="W43" s="1">
        <v>51.069200000000002</v>
      </c>
      <c r="X43" s="1">
        <v>45.866199999999999</v>
      </c>
      <c r="Y43" s="1">
        <v>55.296599999999998</v>
      </c>
      <c r="Z43" s="1">
        <v>49.547600000000003</v>
      </c>
      <c r="AA43" s="1">
        <v>40.630000000000003</v>
      </c>
      <c r="AB43" s="1">
        <v>39.721800000000002</v>
      </c>
      <c r="AC43" s="1">
        <v>42.366399999999999</v>
      </c>
      <c r="AD43" s="1">
        <v>39.299799999999998</v>
      </c>
      <c r="AE43" s="1"/>
      <c r="AF43" s="1">
        <f>G43*P43</f>
        <v>388.57879999999994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195.93700000000001</v>
      </c>
      <c r="D44" s="1">
        <v>159.119</v>
      </c>
      <c r="E44" s="1">
        <v>251.68299999999999</v>
      </c>
      <c r="F44" s="1">
        <v>63.726999999999997</v>
      </c>
      <c r="G44" s="7">
        <v>1</v>
      </c>
      <c r="H44" s="1">
        <v>45</v>
      </c>
      <c r="I44" s="1" t="s">
        <v>37</v>
      </c>
      <c r="J44" s="1">
        <v>253</v>
      </c>
      <c r="K44" s="1">
        <f t="shared" si="10"/>
        <v>-1.3170000000000073</v>
      </c>
      <c r="L44" s="1"/>
      <c r="M44" s="1"/>
      <c r="N44" s="1">
        <v>219</v>
      </c>
      <c r="O44" s="1">
        <f t="shared" si="1"/>
        <v>50.336599999999997</v>
      </c>
      <c r="P44" s="5">
        <f t="shared" si="6"/>
        <v>371.64879999999994</v>
      </c>
      <c r="Q44" s="5"/>
      <c r="R44" s="1"/>
      <c r="S44" s="1">
        <f t="shared" si="3"/>
        <v>12.999999999999998</v>
      </c>
      <c r="T44" s="1">
        <f t="shared" si="4"/>
        <v>5.6167281858528382</v>
      </c>
      <c r="U44" s="1">
        <v>36.656999999999996</v>
      </c>
      <c r="V44" s="1">
        <v>35.595399999999998</v>
      </c>
      <c r="W44" s="1">
        <v>38.465800000000002</v>
      </c>
      <c r="X44" s="1">
        <v>42.874600000000001</v>
      </c>
      <c r="Y44" s="1">
        <v>44.946199999999997</v>
      </c>
      <c r="Z44" s="1">
        <v>41.860999999999997</v>
      </c>
      <c r="AA44" s="1">
        <v>39.649799999999999</v>
      </c>
      <c r="AB44" s="1">
        <v>50.132800000000003</v>
      </c>
      <c r="AC44" s="1">
        <v>48.317799999999998</v>
      </c>
      <c r="AD44" s="1">
        <v>38.990400000000001</v>
      </c>
      <c r="AE44" s="1"/>
      <c r="AF44" s="1">
        <f>G44*P44</f>
        <v>371.64879999999994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40</v>
      </c>
      <c r="C45" s="1">
        <v>189.40700000000001</v>
      </c>
      <c r="D45" s="1">
        <v>241.173</v>
      </c>
      <c r="E45" s="1">
        <v>216.459</v>
      </c>
      <c r="F45" s="1">
        <v>156.244</v>
      </c>
      <c r="G45" s="7">
        <v>1</v>
      </c>
      <c r="H45" s="1">
        <v>45</v>
      </c>
      <c r="I45" s="1" t="s">
        <v>37</v>
      </c>
      <c r="J45" s="1">
        <v>217</v>
      </c>
      <c r="K45" s="1">
        <f t="shared" si="10"/>
        <v>-0.54099999999999682</v>
      </c>
      <c r="L45" s="1"/>
      <c r="M45" s="1"/>
      <c r="N45" s="1">
        <v>126</v>
      </c>
      <c r="O45" s="1">
        <f t="shared" si="1"/>
        <v>43.291800000000002</v>
      </c>
      <c r="P45" s="5">
        <f t="shared" si="6"/>
        <v>280.54939999999999</v>
      </c>
      <c r="Q45" s="5"/>
      <c r="R45" s="1"/>
      <c r="S45" s="1">
        <f t="shared" si="3"/>
        <v>13</v>
      </c>
      <c r="T45" s="1">
        <f t="shared" si="4"/>
        <v>6.5195718357749044</v>
      </c>
      <c r="U45" s="1">
        <v>47.689</v>
      </c>
      <c r="V45" s="1">
        <v>43.711399999999998</v>
      </c>
      <c r="W45" s="1">
        <v>39.905799999999999</v>
      </c>
      <c r="X45" s="1">
        <v>43.5002</v>
      </c>
      <c r="Y45" s="1">
        <v>43.1404</v>
      </c>
      <c r="Z45" s="1">
        <v>49.264200000000002</v>
      </c>
      <c r="AA45" s="1">
        <v>35.157400000000003</v>
      </c>
      <c r="AB45" s="1">
        <v>39.392800000000001</v>
      </c>
      <c r="AC45" s="1">
        <v>49.985599999999998</v>
      </c>
      <c r="AD45" s="1">
        <v>29.757400000000001</v>
      </c>
      <c r="AE45" s="1"/>
      <c r="AF45" s="1">
        <f>G45*P45</f>
        <v>280.54939999999999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10</v>
      </c>
      <c r="D46" s="1">
        <v>20</v>
      </c>
      <c r="E46" s="1">
        <v>15</v>
      </c>
      <c r="F46" s="1">
        <v>13</v>
      </c>
      <c r="G46" s="7">
        <v>0.09</v>
      </c>
      <c r="H46" s="1">
        <v>45</v>
      </c>
      <c r="I46" s="1" t="s">
        <v>37</v>
      </c>
      <c r="J46" s="1">
        <v>17</v>
      </c>
      <c r="K46" s="1">
        <f t="shared" si="10"/>
        <v>-2</v>
      </c>
      <c r="L46" s="1"/>
      <c r="M46" s="1"/>
      <c r="N46" s="1">
        <v>0</v>
      </c>
      <c r="O46" s="1">
        <f t="shared" si="1"/>
        <v>3</v>
      </c>
      <c r="P46" s="5">
        <f>12*O46-N46-F46</f>
        <v>23</v>
      </c>
      <c r="Q46" s="5"/>
      <c r="R46" s="1"/>
      <c r="S46" s="1">
        <f t="shared" si="3"/>
        <v>12</v>
      </c>
      <c r="T46" s="1">
        <f t="shared" si="4"/>
        <v>4.333333333333333</v>
      </c>
      <c r="U46" s="1">
        <v>3.6</v>
      </c>
      <c r="V46" s="1">
        <v>4</v>
      </c>
      <c r="W46" s="1">
        <v>2.6</v>
      </c>
      <c r="X46" s="1">
        <v>0.8</v>
      </c>
      <c r="Y46" s="1">
        <v>3.2</v>
      </c>
      <c r="Z46" s="1">
        <v>1.6</v>
      </c>
      <c r="AA46" s="1">
        <v>-0.4</v>
      </c>
      <c r="AB46" s="1">
        <v>2.2000000000000002</v>
      </c>
      <c r="AC46" s="1">
        <v>3.8</v>
      </c>
      <c r="AD46" s="1">
        <v>0.6</v>
      </c>
      <c r="AE46" s="1"/>
      <c r="AF46" s="1">
        <f>G46*P46</f>
        <v>2.0699999999999998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40</v>
      </c>
      <c r="C47" s="1">
        <v>128.73599999999999</v>
      </c>
      <c r="D47" s="1">
        <v>134.542</v>
      </c>
      <c r="E47" s="1">
        <v>165.93899999999999</v>
      </c>
      <c r="F47" s="1">
        <v>63.619</v>
      </c>
      <c r="G47" s="7">
        <v>1</v>
      </c>
      <c r="H47" s="1">
        <v>45</v>
      </c>
      <c r="I47" s="1" t="s">
        <v>37</v>
      </c>
      <c r="J47" s="1">
        <v>170</v>
      </c>
      <c r="K47" s="1">
        <f t="shared" si="10"/>
        <v>-4.061000000000007</v>
      </c>
      <c r="L47" s="1"/>
      <c r="M47" s="1"/>
      <c r="N47" s="1">
        <v>167</v>
      </c>
      <c r="O47" s="1">
        <f t="shared" si="1"/>
        <v>33.187799999999996</v>
      </c>
      <c r="P47" s="5">
        <f t="shared" si="6"/>
        <v>200.82239999999993</v>
      </c>
      <c r="Q47" s="5"/>
      <c r="R47" s="1"/>
      <c r="S47" s="1">
        <f t="shared" si="3"/>
        <v>13</v>
      </c>
      <c r="T47" s="1">
        <f t="shared" si="4"/>
        <v>6.9489089364163945</v>
      </c>
      <c r="U47" s="1">
        <v>38.102999999999987</v>
      </c>
      <c r="V47" s="1">
        <v>29.477</v>
      </c>
      <c r="W47" s="1">
        <v>28.810400000000001</v>
      </c>
      <c r="X47" s="1">
        <v>29.804200000000002</v>
      </c>
      <c r="Y47" s="1">
        <v>36.096200000000003</v>
      </c>
      <c r="Z47" s="1">
        <v>34.846200000000003</v>
      </c>
      <c r="AA47" s="1">
        <v>32.565600000000003</v>
      </c>
      <c r="AB47" s="1">
        <v>0</v>
      </c>
      <c r="AC47" s="1">
        <v>0</v>
      </c>
      <c r="AD47" s="1">
        <v>0</v>
      </c>
      <c r="AE47" s="1"/>
      <c r="AF47" s="1">
        <f>G47*P47</f>
        <v>200.82239999999993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3" t="s">
        <v>89</v>
      </c>
      <c r="B48" s="22" t="s">
        <v>36</v>
      </c>
      <c r="C48" s="22"/>
      <c r="D48" s="22">
        <v>3</v>
      </c>
      <c r="E48" s="22"/>
      <c r="F48" s="22"/>
      <c r="G48" s="21">
        <v>0</v>
      </c>
      <c r="H48" s="22" t="e">
        <v>#N/A</v>
      </c>
      <c r="I48" s="22" t="s">
        <v>100</v>
      </c>
      <c r="J48" s="22"/>
      <c r="K48" s="22">
        <f t="shared" si="10"/>
        <v>0</v>
      </c>
      <c r="L48" s="22"/>
      <c r="M48" s="22"/>
      <c r="N48" s="22"/>
      <c r="O48" s="22">
        <f t="shared" si="1"/>
        <v>0</v>
      </c>
      <c r="P48" s="24"/>
      <c r="Q48" s="24"/>
      <c r="R48" s="22"/>
      <c r="S48" s="22" t="e">
        <f t="shared" si="3"/>
        <v>#DIV/0!</v>
      </c>
      <c r="T48" s="22" t="e">
        <f t="shared" si="4"/>
        <v>#DIV/0!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3" t="s">
        <v>153</v>
      </c>
      <c r="AF48" s="2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379.80200000000002</v>
      </c>
      <c r="D49" s="1">
        <v>78.893000000000001</v>
      </c>
      <c r="E49" s="1">
        <v>191.952</v>
      </c>
      <c r="F49" s="1">
        <v>247.84399999999999</v>
      </c>
      <c r="G49" s="7">
        <v>1</v>
      </c>
      <c r="H49" s="1">
        <v>45</v>
      </c>
      <c r="I49" s="1" t="s">
        <v>37</v>
      </c>
      <c r="J49" s="1">
        <v>186</v>
      </c>
      <c r="K49" s="1">
        <f t="shared" si="10"/>
        <v>5.9519999999999982</v>
      </c>
      <c r="L49" s="1"/>
      <c r="M49" s="1"/>
      <c r="N49" s="1">
        <v>0</v>
      </c>
      <c r="O49" s="1">
        <f t="shared" si="1"/>
        <v>38.3904</v>
      </c>
      <c r="P49" s="5">
        <f t="shared" ref="P49:P90" si="11">13*O49-N49-F49</f>
        <v>251.2312</v>
      </c>
      <c r="Q49" s="5"/>
      <c r="R49" s="1"/>
      <c r="S49" s="1">
        <f t="shared" si="3"/>
        <v>13</v>
      </c>
      <c r="T49" s="1">
        <f t="shared" si="4"/>
        <v>6.4558848045344668</v>
      </c>
      <c r="U49" s="1">
        <v>34.041800000000002</v>
      </c>
      <c r="V49" s="1">
        <v>40.388199999999998</v>
      </c>
      <c r="W49" s="1">
        <v>47.028599999999997</v>
      </c>
      <c r="X49" s="1">
        <v>30.5852</v>
      </c>
      <c r="Y49" s="1">
        <v>36.143599999999999</v>
      </c>
      <c r="Z49" s="1">
        <v>37.445999999999998</v>
      </c>
      <c r="AA49" s="1">
        <v>20.142600000000002</v>
      </c>
      <c r="AB49" s="1">
        <v>31.118600000000001</v>
      </c>
      <c r="AC49" s="1">
        <v>7.4786000000000001</v>
      </c>
      <c r="AD49" s="1">
        <v>25.3232</v>
      </c>
      <c r="AE49" s="1"/>
      <c r="AF49" s="1">
        <f>G49*P49</f>
        <v>251.2312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248</v>
      </c>
      <c r="D50" s="1">
        <v>769</v>
      </c>
      <c r="E50" s="1">
        <v>470</v>
      </c>
      <c r="F50" s="1">
        <v>405</v>
      </c>
      <c r="G50" s="7">
        <v>0.28000000000000003</v>
      </c>
      <c r="H50" s="1">
        <v>45</v>
      </c>
      <c r="I50" s="1" t="s">
        <v>37</v>
      </c>
      <c r="J50" s="1">
        <v>495</v>
      </c>
      <c r="K50" s="1">
        <f t="shared" si="10"/>
        <v>-25</v>
      </c>
      <c r="L50" s="1"/>
      <c r="M50" s="1"/>
      <c r="N50" s="1">
        <v>470</v>
      </c>
      <c r="O50" s="1">
        <f t="shared" si="1"/>
        <v>94</v>
      </c>
      <c r="P50" s="5">
        <f t="shared" si="11"/>
        <v>347</v>
      </c>
      <c r="Q50" s="5"/>
      <c r="R50" s="1"/>
      <c r="S50" s="1">
        <f t="shared" si="3"/>
        <v>13</v>
      </c>
      <c r="T50" s="1">
        <f t="shared" si="4"/>
        <v>9.3085106382978715</v>
      </c>
      <c r="U50" s="1">
        <v>188.4</v>
      </c>
      <c r="V50" s="1">
        <v>126.4</v>
      </c>
      <c r="W50" s="1">
        <v>104.4</v>
      </c>
      <c r="X50" s="1">
        <v>88</v>
      </c>
      <c r="Y50" s="1">
        <v>114</v>
      </c>
      <c r="Z50" s="1">
        <v>106.8</v>
      </c>
      <c r="AA50" s="1">
        <v>83.8</v>
      </c>
      <c r="AB50" s="1">
        <v>107</v>
      </c>
      <c r="AC50" s="1">
        <v>122.6</v>
      </c>
      <c r="AD50" s="1">
        <v>84.6</v>
      </c>
      <c r="AE50" s="1"/>
      <c r="AF50" s="1">
        <f>G50*P50</f>
        <v>97.160000000000011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>
        <v>377</v>
      </c>
      <c r="D51" s="1">
        <v>99</v>
      </c>
      <c r="E51" s="1">
        <v>209</v>
      </c>
      <c r="F51" s="1">
        <v>77</v>
      </c>
      <c r="G51" s="7">
        <v>0.35</v>
      </c>
      <c r="H51" s="1">
        <v>45</v>
      </c>
      <c r="I51" s="1" t="s">
        <v>37</v>
      </c>
      <c r="J51" s="1">
        <v>346</v>
      </c>
      <c r="K51" s="1">
        <f t="shared" si="10"/>
        <v>-137</v>
      </c>
      <c r="L51" s="1"/>
      <c r="M51" s="1"/>
      <c r="N51" s="1">
        <v>460</v>
      </c>
      <c r="O51" s="1">
        <f t="shared" si="1"/>
        <v>41.8</v>
      </c>
      <c r="P51" s="5">
        <f t="shared" si="11"/>
        <v>6.3999999999999773</v>
      </c>
      <c r="Q51" s="5"/>
      <c r="R51" s="1"/>
      <c r="S51" s="1">
        <f t="shared" si="3"/>
        <v>13</v>
      </c>
      <c r="T51" s="1">
        <f t="shared" si="4"/>
        <v>12.846889952153111</v>
      </c>
      <c r="U51" s="1">
        <v>125.8</v>
      </c>
      <c r="V51" s="1">
        <v>74.400000000000006</v>
      </c>
      <c r="W51" s="1">
        <v>93.8</v>
      </c>
      <c r="X51" s="1">
        <v>86.6</v>
      </c>
      <c r="Y51" s="1">
        <v>63.6</v>
      </c>
      <c r="Z51" s="1">
        <v>92.2</v>
      </c>
      <c r="AA51" s="1">
        <v>92</v>
      </c>
      <c r="AB51" s="1">
        <v>69.8</v>
      </c>
      <c r="AC51" s="1">
        <v>92.6</v>
      </c>
      <c r="AD51" s="1">
        <v>62.4</v>
      </c>
      <c r="AE51" s="1"/>
      <c r="AF51" s="1">
        <f>G51*P51</f>
        <v>2.2399999999999918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36</v>
      </c>
      <c r="C52" s="1">
        <v>280</v>
      </c>
      <c r="D52" s="1">
        <v>616</v>
      </c>
      <c r="E52" s="1">
        <v>418</v>
      </c>
      <c r="F52" s="1">
        <v>358</v>
      </c>
      <c r="G52" s="7">
        <v>0.28000000000000003</v>
      </c>
      <c r="H52" s="1">
        <v>45</v>
      </c>
      <c r="I52" s="1" t="s">
        <v>37</v>
      </c>
      <c r="J52" s="1">
        <v>425</v>
      </c>
      <c r="K52" s="1">
        <f t="shared" si="10"/>
        <v>-7</v>
      </c>
      <c r="L52" s="1"/>
      <c r="M52" s="1"/>
      <c r="N52" s="1">
        <v>240</v>
      </c>
      <c r="O52" s="1">
        <f t="shared" si="1"/>
        <v>83.6</v>
      </c>
      <c r="P52" s="5">
        <f t="shared" si="11"/>
        <v>488.79999999999995</v>
      </c>
      <c r="Q52" s="5"/>
      <c r="R52" s="1"/>
      <c r="S52" s="1">
        <f t="shared" si="3"/>
        <v>13</v>
      </c>
      <c r="T52" s="1">
        <f t="shared" si="4"/>
        <v>7.1531100478468908</v>
      </c>
      <c r="U52" s="1">
        <v>161.80000000000001</v>
      </c>
      <c r="V52" s="1">
        <v>109.6</v>
      </c>
      <c r="W52" s="1">
        <v>94.2</v>
      </c>
      <c r="X52" s="1">
        <v>79.8</v>
      </c>
      <c r="Y52" s="1">
        <v>69.8</v>
      </c>
      <c r="Z52" s="1">
        <v>75</v>
      </c>
      <c r="AA52" s="1">
        <v>87.2</v>
      </c>
      <c r="AB52" s="1">
        <v>78.2</v>
      </c>
      <c r="AC52" s="1">
        <v>75</v>
      </c>
      <c r="AD52" s="1">
        <v>79</v>
      </c>
      <c r="AE52" s="1"/>
      <c r="AF52" s="1">
        <f>G52*P52</f>
        <v>136.864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36</v>
      </c>
      <c r="C53" s="1">
        <v>214</v>
      </c>
      <c r="D53" s="1">
        <v>795</v>
      </c>
      <c r="E53" s="1">
        <v>391</v>
      </c>
      <c r="F53" s="1">
        <v>460</v>
      </c>
      <c r="G53" s="7">
        <v>0.35</v>
      </c>
      <c r="H53" s="1">
        <v>45</v>
      </c>
      <c r="I53" s="1" t="s">
        <v>51</v>
      </c>
      <c r="J53" s="1">
        <v>455</v>
      </c>
      <c r="K53" s="1">
        <f t="shared" si="10"/>
        <v>-64</v>
      </c>
      <c r="L53" s="1"/>
      <c r="M53" s="1"/>
      <c r="N53" s="1">
        <v>410</v>
      </c>
      <c r="O53" s="1">
        <f t="shared" si="1"/>
        <v>78.2</v>
      </c>
      <c r="P53" s="5">
        <f t="shared" ref="P53:P54" si="12">14*O53-N53-F53</f>
        <v>224.79999999999995</v>
      </c>
      <c r="Q53" s="5"/>
      <c r="R53" s="1"/>
      <c r="S53" s="1">
        <f t="shared" si="3"/>
        <v>13.999999999999998</v>
      </c>
      <c r="T53" s="1">
        <f t="shared" si="4"/>
        <v>11.125319693094628</v>
      </c>
      <c r="U53" s="1">
        <v>175.4</v>
      </c>
      <c r="V53" s="1">
        <v>124.4</v>
      </c>
      <c r="W53" s="1">
        <v>85.6</v>
      </c>
      <c r="X53" s="1">
        <v>81.8</v>
      </c>
      <c r="Y53" s="1">
        <v>126.6</v>
      </c>
      <c r="Z53" s="1">
        <v>53</v>
      </c>
      <c r="AA53" s="1">
        <v>99.8</v>
      </c>
      <c r="AB53" s="1">
        <v>99.6</v>
      </c>
      <c r="AC53" s="1">
        <v>67.400000000000006</v>
      </c>
      <c r="AD53" s="1">
        <v>85</v>
      </c>
      <c r="AE53" s="1"/>
      <c r="AF53" s="1">
        <f>G53*P53</f>
        <v>78.679999999999978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36</v>
      </c>
      <c r="C54" s="1">
        <v>80</v>
      </c>
      <c r="D54" s="1">
        <v>784</v>
      </c>
      <c r="E54" s="1">
        <v>284</v>
      </c>
      <c r="F54" s="1">
        <v>492</v>
      </c>
      <c r="G54" s="7">
        <v>0.35</v>
      </c>
      <c r="H54" s="1">
        <v>45</v>
      </c>
      <c r="I54" s="1" t="s">
        <v>51</v>
      </c>
      <c r="J54" s="1">
        <v>346</v>
      </c>
      <c r="K54" s="1">
        <f t="shared" si="10"/>
        <v>-62</v>
      </c>
      <c r="L54" s="1"/>
      <c r="M54" s="1"/>
      <c r="N54" s="1">
        <v>250</v>
      </c>
      <c r="O54" s="1">
        <f t="shared" si="1"/>
        <v>56.8</v>
      </c>
      <c r="P54" s="5">
        <f t="shared" si="12"/>
        <v>53.199999999999932</v>
      </c>
      <c r="Q54" s="5"/>
      <c r="R54" s="1"/>
      <c r="S54" s="1">
        <f t="shared" si="3"/>
        <v>14</v>
      </c>
      <c r="T54" s="1">
        <f t="shared" si="4"/>
        <v>13.063380281690142</v>
      </c>
      <c r="U54" s="1">
        <v>183.02699999999999</v>
      </c>
      <c r="V54" s="1">
        <v>126.027</v>
      </c>
      <c r="W54" s="1">
        <v>80.2</v>
      </c>
      <c r="X54" s="1">
        <v>83.6</v>
      </c>
      <c r="Y54" s="1">
        <v>56.4</v>
      </c>
      <c r="Z54" s="1">
        <v>117.4</v>
      </c>
      <c r="AA54" s="1">
        <v>100.6</v>
      </c>
      <c r="AB54" s="1">
        <v>74.8</v>
      </c>
      <c r="AC54" s="1">
        <v>123.8</v>
      </c>
      <c r="AD54" s="1">
        <v>81.2</v>
      </c>
      <c r="AE54" s="11" t="s">
        <v>152</v>
      </c>
      <c r="AF54" s="1">
        <f>G54*P54</f>
        <v>18.619999999999976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36</v>
      </c>
      <c r="C55" s="1">
        <v>116</v>
      </c>
      <c r="D55" s="1">
        <v>185</v>
      </c>
      <c r="E55" s="1">
        <v>155</v>
      </c>
      <c r="F55" s="1">
        <v>89</v>
      </c>
      <c r="G55" s="7">
        <v>0.28000000000000003</v>
      </c>
      <c r="H55" s="1">
        <v>45</v>
      </c>
      <c r="I55" s="1" t="s">
        <v>37</v>
      </c>
      <c r="J55" s="1">
        <v>162</v>
      </c>
      <c r="K55" s="1">
        <f t="shared" si="10"/>
        <v>-7</v>
      </c>
      <c r="L55" s="1"/>
      <c r="M55" s="1"/>
      <c r="N55" s="1">
        <v>49</v>
      </c>
      <c r="O55" s="1">
        <f t="shared" si="1"/>
        <v>31</v>
      </c>
      <c r="P55" s="5">
        <f>12*O55-N55-F55</f>
        <v>234</v>
      </c>
      <c r="Q55" s="5"/>
      <c r="R55" s="1"/>
      <c r="S55" s="1">
        <f t="shared" si="3"/>
        <v>12</v>
      </c>
      <c r="T55" s="1">
        <f t="shared" si="4"/>
        <v>4.4516129032258061</v>
      </c>
      <c r="U55" s="1">
        <v>37.6</v>
      </c>
      <c r="V55" s="1">
        <v>35</v>
      </c>
      <c r="W55" s="1">
        <v>25.8</v>
      </c>
      <c r="X55" s="1">
        <v>18.600000000000001</v>
      </c>
      <c r="Y55" s="1">
        <v>39.6</v>
      </c>
      <c r="Z55" s="1">
        <v>42</v>
      </c>
      <c r="AA55" s="1">
        <v>31.8</v>
      </c>
      <c r="AB55" s="1">
        <v>18.8</v>
      </c>
      <c r="AC55" s="1">
        <v>45.4</v>
      </c>
      <c r="AD55" s="1">
        <v>24.8</v>
      </c>
      <c r="AE55" s="1"/>
      <c r="AF55" s="1">
        <f>G55*P55</f>
        <v>65.52000000000001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36</v>
      </c>
      <c r="C56" s="1">
        <v>49</v>
      </c>
      <c r="D56" s="1">
        <v>216</v>
      </c>
      <c r="E56" s="1">
        <v>95</v>
      </c>
      <c r="F56" s="1">
        <v>111</v>
      </c>
      <c r="G56" s="7">
        <v>0.41</v>
      </c>
      <c r="H56" s="1">
        <v>45</v>
      </c>
      <c r="I56" s="1" t="s">
        <v>37</v>
      </c>
      <c r="J56" s="1">
        <v>147</v>
      </c>
      <c r="K56" s="1">
        <f t="shared" si="10"/>
        <v>-52</v>
      </c>
      <c r="L56" s="1"/>
      <c r="M56" s="1"/>
      <c r="N56" s="1">
        <v>334</v>
      </c>
      <c r="O56" s="1">
        <f t="shared" si="1"/>
        <v>19</v>
      </c>
      <c r="P56" s="5"/>
      <c r="Q56" s="5"/>
      <c r="R56" s="1"/>
      <c r="S56" s="1">
        <f t="shared" si="3"/>
        <v>23.421052631578949</v>
      </c>
      <c r="T56" s="1">
        <f t="shared" si="4"/>
        <v>23.421052631578949</v>
      </c>
      <c r="U56" s="1">
        <v>67.599999999999994</v>
      </c>
      <c r="V56" s="1">
        <v>37.799999999999997</v>
      </c>
      <c r="W56" s="1">
        <v>32.799999999999997</v>
      </c>
      <c r="X56" s="1">
        <v>36.200000000000003</v>
      </c>
      <c r="Y56" s="1">
        <v>52.6</v>
      </c>
      <c r="Z56" s="1">
        <v>63.8</v>
      </c>
      <c r="AA56" s="1">
        <v>51.2</v>
      </c>
      <c r="AB56" s="1">
        <v>54</v>
      </c>
      <c r="AC56" s="1">
        <v>64.2</v>
      </c>
      <c r="AD56" s="1">
        <v>43.2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36</v>
      </c>
      <c r="C57" s="1">
        <v>293</v>
      </c>
      <c r="D57" s="1">
        <v>550</v>
      </c>
      <c r="E57" s="1">
        <v>475</v>
      </c>
      <c r="F57" s="1">
        <v>244</v>
      </c>
      <c r="G57" s="7">
        <v>0.41</v>
      </c>
      <c r="H57" s="1">
        <v>45</v>
      </c>
      <c r="I57" s="1" t="s">
        <v>51</v>
      </c>
      <c r="J57" s="1">
        <v>481</v>
      </c>
      <c r="K57" s="1">
        <f t="shared" si="10"/>
        <v>-6</v>
      </c>
      <c r="L57" s="1"/>
      <c r="M57" s="1"/>
      <c r="N57" s="1">
        <v>220</v>
      </c>
      <c r="O57" s="1">
        <f t="shared" si="1"/>
        <v>95</v>
      </c>
      <c r="P57" s="5">
        <f>14*O57-N57-F57</f>
        <v>866</v>
      </c>
      <c r="Q57" s="5"/>
      <c r="R57" s="1"/>
      <c r="S57" s="1">
        <f t="shared" si="3"/>
        <v>14</v>
      </c>
      <c r="T57" s="1">
        <f t="shared" si="4"/>
        <v>4.8842105263157896</v>
      </c>
      <c r="U57" s="1">
        <v>119.8</v>
      </c>
      <c r="V57" s="1">
        <v>84.2</v>
      </c>
      <c r="W57" s="1">
        <v>73.599999999999994</v>
      </c>
      <c r="X57" s="1">
        <v>78.2</v>
      </c>
      <c r="Y57" s="1">
        <v>68.8</v>
      </c>
      <c r="Z57" s="1">
        <v>81.400000000000006</v>
      </c>
      <c r="AA57" s="1">
        <v>95.6</v>
      </c>
      <c r="AB57" s="1">
        <v>73.400000000000006</v>
      </c>
      <c r="AC57" s="1">
        <v>87.4</v>
      </c>
      <c r="AD57" s="1">
        <v>68.599999999999994</v>
      </c>
      <c r="AE57" s="11" t="s">
        <v>152</v>
      </c>
      <c r="AF57" s="1">
        <f>G57*P57</f>
        <v>355.06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>
        <v>200</v>
      </c>
      <c r="D58" s="1">
        <v>380</v>
      </c>
      <c r="E58" s="1">
        <v>335</v>
      </c>
      <c r="F58" s="1">
        <v>223</v>
      </c>
      <c r="G58" s="7">
        <v>0.41</v>
      </c>
      <c r="H58" s="1">
        <v>45</v>
      </c>
      <c r="I58" s="1" t="s">
        <v>37</v>
      </c>
      <c r="J58" s="1">
        <v>338</v>
      </c>
      <c r="K58" s="1">
        <f t="shared" si="10"/>
        <v>-3</v>
      </c>
      <c r="L58" s="1"/>
      <c r="M58" s="1"/>
      <c r="N58" s="1">
        <v>230</v>
      </c>
      <c r="O58" s="1">
        <f t="shared" si="1"/>
        <v>67</v>
      </c>
      <c r="P58" s="5">
        <f t="shared" si="11"/>
        <v>418</v>
      </c>
      <c r="Q58" s="5"/>
      <c r="R58" s="1"/>
      <c r="S58" s="1">
        <f t="shared" si="3"/>
        <v>13</v>
      </c>
      <c r="T58" s="1">
        <f t="shared" si="4"/>
        <v>6.7611940298507465</v>
      </c>
      <c r="U58" s="1">
        <v>86</v>
      </c>
      <c r="V58" s="1">
        <v>59.6</v>
      </c>
      <c r="W58" s="1">
        <v>53.6</v>
      </c>
      <c r="X58" s="1">
        <v>51</v>
      </c>
      <c r="Y58" s="1">
        <v>55.6</v>
      </c>
      <c r="Z58" s="1">
        <v>59.4</v>
      </c>
      <c r="AA58" s="1">
        <v>62</v>
      </c>
      <c r="AB58" s="1">
        <v>66.2</v>
      </c>
      <c r="AC58" s="1">
        <v>74.400000000000006</v>
      </c>
      <c r="AD58" s="1">
        <v>51.6</v>
      </c>
      <c r="AE58" s="1"/>
      <c r="AF58" s="1">
        <f>G58*P58</f>
        <v>171.38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36</v>
      </c>
      <c r="C59" s="1">
        <v>43</v>
      </c>
      <c r="D59" s="1">
        <v>112</v>
      </c>
      <c r="E59" s="1">
        <v>52</v>
      </c>
      <c r="F59" s="1">
        <v>76</v>
      </c>
      <c r="G59" s="7">
        <v>0.4</v>
      </c>
      <c r="H59" s="1">
        <v>30</v>
      </c>
      <c r="I59" s="1" t="s">
        <v>37</v>
      </c>
      <c r="J59" s="1">
        <v>73</v>
      </c>
      <c r="K59" s="1">
        <f t="shared" si="10"/>
        <v>-21</v>
      </c>
      <c r="L59" s="1"/>
      <c r="M59" s="1"/>
      <c r="N59" s="1">
        <v>61</v>
      </c>
      <c r="O59" s="1">
        <f t="shared" si="1"/>
        <v>10.4</v>
      </c>
      <c r="P59" s="5"/>
      <c r="Q59" s="5"/>
      <c r="R59" s="1"/>
      <c r="S59" s="1">
        <f t="shared" si="3"/>
        <v>13.173076923076923</v>
      </c>
      <c r="T59" s="1">
        <f t="shared" si="4"/>
        <v>13.173076923076923</v>
      </c>
      <c r="U59" s="1">
        <v>18.399999999999999</v>
      </c>
      <c r="V59" s="1">
        <v>18.399999999999999</v>
      </c>
      <c r="W59" s="1">
        <v>9.6</v>
      </c>
      <c r="X59" s="1">
        <v>13.4</v>
      </c>
      <c r="Y59" s="1">
        <v>19.600000000000001</v>
      </c>
      <c r="Z59" s="1">
        <v>21</v>
      </c>
      <c r="AA59" s="1">
        <v>0.8</v>
      </c>
      <c r="AB59" s="1">
        <v>30.2</v>
      </c>
      <c r="AC59" s="1">
        <v>-0.8</v>
      </c>
      <c r="AD59" s="1">
        <v>17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40</v>
      </c>
      <c r="C60" s="1">
        <v>41.805999999999997</v>
      </c>
      <c r="D60" s="1">
        <v>20.638999999999999</v>
      </c>
      <c r="E60" s="1">
        <v>5.1520000000000001</v>
      </c>
      <c r="F60" s="1">
        <v>36.706000000000003</v>
      </c>
      <c r="G60" s="7">
        <v>1</v>
      </c>
      <c r="H60" s="1">
        <v>30</v>
      </c>
      <c r="I60" s="1" t="s">
        <v>37</v>
      </c>
      <c r="J60" s="1">
        <v>13</v>
      </c>
      <c r="K60" s="1">
        <f t="shared" si="10"/>
        <v>-7.8479999999999999</v>
      </c>
      <c r="L60" s="1"/>
      <c r="M60" s="1"/>
      <c r="N60" s="1">
        <v>8</v>
      </c>
      <c r="O60" s="1">
        <f t="shared" si="1"/>
        <v>1.0304</v>
      </c>
      <c r="P60" s="5"/>
      <c r="Q60" s="5"/>
      <c r="R60" s="1"/>
      <c r="S60" s="1">
        <f t="shared" si="3"/>
        <v>43.387034161490689</v>
      </c>
      <c r="T60" s="1">
        <f t="shared" si="4"/>
        <v>43.387034161490689</v>
      </c>
      <c r="U60" s="1">
        <v>6.8819999999999997</v>
      </c>
      <c r="V60" s="1">
        <v>5.5578000000000003</v>
      </c>
      <c r="W60" s="1">
        <v>7.2352000000000007</v>
      </c>
      <c r="X60" s="1">
        <v>2.6107999999999998</v>
      </c>
      <c r="Y60" s="1">
        <v>1.3484</v>
      </c>
      <c r="Z60" s="1">
        <v>9.6859999999999999</v>
      </c>
      <c r="AA60" s="1">
        <v>4.7416</v>
      </c>
      <c r="AB60" s="1">
        <v>3.0124</v>
      </c>
      <c r="AC60" s="1">
        <v>4.1614000000000004</v>
      </c>
      <c r="AD60" s="1">
        <v>0</v>
      </c>
      <c r="AE60" s="28" t="s">
        <v>66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36</v>
      </c>
      <c r="C61" s="1"/>
      <c r="D61" s="1">
        <v>40</v>
      </c>
      <c r="E61" s="1">
        <v>16</v>
      </c>
      <c r="F61" s="1">
        <v>23</v>
      </c>
      <c r="G61" s="7">
        <v>0.41</v>
      </c>
      <c r="H61" s="1">
        <v>45</v>
      </c>
      <c r="I61" s="1" t="s">
        <v>37</v>
      </c>
      <c r="J61" s="1">
        <v>17</v>
      </c>
      <c r="K61" s="1">
        <f t="shared" si="10"/>
        <v>-1</v>
      </c>
      <c r="L61" s="1"/>
      <c r="M61" s="1"/>
      <c r="N61" s="1">
        <v>110</v>
      </c>
      <c r="O61" s="1">
        <f t="shared" si="1"/>
        <v>3.2</v>
      </c>
      <c r="P61" s="5"/>
      <c r="Q61" s="5"/>
      <c r="R61" s="1"/>
      <c r="S61" s="1">
        <f t="shared" si="3"/>
        <v>41.5625</v>
      </c>
      <c r="T61" s="1">
        <f t="shared" si="4"/>
        <v>41.5625</v>
      </c>
      <c r="U61" s="1">
        <v>6.8</v>
      </c>
      <c r="V61" s="1">
        <v>7</v>
      </c>
      <c r="W61" s="1">
        <v>2.4</v>
      </c>
      <c r="X61" s="1">
        <v>9</v>
      </c>
      <c r="Y61" s="1">
        <v>17.399999999999999</v>
      </c>
      <c r="Z61" s="1">
        <v>-2.8</v>
      </c>
      <c r="AA61" s="1">
        <v>-0.4</v>
      </c>
      <c r="AB61" s="1">
        <v>-3.2</v>
      </c>
      <c r="AC61" s="1">
        <v>37</v>
      </c>
      <c r="AD61" s="1">
        <v>11</v>
      </c>
      <c r="AE61" s="1" t="s">
        <v>104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40</v>
      </c>
      <c r="C62" s="1">
        <v>24.745000000000001</v>
      </c>
      <c r="D62" s="1">
        <v>50.079000000000001</v>
      </c>
      <c r="E62" s="1">
        <v>12.852</v>
      </c>
      <c r="F62" s="1">
        <v>61.972000000000001</v>
      </c>
      <c r="G62" s="7">
        <v>1</v>
      </c>
      <c r="H62" s="1">
        <v>45</v>
      </c>
      <c r="I62" s="1" t="s">
        <v>37</v>
      </c>
      <c r="J62" s="1">
        <v>12</v>
      </c>
      <c r="K62" s="1">
        <f t="shared" si="10"/>
        <v>0.85200000000000031</v>
      </c>
      <c r="L62" s="1"/>
      <c r="M62" s="1"/>
      <c r="N62" s="1">
        <v>0</v>
      </c>
      <c r="O62" s="1">
        <f t="shared" si="1"/>
        <v>2.5704000000000002</v>
      </c>
      <c r="P62" s="5"/>
      <c r="Q62" s="5"/>
      <c r="R62" s="1"/>
      <c r="S62" s="1">
        <f t="shared" si="3"/>
        <v>24.109866168689695</v>
      </c>
      <c r="T62" s="1">
        <f t="shared" si="4"/>
        <v>24.109866168689695</v>
      </c>
      <c r="U62" s="1">
        <v>6.3234000000000004</v>
      </c>
      <c r="V62" s="1">
        <v>7.883799999999999</v>
      </c>
      <c r="W62" s="1">
        <v>5.4968000000000004</v>
      </c>
      <c r="X62" s="1">
        <v>4.9480000000000004</v>
      </c>
      <c r="Y62" s="1">
        <v>3.4478</v>
      </c>
      <c r="Z62" s="1">
        <v>6.2138</v>
      </c>
      <c r="AA62" s="1">
        <v>4.5683999999999996</v>
      </c>
      <c r="AB62" s="1">
        <v>2.8273999999999999</v>
      </c>
      <c r="AC62" s="1">
        <v>7.2001999999999997</v>
      </c>
      <c r="AD62" s="1">
        <v>2.1772</v>
      </c>
      <c r="AE62" s="28" t="s">
        <v>66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36</v>
      </c>
      <c r="C63" s="1">
        <v>125</v>
      </c>
      <c r="D63" s="1">
        <v>78</v>
      </c>
      <c r="E63" s="1">
        <v>62</v>
      </c>
      <c r="F63" s="1">
        <v>78</v>
      </c>
      <c r="G63" s="7">
        <v>0.36</v>
      </c>
      <c r="H63" s="1">
        <v>45</v>
      </c>
      <c r="I63" s="1" t="s">
        <v>37</v>
      </c>
      <c r="J63" s="1">
        <v>123</v>
      </c>
      <c r="K63" s="1">
        <f t="shared" si="10"/>
        <v>-61</v>
      </c>
      <c r="L63" s="1"/>
      <c r="M63" s="1"/>
      <c r="N63" s="1">
        <v>268</v>
      </c>
      <c r="O63" s="1">
        <f t="shared" si="1"/>
        <v>12.4</v>
      </c>
      <c r="P63" s="5"/>
      <c r="Q63" s="5"/>
      <c r="R63" s="1"/>
      <c r="S63" s="1">
        <f t="shared" si="3"/>
        <v>27.903225806451612</v>
      </c>
      <c r="T63" s="1">
        <f t="shared" si="4"/>
        <v>27.903225806451612</v>
      </c>
      <c r="U63" s="1">
        <v>50.8</v>
      </c>
      <c r="V63" s="1">
        <v>27.2</v>
      </c>
      <c r="W63" s="1">
        <v>33.4</v>
      </c>
      <c r="X63" s="1">
        <v>26</v>
      </c>
      <c r="Y63" s="1">
        <v>43.4</v>
      </c>
      <c r="Z63" s="1">
        <v>16.600000000000001</v>
      </c>
      <c r="AA63" s="1">
        <v>52</v>
      </c>
      <c r="AB63" s="1">
        <v>26.4</v>
      </c>
      <c r="AC63" s="1">
        <v>32</v>
      </c>
      <c r="AD63" s="1">
        <v>26</v>
      </c>
      <c r="AE63" s="16" t="s">
        <v>56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40</v>
      </c>
      <c r="C64" s="1">
        <v>54.758000000000003</v>
      </c>
      <c r="D64" s="1">
        <v>18.420000000000002</v>
      </c>
      <c r="E64" s="1">
        <v>44.365000000000002</v>
      </c>
      <c r="F64" s="1">
        <v>22.311</v>
      </c>
      <c r="G64" s="7">
        <v>1</v>
      </c>
      <c r="H64" s="1">
        <v>45</v>
      </c>
      <c r="I64" s="1" t="s">
        <v>37</v>
      </c>
      <c r="J64" s="1">
        <v>41</v>
      </c>
      <c r="K64" s="1">
        <f t="shared" si="10"/>
        <v>3.365000000000002</v>
      </c>
      <c r="L64" s="1"/>
      <c r="M64" s="1"/>
      <c r="N64" s="1">
        <v>57</v>
      </c>
      <c r="O64" s="1">
        <f t="shared" si="1"/>
        <v>8.8730000000000011</v>
      </c>
      <c r="P64" s="5">
        <f t="shared" si="11"/>
        <v>36.038000000000018</v>
      </c>
      <c r="Q64" s="5"/>
      <c r="R64" s="1"/>
      <c r="S64" s="1">
        <f t="shared" si="3"/>
        <v>13</v>
      </c>
      <c r="T64" s="1">
        <f t="shared" si="4"/>
        <v>8.9384650061985802</v>
      </c>
      <c r="U64" s="1">
        <v>7.8849999999999998</v>
      </c>
      <c r="V64" s="1">
        <v>7.6936000000000009</v>
      </c>
      <c r="W64" s="1">
        <v>5.6551999999999998</v>
      </c>
      <c r="X64" s="1">
        <v>10.561999999999999</v>
      </c>
      <c r="Y64" s="1">
        <v>9.6006</v>
      </c>
      <c r="Z64" s="1">
        <v>4.1768000000000001</v>
      </c>
      <c r="AA64" s="1">
        <v>8.4278000000000013</v>
      </c>
      <c r="AB64" s="1">
        <v>6.8965999999999994</v>
      </c>
      <c r="AC64" s="1">
        <v>5.8849999999999998</v>
      </c>
      <c r="AD64" s="1">
        <v>4.2016</v>
      </c>
      <c r="AE64" s="1"/>
      <c r="AF64" s="1">
        <f>G64*P64</f>
        <v>36.038000000000018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36</v>
      </c>
      <c r="C65" s="1">
        <v>102</v>
      </c>
      <c r="D65" s="1">
        <v>58</v>
      </c>
      <c r="E65" s="1">
        <v>94</v>
      </c>
      <c r="F65" s="1">
        <v>44</v>
      </c>
      <c r="G65" s="7">
        <v>0.41</v>
      </c>
      <c r="H65" s="1">
        <v>45</v>
      </c>
      <c r="I65" s="1" t="s">
        <v>37</v>
      </c>
      <c r="J65" s="1">
        <v>100</v>
      </c>
      <c r="K65" s="1">
        <f t="shared" si="10"/>
        <v>-6</v>
      </c>
      <c r="L65" s="1"/>
      <c r="M65" s="1"/>
      <c r="N65" s="1">
        <v>0</v>
      </c>
      <c r="O65" s="1">
        <f t="shared" si="1"/>
        <v>18.8</v>
      </c>
      <c r="P65" s="5">
        <f>10*O65-N65-F65</f>
        <v>144</v>
      </c>
      <c r="Q65" s="5"/>
      <c r="R65" s="1"/>
      <c r="S65" s="1">
        <f t="shared" si="3"/>
        <v>10</v>
      </c>
      <c r="T65" s="1">
        <f t="shared" si="4"/>
        <v>2.3404255319148937</v>
      </c>
      <c r="U65" s="1">
        <v>12.2</v>
      </c>
      <c r="V65" s="1">
        <v>14.4</v>
      </c>
      <c r="W65" s="1">
        <v>13.2</v>
      </c>
      <c r="X65" s="1">
        <v>16.600000000000001</v>
      </c>
      <c r="Y65" s="1">
        <v>2.6</v>
      </c>
      <c r="Z65" s="1">
        <v>18.8</v>
      </c>
      <c r="AA65" s="1">
        <v>35.6</v>
      </c>
      <c r="AB65" s="1">
        <v>-1.2</v>
      </c>
      <c r="AC65" s="1">
        <v>33.200000000000003</v>
      </c>
      <c r="AD65" s="1">
        <v>12.8</v>
      </c>
      <c r="AE65" s="1"/>
      <c r="AF65" s="1">
        <f>G65*P65</f>
        <v>59.04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36</v>
      </c>
      <c r="C66" s="1">
        <v>128</v>
      </c>
      <c r="D66" s="1"/>
      <c r="E66" s="1">
        <v>5</v>
      </c>
      <c r="F66" s="1"/>
      <c r="G66" s="7">
        <v>0.41</v>
      </c>
      <c r="H66" s="1">
        <v>45</v>
      </c>
      <c r="I66" s="1" t="s">
        <v>37</v>
      </c>
      <c r="J66" s="1">
        <v>44</v>
      </c>
      <c r="K66" s="1">
        <f t="shared" si="10"/>
        <v>-39</v>
      </c>
      <c r="L66" s="1"/>
      <c r="M66" s="1"/>
      <c r="N66" s="1">
        <v>0</v>
      </c>
      <c r="O66" s="1">
        <f t="shared" si="1"/>
        <v>1</v>
      </c>
      <c r="P66" s="5">
        <v>30</v>
      </c>
      <c r="Q66" s="5"/>
      <c r="R66" s="1"/>
      <c r="S66" s="1">
        <f t="shared" si="3"/>
        <v>30</v>
      </c>
      <c r="T66" s="1">
        <f t="shared" si="4"/>
        <v>0</v>
      </c>
      <c r="U66" s="1">
        <v>5.8</v>
      </c>
      <c r="V66" s="1">
        <v>6.8</v>
      </c>
      <c r="W66" s="1">
        <v>6.4</v>
      </c>
      <c r="X66" s="1">
        <v>5.4</v>
      </c>
      <c r="Y66" s="1">
        <v>10.6</v>
      </c>
      <c r="Z66" s="1">
        <v>3</v>
      </c>
      <c r="AA66" s="1">
        <v>19.8</v>
      </c>
      <c r="AB66" s="1">
        <v>1.6</v>
      </c>
      <c r="AC66" s="1">
        <v>13.8</v>
      </c>
      <c r="AD66" s="1">
        <v>7.8</v>
      </c>
      <c r="AE66" s="11" t="s">
        <v>155</v>
      </c>
      <c r="AF66" s="1">
        <f>G66*P66</f>
        <v>12.299999999999999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36</v>
      </c>
      <c r="C67" s="1"/>
      <c r="D67" s="1">
        <v>327</v>
      </c>
      <c r="E67" s="1">
        <v>69</v>
      </c>
      <c r="F67" s="1">
        <v>256</v>
      </c>
      <c r="G67" s="7">
        <v>0.28000000000000003</v>
      </c>
      <c r="H67" s="1">
        <v>45</v>
      </c>
      <c r="I67" s="1" t="s">
        <v>37</v>
      </c>
      <c r="J67" s="1">
        <v>70</v>
      </c>
      <c r="K67" s="1">
        <f t="shared" si="10"/>
        <v>-1</v>
      </c>
      <c r="L67" s="1"/>
      <c r="M67" s="1"/>
      <c r="N67" s="1">
        <v>280</v>
      </c>
      <c r="O67" s="1">
        <f t="shared" si="1"/>
        <v>13.8</v>
      </c>
      <c r="P67" s="5"/>
      <c r="Q67" s="5"/>
      <c r="R67" s="1"/>
      <c r="S67" s="1">
        <f t="shared" si="3"/>
        <v>38.840579710144922</v>
      </c>
      <c r="T67" s="1">
        <f t="shared" si="4"/>
        <v>38.840579710144922</v>
      </c>
      <c r="U67" s="1">
        <v>82.2</v>
      </c>
      <c r="V67" s="1">
        <v>51.4</v>
      </c>
      <c r="W67" s="1">
        <v>20.2</v>
      </c>
      <c r="X67" s="1">
        <v>34.200000000000003</v>
      </c>
      <c r="Y67" s="1">
        <v>45.8</v>
      </c>
      <c r="Z67" s="1">
        <v>33.200000000000003</v>
      </c>
      <c r="AA67" s="1">
        <v>44.8</v>
      </c>
      <c r="AB67" s="1">
        <v>34.799999999999997</v>
      </c>
      <c r="AC67" s="1">
        <v>37.799999999999997</v>
      </c>
      <c r="AD67" s="1">
        <v>29.2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36</v>
      </c>
      <c r="C68" s="1">
        <v>258</v>
      </c>
      <c r="D68" s="1">
        <v>250</v>
      </c>
      <c r="E68" s="1">
        <v>361</v>
      </c>
      <c r="F68" s="1">
        <v>76</v>
      </c>
      <c r="G68" s="7">
        <v>0.4</v>
      </c>
      <c r="H68" s="1">
        <v>45</v>
      </c>
      <c r="I68" s="1" t="s">
        <v>37</v>
      </c>
      <c r="J68" s="1">
        <v>385</v>
      </c>
      <c r="K68" s="1">
        <f t="shared" ref="K68:K99" si="13">E68-J68</f>
        <v>-24</v>
      </c>
      <c r="L68" s="1"/>
      <c r="M68" s="1"/>
      <c r="N68" s="1">
        <v>449</v>
      </c>
      <c r="O68" s="1">
        <f t="shared" si="1"/>
        <v>72.2</v>
      </c>
      <c r="P68" s="5">
        <f t="shared" si="11"/>
        <v>413.6</v>
      </c>
      <c r="Q68" s="5"/>
      <c r="R68" s="1"/>
      <c r="S68" s="1">
        <f t="shared" si="3"/>
        <v>13</v>
      </c>
      <c r="T68" s="1">
        <f t="shared" si="4"/>
        <v>7.271468144044321</v>
      </c>
      <c r="U68" s="1">
        <v>94.2</v>
      </c>
      <c r="V68" s="1">
        <v>60</v>
      </c>
      <c r="W68" s="1">
        <v>66</v>
      </c>
      <c r="X68" s="1">
        <v>62.8</v>
      </c>
      <c r="Y68" s="1">
        <v>78.2</v>
      </c>
      <c r="Z68" s="1">
        <v>31</v>
      </c>
      <c r="AA68" s="1">
        <v>98.4</v>
      </c>
      <c r="AB68" s="1">
        <v>91.2</v>
      </c>
      <c r="AC68" s="1">
        <v>76.599999999999994</v>
      </c>
      <c r="AD68" s="1">
        <v>75.400000000000006</v>
      </c>
      <c r="AE68" s="1"/>
      <c r="AF68" s="1">
        <f>G68*P68</f>
        <v>165.44000000000003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36</v>
      </c>
      <c r="C69" s="1">
        <v>65</v>
      </c>
      <c r="D69" s="1">
        <v>40</v>
      </c>
      <c r="E69" s="1">
        <v>76</v>
      </c>
      <c r="F69" s="1">
        <v>17</v>
      </c>
      <c r="G69" s="7">
        <v>0.33</v>
      </c>
      <c r="H69" s="1" t="e">
        <v>#N/A</v>
      </c>
      <c r="I69" s="1" t="s">
        <v>37</v>
      </c>
      <c r="J69" s="1">
        <v>78</v>
      </c>
      <c r="K69" s="1">
        <f t="shared" si="13"/>
        <v>-2</v>
      </c>
      <c r="L69" s="1"/>
      <c r="M69" s="1"/>
      <c r="N69" s="1">
        <v>10</v>
      </c>
      <c r="O69" s="1">
        <f t="shared" ref="O69:O99" si="14">E69/5</f>
        <v>15.2</v>
      </c>
      <c r="P69" s="5">
        <f>10*O69-N69-F69</f>
        <v>125</v>
      </c>
      <c r="Q69" s="5"/>
      <c r="R69" s="1"/>
      <c r="S69" s="1">
        <f t="shared" ref="S69:S99" si="15">(F69+N69+P69)/O69</f>
        <v>10</v>
      </c>
      <c r="T69" s="1">
        <f t="shared" ref="T69:T99" si="16">(F69+N69)/O69</f>
        <v>1.7763157894736843</v>
      </c>
      <c r="U69" s="1">
        <v>8.1999999999999993</v>
      </c>
      <c r="V69" s="1">
        <v>8.8000000000000007</v>
      </c>
      <c r="W69" s="1">
        <v>10</v>
      </c>
      <c r="X69" s="1">
        <v>8.1999999999999993</v>
      </c>
      <c r="Y69" s="1">
        <v>8.8000000000000007</v>
      </c>
      <c r="Z69" s="1">
        <v>9.4</v>
      </c>
      <c r="AA69" s="1">
        <v>7.6</v>
      </c>
      <c r="AB69" s="1">
        <v>3.8</v>
      </c>
      <c r="AC69" s="1">
        <v>11</v>
      </c>
      <c r="AD69" s="1">
        <v>6.6</v>
      </c>
      <c r="AE69" s="1"/>
      <c r="AF69" s="1">
        <f>G69*P69</f>
        <v>41.25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40</v>
      </c>
      <c r="C70" s="1">
        <v>5.2720000000000002</v>
      </c>
      <c r="D70" s="1">
        <v>42.48</v>
      </c>
      <c r="E70" s="1">
        <v>14.006</v>
      </c>
      <c r="F70" s="1">
        <v>32.417999999999999</v>
      </c>
      <c r="G70" s="7">
        <v>1</v>
      </c>
      <c r="H70" s="1">
        <v>45</v>
      </c>
      <c r="I70" s="1" t="s">
        <v>37</v>
      </c>
      <c r="J70" s="1">
        <v>13.8</v>
      </c>
      <c r="K70" s="1">
        <f t="shared" si="13"/>
        <v>0.20599999999999952</v>
      </c>
      <c r="L70" s="1"/>
      <c r="M70" s="1"/>
      <c r="N70" s="1">
        <v>0</v>
      </c>
      <c r="O70" s="1">
        <f t="shared" si="14"/>
        <v>2.8012000000000001</v>
      </c>
      <c r="P70" s="5">
        <f t="shared" si="11"/>
        <v>3.9976000000000056</v>
      </c>
      <c r="Q70" s="5"/>
      <c r="R70" s="1"/>
      <c r="S70" s="1">
        <f t="shared" si="15"/>
        <v>13.000000000000002</v>
      </c>
      <c r="T70" s="1">
        <f t="shared" si="16"/>
        <v>11.572897329715834</v>
      </c>
      <c r="U70" s="1">
        <v>4.1048</v>
      </c>
      <c r="V70" s="1">
        <v>6.2084000000000001</v>
      </c>
      <c r="W70" s="1">
        <v>2.1036000000000001</v>
      </c>
      <c r="X70" s="1">
        <v>1.3859999999999999</v>
      </c>
      <c r="Y70" s="1">
        <v>2.512</v>
      </c>
      <c r="Z70" s="1">
        <v>1.7298</v>
      </c>
      <c r="AA70" s="1">
        <v>2.8184</v>
      </c>
      <c r="AB70" s="1">
        <v>2.15</v>
      </c>
      <c r="AC70" s="1">
        <v>2.2913999999999999</v>
      </c>
      <c r="AD70" s="1">
        <v>1.3542000000000001</v>
      </c>
      <c r="AE70" s="1"/>
      <c r="AF70" s="1">
        <f>G70*P70</f>
        <v>3.9976000000000056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36</v>
      </c>
      <c r="C71" s="1">
        <v>60</v>
      </c>
      <c r="D71" s="1">
        <v>88</v>
      </c>
      <c r="E71" s="1">
        <v>40</v>
      </c>
      <c r="F71" s="1">
        <v>83</v>
      </c>
      <c r="G71" s="7">
        <v>0.33</v>
      </c>
      <c r="H71" s="1">
        <v>45</v>
      </c>
      <c r="I71" s="1" t="s">
        <v>37</v>
      </c>
      <c r="J71" s="1">
        <v>52</v>
      </c>
      <c r="K71" s="1">
        <f t="shared" si="13"/>
        <v>-12</v>
      </c>
      <c r="L71" s="1"/>
      <c r="M71" s="1"/>
      <c r="N71" s="1">
        <v>0</v>
      </c>
      <c r="O71" s="1">
        <f t="shared" si="14"/>
        <v>8</v>
      </c>
      <c r="P71" s="5">
        <f t="shared" si="11"/>
        <v>21</v>
      </c>
      <c r="Q71" s="5"/>
      <c r="R71" s="1"/>
      <c r="S71" s="1">
        <f t="shared" si="15"/>
        <v>13</v>
      </c>
      <c r="T71" s="1">
        <f t="shared" si="16"/>
        <v>10.375</v>
      </c>
      <c r="U71" s="1">
        <v>13.8</v>
      </c>
      <c r="V71" s="1">
        <v>14.2</v>
      </c>
      <c r="W71" s="1">
        <v>10.199999999999999</v>
      </c>
      <c r="X71" s="1">
        <v>8.6</v>
      </c>
      <c r="Y71" s="1">
        <v>7.6</v>
      </c>
      <c r="Z71" s="1">
        <v>18</v>
      </c>
      <c r="AA71" s="1">
        <v>29.2</v>
      </c>
      <c r="AB71" s="1">
        <v>-5.8</v>
      </c>
      <c r="AC71" s="1">
        <v>30.8</v>
      </c>
      <c r="AD71" s="1">
        <v>6.4</v>
      </c>
      <c r="AE71" s="1"/>
      <c r="AF71" s="1">
        <f>G71*P71</f>
        <v>6.9300000000000006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40</v>
      </c>
      <c r="C72" s="1"/>
      <c r="D72" s="1">
        <v>36.887</v>
      </c>
      <c r="E72" s="1">
        <v>5.3650000000000002</v>
      </c>
      <c r="F72" s="1">
        <v>30.834</v>
      </c>
      <c r="G72" s="7">
        <v>1</v>
      </c>
      <c r="H72" s="1">
        <v>45</v>
      </c>
      <c r="I72" s="1" t="s">
        <v>37</v>
      </c>
      <c r="J72" s="1">
        <v>5.3</v>
      </c>
      <c r="K72" s="1">
        <f t="shared" si="13"/>
        <v>6.5000000000000391E-2</v>
      </c>
      <c r="L72" s="1"/>
      <c r="M72" s="1"/>
      <c r="N72" s="1">
        <v>0</v>
      </c>
      <c r="O72" s="1">
        <f t="shared" si="14"/>
        <v>1.073</v>
      </c>
      <c r="P72" s="5"/>
      <c r="Q72" s="5"/>
      <c r="R72" s="1"/>
      <c r="S72" s="1">
        <f t="shared" si="15"/>
        <v>28.736253494874184</v>
      </c>
      <c r="T72" s="1">
        <f t="shared" si="16"/>
        <v>28.736253494874184</v>
      </c>
      <c r="U72" s="1">
        <v>4.54</v>
      </c>
      <c r="V72" s="1">
        <v>6.2691999999999997</v>
      </c>
      <c r="W72" s="1">
        <v>1.7303999999999999</v>
      </c>
      <c r="X72" s="1">
        <v>1.7505999999999999</v>
      </c>
      <c r="Y72" s="1">
        <v>2.8191999999999999</v>
      </c>
      <c r="Z72" s="1">
        <v>1.0718000000000001</v>
      </c>
      <c r="AA72" s="1">
        <v>2.7004000000000001</v>
      </c>
      <c r="AB72" s="1">
        <v>2.8056000000000001</v>
      </c>
      <c r="AC72" s="1">
        <v>0.92400000000000004</v>
      </c>
      <c r="AD72" s="1">
        <v>1.7267999999999999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36</v>
      </c>
      <c r="C73" s="1">
        <v>136</v>
      </c>
      <c r="D73" s="1">
        <v>40</v>
      </c>
      <c r="E73" s="1">
        <v>150</v>
      </c>
      <c r="F73" s="1">
        <v>13</v>
      </c>
      <c r="G73" s="7">
        <v>0.33</v>
      </c>
      <c r="H73" s="1">
        <v>45</v>
      </c>
      <c r="I73" s="1" t="s">
        <v>37</v>
      </c>
      <c r="J73" s="1">
        <v>153</v>
      </c>
      <c r="K73" s="1">
        <f t="shared" si="13"/>
        <v>-3</v>
      </c>
      <c r="L73" s="1"/>
      <c r="M73" s="1"/>
      <c r="N73" s="1">
        <v>53</v>
      </c>
      <c r="O73" s="1">
        <f t="shared" si="14"/>
        <v>30</v>
      </c>
      <c r="P73" s="5">
        <f>10*O73-N73-F73</f>
        <v>234</v>
      </c>
      <c r="Q73" s="5"/>
      <c r="R73" s="1"/>
      <c r="S73" s="1">
        <f t="shared" si="15"/>
        <v>10</v>
      </c>
      <c r="T73" s="1">
        <f t="shared" si="16"/>
        <v>2.2000000000000002</v>
      </c>
      <c r="U73" s="1">
        <v>29.4</v>
      </c>
      <c r="V73" s="1">
        <v>35</v>
      </c>
      <c r="W73" s="1">
        <v>27.2</v>
      </c>
      <c r="X73" s="1">
        <v>21.2</v>
      </c>
      <c r="Y73" s="1">
        <v>34</v>
      </c>
      <c r="Z73" s="1">
        <v>38.799999999999997</v>
      </c>
      <c r="AA73" s="1">
        <v>42.4</v>
      </c>
      <c r="AB73" s="1">
        <v>0.6</v>
      </c>
      <c r="AC73" s="1">
        <v>60.8</v>
      </c>
      <c r="AD73" s="1">
        <v>18.600000000000001</v>
      </c>
      <c r="AE73" s="1"/>
      <c r="AF73" s="1">
        <f>G73*P73</f>
        <v>77.22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40</v>
      </c>
      <c r="C74" s="1">
        <v>20.940999999999999</v>
      </c>
      <c r="D74" s="1">
        <v>185.17099999999999</v>
      </c>
      <c r="E74" s="1">
        <v>113.092</v>
      </c>
      <c r="F74" s="1">
        <v>89.063000000000002</v>
      </c>
      <c r="G74" s="7">
        <v>1</v>
      </c>
      <c r="H74" s="1">
        <v>45</v>
      </c>
      <c r="I74" s="1" t="s">
        <v>37</v>
      </c>
      <c r="J74" s="1">
        <v>115</v>
      </c>
      <c r="K74" s="1">
        <f t="shared" si="13"/>
        <v>-1.9080000000000013</v>
      </c>
      <c r="L74" s="1"/>
      <c r="M74" s="1"/>
      <c r="N74" s="1">
        <v>10</v>
      </c>
      <c r="O74" s="1">
        <f t="shared" si="14"/>
        <v>22.618400000000001</v>
      </c>
      <c r="P74" s="5">
        <f>12*O74-N74-F74</f>
        <v>172.3578</v>
      </c>
      <c r="Q74" s="5"/>
      <c r="R74" s="1"/>
      <c r="S74" s="1">
        <f t="shared" si="15"/>
        <v>11.999999999999998</v>
      </c>
      <c r="T74" s="1">
        <f t="shared" si="16"/>
        <v>4.3797527676581893</v>
      </c>
      <c r="U74" s="1">
        <v>23.721</v>
      </c>
      <c r="V74" s="1">
        <v>29.669599999999999</v>
      </c>
      <c r="W74" s="1">
        <v>12.1684</v>
      </c>
      <c r="X74" s="1">
        <v>10.1266</v>
      </c>
      <c r="Y74" s="1">
        <v>16.351600000000001</v>
      </c>
      <c r="Z74" s="1">
        <v>10.533799999999999</v>
      </c>
      <c r="AA74" s="1">
        <v>13.6736</v>
      </c>
      <c r="AB74" s="1">
        <v>15.0732</v>
      </c>
      <c r="AC74" s="1">
        <v>13.8766</v>
      </c>
      <c r="AD74" s="1">
        <v>4.4976000000000003</v>
      </c>
      <c r="AE74" s="1"/>
      <c r="AF74" s="1">
        <f>G74*P74</f>
        <v>172.3578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36</v>
      </c>
      <c r="C75" s="1">
        <v>123</v>
      </c>
      <c r="D75" s="1"/>
      <c r="E75" s="1">
        <v>19</v>
      </c>
      <c r="F75" s="1"/>
      <c r="G75" s="7">
        <v>0.33</v>
      </c>
      <c r="H75" s="1">
        <v>45</v>
      </c>
      <c r="I75" s="1" t="s">
        <v>37</v>
      </c>
      <c r="J75" s="1">
        <v>39</v>
      </c>
      <c r="K75" s="1">
        <f t="shared" si="13"/>
        <v>-20</v>
      </c>
      <c r="L75" s="1"/>
      <c r="M75" s="1"/>
      <c r="N75" s="1">
        <v>0</v>
      </c>
      <c r="O75" s="1">
        <f t="shared" si="14"/>
        <v>3.8</v>
      </c>
      <c r="P75" s="5">
        <f>8*O75-N75-F75</f>
        <v>30.4</v>
      </c>
      <c r="Q75" s="5"/>
      <c r="R75" s="1"/>
      <c r="S75" s="1">
        <f t="shared" si="15"/>
        <v>8</v>
      </c>
      <c r="T75" s="1">
        <f t="shared" si="16"/>
        <v>0</v>
      </c>
      <c r="U75" s="1">
        <v>7.2</v>
      </c>
      <c r="V75" s="1">
        <v>9.8000000000000007</v>
      </c>
      <c r="W75" s="1">
        <v>9.8000000000000007</v>
      </c>
      <c r="X75" s="1">
        <v>8</v>
      </c>
      <c r="Y75" s="1">
        <v>-5.6</v>
      </c>
      <c r="Z75" s="1">
        <v>-2.6</v>
      </c>
      <c r="AA75" s="1">
        <v>24</v>
      </c>
      <c r="AB75" s="1">
        <v>-5</v>
      </c>
      <c r="AC75" s="1">
        <v>17.2</v>
      </c>
      <c r="AD75" s="1">
        <v>6.6</v>
      </c>
      <c r="AE75" s="11" t="s">
        <v>156</v>
      </c>
      <c r="AF75" s="1">
        <f>G75*P75</f>
        <v>10.032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40</v>
      </c>
      <c r="C76" s="1">
        <v>14.87</v>
      </c>
      <c r="D76" s="1">
        <v>0.11600000000000001</v>
      </c>
      <c r="E76" s="1">
        <v>8.516</v>
      </c>
      <c r="F76" s="1">
        <v>3.218</v>
      </c>
      <c r="G76" s="7">
        <v>1</v>
      </c>
      <c r="H76" s="1">
        <v>45</v>
      </c>
      <c r="I76" s="1" t="s">
        <v>37</v>
      </c>
      <c r="J76" s="1">
        <v>9</v>
      </c>
      <c r="K76" s="1">
        <f t="shared" si="13"/>
        <v>-0.48399999999999999</v>
      </c>
      <c r="L76" s="1"/>
      <c r="M76" s="1"/>
      <c r="N76" s="1">
        <v>0</v>
      </c>
      <c r="O76" s="1">
        <f t="shared" si="14"/>
        <v>1.7032</v>
      </c>
      <c r="P76" s="5">
        <f>10*O76-N76-F76</f>
        <v>13.814</v>
      </c>
      <c r="Q76" s="5"/>
      <c r="R76" s="1"/>
      <c r="S76" s="1">
        <f t="shared" si="15"/>
        <v>10</v>
      </c>
      <c r="T76" s="1">
        <f t="shared" si="16"/>
        <v>1.8893846876467824</v>
      </c>
      <c r="U76" s="1">
        <v>1.1732</v>
      </c>
      <c r="V76" s="1">
        <v>0</v>
      </c>
      <c r="W76" s="1">
        <v>1.2827999999999999</v>
      </c>
      <c r="X76" s="1">
        <v>2.0352000000000001</v>
      </c>
      <c r="Y76" s="1">
        <v>8.7800000000000003E-2</v>
      </c>
      <c r="Z76" s="1">
        <v>-0.13900000000000001</v>
      </c>
      <c r="AA76" s="1">
        <v>1.6719999999999999</v>
      </c>
      <c r="AB76" s="1">
        <v>0.1192</v>
      </c>
      <c r="AC76" s="1">
        <v>0.7712</v>
      </c>
      <c r="AD76" s="1">
        <v>1.7172000000000001</v>
      </c>
      <c r="AE76" s="1"/>
      <c r="AF76" s="1">
        <f>G76*P76</f>
        <v>13.814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36</v>
      </c>
      <c r="C77" s="1">
        <v>143</v>
      </c>
      <c r="D77" s="1"/>
      <c r="E77" s="1">
        <v>97</v>
      </c>
      <c r="F77" s="1">
        <v>12</v>
      </c>
      <c r="G77" s="7">
        <v>0.4</v>
      </c>
      <c r="H77" s="1" t="e">
        <v>#N/A</v>
      </c>
      <c r="I77" s="1" t="s">
        <v>37</v>
      </c>
      <c r="J77" s="1">
        <v>100</v>
      </c>
      <c r="K77" s="1">
        <f t="shared" si="13"/>
        <v>-3</v>
      </c>
      <c r="L77" s="1"/>
      <c r="M77" s="1"/>
      <c r="N77" s="1">
        <v>0</v>
      </c>
      <c r="O77" s="1">
        <f t="shared" si="14"/>
        <v>19.399999999999999</v>
      </c>
      <c r="P77" s="5">
        <f>9*O77-N77-F77</f>
        <v>162.6</v>
      </c>
      <c r="Q77" s="5"/>
      <c r="R77" s="1"/>
      <c r="S77" s="1">
        <f t="shared" si="15"/>
        <v>9</v>
      </c>
      <c r="T77" s="1">
        <f t="shared" si="16"/>
        <v>0.61855670103092786</v>
      </c>
      <c r="U77" s="1">
        <v>5</v>
      </c>
      <c r="V77" s="1">
        <v>7.4</v>
      </c>
      <c r="W77" s="1">
        <v>16</v>
      </c>
      <c r="X77" s="1">
        <v>12.8</v>
      </c>
      <c r="Y77" s="1">
        <v>7.6</v>
      </c>
      <c r="Z77" s="1">
        <v>11.6</v>
      </c>
      <c r="AA77" s="1">
        <v>19.600000000000001</v>
      </c>
      <c r="AB77" s="1">
        <v>11.4</v>
      </c>
      <c r="AC77" s="1">
        <v>15</v>
      </c>
      <c r="AD77" s="1">
        <v>10.4</v>
      </c>
      <c r="AE77" s="1" t="s">
        <v>121</v>
      </c>
      <c r="AF77" s="1">
        <f>G77*P77</f>
        <v>65.040000000000006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62.19</v>
      </c>
      <c r="D78" s="1">
        <v>28.800999999999998</v>
      </c>
      <c r="E78" s="1">
        <v>78.685000000000002</v>
      </c>
      <c r="F78" s="1"/>
      <c r="G78" s="7">
        <v>1</v>
      </c>
      <c r="H78" s="1" t="e">
        <v>#N/A</v>
      </c>
      <c r="I78" s="1" t="s">
        <v>37</v>
      </c>
      <c r="J78" s="1">
        <v>84.7</v>
      </c>
      <c r="K78" s="1">
        <f t="shared" si="13"/>
        <v>-6.0150000000000006</v>
      </c>
      <c r="L78" s="1"/>
      <c r="M78" s="1"/>
      <c r="N78" s="1">
        <v>60</v>
      </c>
      <c r="O78" s="1">
        <f t="shared" si="14"/>
        <v>15.737</v>
      </c>
      <c r="P78" s="5">
        <f>12*O78-N78-F78</f>
        <v>128.84399999999999</v>
      </c>
      <c r="Q78" s="5"/>
      <c r="R78" s="1"/>
      <c r="S78" s="1">
        <f t="shared" si="15"/>
        <v>12</v>
      </c>
      <c r="T78" s="1">
        <f t="shared" si="16"/>
        <v>3.812670775878503</v>
      </c>
      <c r="U78" s="1">
        <v>17.594200000000001</v>
      </c>
      <c r="V78" s="1">
        <v>10.5024</v>
      </c>
      <c r="W78" s="1">
        <v>13.196</v>
      </c>
      <c r="X78" s="1">
        <v>10.2102</v>
      </c>
      <c r="Y78" s="1">
        <v>11.646800000000001</v>
      </c>
      <c r="Z78" s="1">
        <v>13.2994</v>
      </c>
      <c r="AA78" s="1">
        <v>10.297000000000001</v>
      </c>
      <c r="AB78" s="1">
        <v>8.1082000000000001</v>
      </c>
      <c r="AC78" s="1">
        <v>11.616199999999999</v>
      </c>
      <c r="AD78" s="1">
        <v>6.4561999999999999</v>
      </c>
      <c r="AE78" s="1"/>
      <c r="AF78" s="1">
        <f>G78*P78</f>
        <v>128.84399999999999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36</v>
      </c>
      <c r="C79" s="1"/>
      <c r="D79" s="1">
        <v>104</v>
      </c>
      <c r="E79" s="1">
        <v>12</v>
      </c>
      <c r="F79" s="1">
        <v>91</v>
      </c>
      <c r="G79" s="7">
        <v>0.66</v>
      </c>
      <c r="H79" s="1">
        <v>45</v>
      </c>
      <c r="I79" s="1" t="s">
        <v>37</v>
      </c>
      <c r="J79" s="1">
        <v>13</v>
      </c>
      <c r="K79" s="1">
        <f t="shared" si="13"/>
        <v>-1</v>
      </c>
      <c r="L79" s="1"/>
      <c r="M79" s="1"/>
      <c r="N79" s="1">
        <v>40</v>
      </c>
      <c r="O79" s="1">
        <f t="shared" si="14"/>
        <v>2.4</v>
      </c>
      <c r="P79" s="5"/>
      <c r="Q79" s="5"/>
      <c r="R79" s="1"/>
      <c r="S79" s="1">
        <f t="shared" si="15"/>
        <v>54.583333333333336</v>
      </c>
      <c r="T79" s="1">
        <f t="shared" si="16"/>
        <v>54.583333333333336</v>
      </c>
      <c r="U79" s="1">
        <v>21</v>
      </c>
      <c r="V79" s="1">
        <v>19.2</v>
      </c>
      <c r="W79" s="1">
        <v>6</v>
      </c>
      <c r="X79" s="1">
        <v>7.8</v>
      </c>
      <c r="Y79" s="1">
        <v>12.2</v>
      </c>
      <c r="Z79" s="1">
        <v>7.2</v>
      </c>
      <c r="AA79" s="1">
        <v>6.8</v>
      </c>
      <c r="AB79" s="1">
        <v>10.6</v>
      </c>
      <c r="AC79" s="1">
        <v>4</v>
      </c>
      <c r="AD79" s="1">
        <v>6</v>
      </c>
      <c r="AE79" s="1"/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36</v>
      </c>
      <c r="C80" s="1">
        <v>103</v>
      </c>
      <c r="D80" s="1"/>
      <c r="E80" s="1">
        <v>66</v>
      </c>
      <c r="F80" s="1">
        <v>29</v>
      </c>
      <c r="G80" s="7">
        <v>0.66</v>
      </c>
      <c r="H80" s="1">
        <v>45</v>
      </c>
      <c r="I80" s="1" t="s">
        <v>37</v>
      </c>
      <c r="J80" s="1">
        <v>67</v>
      </c>
      <c r="K80" s="1">
        <f t="shared" si="13"/>
        <v>-1</v>
      </c>
      <c r="L80" s="1"/>
      <c r="M80" s="1"/>
      <c r="N80" s="1">
        <v>0</v>
      </c>
      <c r="O80" s="1">
        <f t="shared" si="14"/>
        <v>13.2</v>
      </c>
      <c r="P80" s="5">
        <f>10*O80-N80-F80</f>
        <v>103</v>
      </c>
      <c r="Q80" s="5"/>
      <c r="R80" s="1"/>
      <c r="S80" s="1">
        <f t="shared" si="15"/>
        <v>10</v>
      </c>
      <c r="T80" s="1">
        <f t="shared" si="16"/>
        <v>2.1969696969696972</v>
      </c>
      <c r="U80" s="1">
        <v>6.8</v>
      </c>
      <c r="V80" s="1">
        <v>6.6</v>
      </c>
      <c r="W80" s="1">
        <v>14.2</v>
      </c>
      <c r="X80" s="1">
        <v>10.8</v>
      </c>
      <c r="Y80" s="1">
        <v>3</v>
      </c>
      <c r="Z80" s="1">
        <v>4.2</v>
      </c>
      <c r="AA80" s="1">
        <v>11.2</v>
      </c>
      <c r="AB80" s="1">
        <v>3.4</v>
      </c>
      <c r="AC80" s="1">
        <v>5.6</v>
      </c>
      <c r="AD80" s="1">
        <v>10</v>
      </c>
      <c r="AE80" s="1"/>
      <c r="AF80" s="1">
        <f>G80*P80</f>
        <v>67.98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36</v>
      </c>
      <c r="C81" s="1">
        <v>68</v>
      </c>
      <c r="D81" s="1">
        <v>90</v>
      </c>
      <c r="E81" s="1">
        <v>59</v>
      </c>
      <c r="F81" s="1">
        <v>75</v>
      </c>
      <c r="G81" s="7">
        <v>0.33</v>
      </c>
      <c r="H81" s="1">
        <v>45</v>
      </c>
      <c r="I81" s="1" t="s">
        <v>37</v>
      </c>
      <c r="J81" s="1">
        <v>65</v>
      </c>
      <c r="K81" s="1">
        <f t="shared" si="13"/>
        <v>-6</v>
      </c>
      <c r="L81" s="1"/>
      <c r="M81" s="1"/>
      <c r="N81" s="1">
        <v>22</v>
      </c>
      <c r="O81" s="1">
        <f t="shared" si="14"/>
        <v>11.8</v>
      </c>
      <c r="P81" s="5">
        <f t="shared" si="11"/>
        <v>56.400000000000006</v>
      </c>
      <c r="Q81" s="5"/>
      <c r="R81" s="1"/>
      <c r="S81" s="1">
        <f t="shared" si="15"/>
        <v>13</v>
      </c>
      <c r="T81" s="1">
        <f t="shared" si="16"/>
        <v>8.2203389830508478</v>
      </c>
      <c r="U81" s="1">
        <v>17.2</v>
      </c>
      <c r="V81" s="1">
        <v>15</v>
      </c>
      <c r="W81" s="1">
        <v>7.6</v>
      </c>
      <c r="X81" s="1">
        <v>9.4</v>
      </c>
      <c r="Y81" s="1">
        <v>17.8</v>
      </c>
      <c r="Z81" s="1">
        <v>12.2</v>
      </c>
      <c r="AA81" s="1">
        <v>21.2</v>
      </c>
      <c r="AB81" s="1">
        <v>6.2</v>
      </c>
      <c r="AC81" s="1">
        <v>22.4</v>
      </c>
      <c r="AD81" s="1">
        <v>12</v>
      </c>
      <c r="AE81" s="1"/>
      <c r="AF81" s="1">
        <f>G81*P81</f>
        <v>18.612000000000002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137</v>
      </c>
      <c r="D82" s="1">
        <v>64</v>
      </c>
      <c r="E82" s="1">
        <v>103</v>
      </c>
      <c r="F82" s="1">
        <v>60</v>
      </c>
      <c r="G82" s="7">
        <v>0.36</v>
      </c>
      <c r="H82" s="1">
        <v>45</v>
      </c>
      <c r="I82" s="1" t="s">
        <v>37</v>
      </c>
      <c r="J82" s="1">
        <v>114</v>
      </c>
      <c r="K82" s="1">
        <f t="shared" si="13"/>
        <v>-11</v>
      </c>
      <c r="L82" s="1"/>
      <c r="M82" s="1"/>
      <c r="N82" s="1">
        <v>200</v>
      </c>
      <c r="O82" s="1">
        <f t="shared" si="14"/>
        <v>20.6</v>
      </c>
      <c r="P82" s="5">
        <f t="shared" si="11"/>
        <v>7.8000000000000114</v>
      </c>
      <c r="Q82" s="5"/>
      <c r="R82" s="1"/>
      <c r="S82" s="1">
        <f t="shared" si="15"/>
        <v>13</v>
      </c>
      <c r="T82" s="1">
        <f t="shared" si="16"/>
        <v>12.621359223300971</v>
      </c>
      <c r="U82" s="1">
        <v>44.4</v>
      </c>
      <c r="V82" s="1">
        <v>25.2</v>
      </c>
      <c r="W82" s="1">
        <v>12.8</v>
      </c>
      <c r="X82" s="1">
        <v>17</v>
      </c>
      <c r="Y82" s="1">
        <v>37.4</v>
      </c>
      <c r="Z82" s="1">
        <v>31.2</v>
      </c>
      <c r="AA82" s="1">
        <v>34</v>
      </c>
      <c r="AB82" s="1">
        <v>12.2</v>
      </c>
      <c r="AC82" s="1">
        <v>34.4</v>
      </c>
      <c r="AD82" s="1">
        <v>23.2</v>
      </c>
      <c r="AE82" s="1"/>
      <c r="AF82" s="1">
        <f>G82*P82</f>
        <v>2.8080000000000038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36</v>
      </c>
      <c r="C83" s="1">
        <v>70</v>
      </c>
      <c r="D83" s="1">
        <v>1</v>
      </c>
      <c r="E83" s="1">
        <v>19</v>
      </c>
      <c r="F83" s="1">
        <v>25</v>
      </c>
      <c r="G83" s="7">
        <v>0.15</v>
      </c>
      <c r="H83" s="1">
        <v>60</v>
      </c>
      <c r="I83" s="1" t="s">
        <v>37</v>
      </c>
      <c r="J83" s="1">
        <v>22</v>
      </c>
      <c r="K83" s="1">
        <f t="shared" si="13"/>
        <v>-3</v>
      </c>
      <c r="L83" s="1"/>
      <c r="M83" s="1"/>
      <c r="N83" s="1">
        <v>0</v>
      </c>
      <c r="O83" s="1">
        <f t="shared" si="14"/>
        <v>3.8</v>
      </c>
      <c r="P83" s="5">
        <f t="shared" si="11"/>
        <v>24.4</v>
      </c>
      <c r="Q83" s="5"/>
      <c r="R83" s="1"/>
      <c r="S83" s="1">
        <f t="shared" si="15"/>
        <v>13</v>
      </c>
      <c r="T83" s="1">
        <f t="shared" si="16"/>
        <v>6.5789473684210531</v>
      </c>
      <c r="U83" s="1">
        <v>3.8</v>
      </c>
      <c r="V83" s="1">
        <v>5.4</v>
      </c>
      <c r="W83" s="1">
        <v>2.6</v>
      </c>
      <c r="X83" s="1">
        <v>4</v>
      </c>
      <c r="Y83" s="1">
        <v>10.8</v>
      </c>
      <c r="Z83" s="1">
        <v>5.8</v>
      </c>
      <c r="AA83" s="1">
        <v>9.1999999999999993</v>
      </c>
      <c r="AB83" s="1">
        <v>9.6</v>
      </c>
      <c r="AC83" s="1">
        <v>5.6</v>
      </c>
      <c r="AD83" s="1">
        <v>1.4</v>
      </c>
      <c r="AE83" s="16" t="s">
        <v>56</v>
      </c>
      <c r="AF83" s="1">
        <f>G83*P83</f>
        <v>3.6599999999999997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36</v>
      </c>
      <c r="C84" s="1">
        <v>43</v>
      </c>
      <c r="D84" s="1"/>
      <c r="E84" s="1">
        <v>13</v>
      </c>
      <c r="F84" s="1">
        <v>20</v>
      </c>
      <c r="G84" s="7">
        <v>0.15</v>
      </c>
      <c r="H84" s="1">
        <v>60</v>
      </c>
      <c r="I84" s="1" t="s">
        <v>37</v>
      </c>
      <c r="J84" s="1">
        <v>17</v>
      </c>
      <c r="K84" s="1">
        <f t="shared" si="13"/>
        <v>-4</v>
      </c>
      <c r="L84" s="1"/>
      <c r="M84" s="1"/>
      <c r="N84" s="1">
        <v>0</v>
      </c>
      <c r="O84" s="1">
        <f t="shared" si="14"/>
        <v>2.6</v>
      </c>
      <c r="P84" s="5">
        <f t="shared" si="11"/>
        <v>13.800000000000004</v>
      </c>
      <c r="Q84" s="5"/>
      <c r="R84" s="1"/>
      <c r="S84" s="1">
        <f t="shared" si="15"/>
        <v>13.000000000000002</v>
      </c>
      <c r="T84" s="1">
        <f t="shared" si="16"/>
        <v>7.6923076923076916</v>
      </c>
      <c r="U84" s="1">
        <v>3</v>
      </c>
      <c r="V84" s="1">
        <v>4.5999999999999996</v>
      </c>
      <c r="W84" s="1">
        <v>2.4</v>
      </c>
      <c r="X84" s="1">
        <v>7.4</v>
      </c>
      <c r="Y84" s="1">
        <v>9.1999999999999993</v>
      </c>
      <c r="Z84" s="1">
        <v>2.8</v>
      </c>
      <c r="AA84" s="1">
        <v>9</v>
      </c>
      <c r="AB84" s="1">
        <v>10.199999999999999</v>
      </c>
      <c r="AC84" s="1">
        <v>5.6</v>
      </c>
      <c r="AD84" s="1">
        <v>6.8</v>
      </c>
      <c r="AE84" s="1" t="s">
        <v>129</v>
      </c>
      <c r="AF84" s="1">
        <f>G84*P84</f>
        <v>2.0700000000000007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36</v>
      </c>
      <c r="C85" s="1">
        <v>32</v>
      </c>
      <c r="D85" s="1"/>
      <c r="E85" s="1">
        <v>12</v>
      </c>
      <c r="F85" s="1">
        <v>9</v>
      </c>
      <c r="G85" s="7">
        <v>0.15</v>
      </c>
      <c r="H85" s="1">
        <v>60</v>
      </c>
      <c r="I85" s="1" t="s">
        <v>37</v>
      </c>
      <c r="J85" s="1">
        <v>17</v>
      </c>
      <c r="K85" s="1">
        <f t="shared" si="13"/>
        <v>-5</v>
      </c>
      <c r="L85" s="1"/>
      <c r="M85" s="1"/>
      <c r="N85" s="1">
        <v>0</v>
      </c>
      <c r="O85" s="1">
        <f t="shared" si="14"/>
        <v>2.4</v>
      </c>
      <c r="P85" s="5">
        <f>12*O85-N85-F85</f>
        <v>19.799999999999997</v>
      </c>
      <c r="Q85" s="5"/>
      <c r="R85" s="1"/>
      <c r="S85" s="1">
        <f t="shared" si="15"/>
        <v>12</v>
      </c>
      <c r="T85" s="1">
        <f t="shared" si="16"/>
        <v>3.75</v>
      </c>
      <c r="U85" s="1">
        <v>8</v>
      </c>
      <c r="V85" s="1">
        <v>8.4</v>
      </c>
      <c r="W85" s="1">
        <v>3</v>
      </c>
      <c r="X85" s="1">
        <v>5.8</v>
      </c>
      <c r="Y85" s="1">
        <v>8.1999999999999993</v>
      </c>
      <c r="Z85" s="1">
        <v>3</v>
      </c>
      <c r="AA85" s="1">
        <v>10.8</v>
      </c>
      <c r="AB85" s="1">
        <v>13.6</v>
      </c>
      <c r="AC85" s="1">
        <v>8.6</v>
      </c>
      <c r="AD85" s="1">
        <v>11.2</v>
      </c>
      <c r="AE85" s="1" t="s">
        <v>129</v>
      </c>
      <c r="AF85" s="1">
        <f>G85*P85</f>
        <v>2.9699999999999993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40</v>
      </c>
      <c r="C86" s="1">
        <v>1135.6410000000001</v>
      </c>
      <c r="D86" s="1">
        <v>498.00400000000002</v>
      </c>
      <c r="E86" s="1">
        <v>816.78899999999999</v>
      </c>
      <c r="F86" s="1">
        <v>690.93700000000001</v>
      </c>
      <c r="G86" s="7">
        <v>1</v>
      </c>
      <c r="H86" s="1">
        <v>45</v>
      </c>
      <c r="I86" s="1" t="s">
        <v>51</v>
      </c>
      <c r="J86" s="1">
        <v>751</v>
      </c>
      <c r="K86" s="1">
        <f t="shared" si="13"/>
        <v>65.788999999999987</v>
      </c>
      <c r="L86" s="1"/>
      <c r="M86" s="1"/>
      <c r="N86" s="1">
        <v>118</v>
      </c>
      <c r="O86" s="1">
        <f t="shared" si="14"/>
        <v>163.3578</v>
      </c>
      <c r="P86" s="5">
        <f>14*O86-N86-F86</f>
        <v>1478.0722000000001</v>
      </c>
      <c r="Q86" s="5"/>
      <c r="R86" s="1"/>
      <c r="S86" s="1">
        <f t="shared" si="15"/>
        <v>14</v>
      </c>
      <c r="T86" s="1">
        <f t="shared" si="16"/>
        <v>4.9519337307431908</v>
      </c>
      <c r="U86" s="1">
        <v>147.8184</v>
      </c>
      <c r="V86" s="1">
        <v>153.18620000000001</v>
      </c>
      <c r="W86" s="1">
        <v>169.17580000000001</v>
      </c>
      <c r="X86" s="1">
        <v>142.34780000000001</v>
      </c>
      <c r="Y86" s="1">
        <v>135.1036</v>
      </c>
      <c r="Z86" s="1">
        <v>143.5718</v>
      </c>
      <c r="AA86" s="1">
        <v>153.2706</v>
      </c>
      <c r="AB86" s="1">
        <v>152.94739999999999</v>
      </c>
      <c r="AC86" s="1">
        <v>171.76740000000001</v>
      </c>
      <c r="AD86" s="1">
        <v>121.642</v>
      </c>
      <c r="AE86" s="1"/>
      <c r="AF86" s="1">
        <f>G86*P86</f>
        <v>1478.0722000000001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36</v>
      </c>
      <c r="C87" s="1">
        <v>95</v>
      </c>
      <c r="D87" s="1">
        <v>130</v>
      </c>
      <c r="E87" s="1">
        <v>44</v>
      </c>
      <c r="F87" s="1">
        <v>181</v>
      </c>
      <c r="G87" s="7">
        <v>0.1</v>
      </c>
      <c r="H87" s="1">
        <v>60</v>
      </c>
      <c r="I87" s="1" t="s">
        <v>37</v>
      </c>
      <c r="J87" s="1">
        <v>44</v>
      </c>
      <c r="K87" s="1">
        <f t="shared" si="13"/>
        <v>0</v>
      </c>
      <c r="L87" s="1"/>
      <c r="M87" s="1"/>
      <c r="N87" s="1">
        <v>0</v>
      </c>
      <c r="O87" s="1">
        <f t="shared" si="14"/>
        <v>8.8000000000000007</v>
      </c>
      <c r="P87" s="5"/>
      <c r="Q87" s="5"/>
      <c r="R87" s="1"/>
      <c r="S87" s="1">
        <f t="shared" si="15"/>
        <v>20.568181818181817</v>
      </c>
      <c r="T87" s="1">
        <f t="shared" si="16"/>
        <v>20.568181818181817</v>
      </c>
      <c r="U87" s="1">
        <v>24</v>
      </c>
      <c r="V87" s="1">
        <v>21.8</v>
      </c>
      <c r="W87" s="1">
        <v>6.4</v>
      </c>
      <c r="X87" s="1">
        <v>3.4</v>
      </c>
      <c r="Y87" s="1">
        <v>18</v>
      </c>
      <c r="Z87" s="1">
        <v>6.2</v>
      </c>
      <c r="AA87" s="1">
        <v>14</v>
      </c>
      <c r="AB87" s="1">
        <v>3</v>
      </c>
      <c r="AC87" s="1">
        <v>16.8</v>
      </c>
      <c r="AD87" s="1">
        <v>9</v>
      </c>
      <c r="AE87" s="16" t="s">
        <v>56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36</v>
      </c>
      <c r="C88" s="1">
        <v>174</v>
      </c>
      <c r="D88" s="1">
        <v>48</v>
      </c>
      <c r="E88" s="1">
        <v>159</v>
      </c>
      <c r="F88" s="1">
        <v>50</v>
      </c>
      <c r="G88" s="7">
        <v>0.6</v>
      </c>
      <c r="H88" s="1" t="e">
        <v>#N/A</v>
      </c>
      <c r="I88" s="1" t="s">
        <v>37</v>
      </c>
      <c r="J88" s="1">
        <v>165</v>
      </c>
      <c r="K88" s="1">
        <f t="shared" si="13"/>
        <v>-6</v>
      </c>
      <c r="L88" s="1"/>
      <c r="M88" s="1"/>
      <c r="N88" s="1">
        <v>16</v>
      </c>
      <c r="O88" s="1">
        <f t="shared" si="14"/>
        <v>31.8</v>
      </c>
      <c r="P88" s="5">
        <f>10*O88-N88-F88</f>
        <v>252</v>
      </c>
      <c r="Q88" s="5"/>
      <c r="R88" s="1"/>
      <c r="S88" s="1">
        <f t="shared" si="15"/>
        <v>10</v>
      </c>
      <c r="T88" s="1">
        <f t="shared" si="16"/>
        <v>2.0754716981132075</v>
      </c>
      <c r="U88" s="1">
        <v>20.8</v>
      </c>
      <c r="V88" s="1">
        <v>20</v>
      </c>
      <c r="W88" s="1">
        <v>26.2</v>
      </c>
      <c r="X88" s="1">
        <v>27.4</v>
      </c>
      <c r="Y88" s="1">
        <v>8.8000000000000007</v>
      </c>
      <c r="Z88" s="1">
        <v>25.8</v>
      </c>
      <c r="AA88" s="1">
        <v>23.2</v>
      </c>
      <c r="AB88" s="1">
        <v>20.6</v>
      </c>
      <c r="AC88" s="1">
        <v>27.4</v>
      </c>
      <c r="AD88" s="1">
        <v>22.8</v>
      </c>
      <c r="AE88" s="1"/>
      <c r="AF88" s="1">
        <f>G88*P88</f>
        <v>151.19999999999999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12.516</v>
      </c>
      <c r="D89" s="1">
        <v>94.929000000000002</v>
      </c>
      <c r="E89" s="1">
        <v>15.843</v>
      </c>
      <c r="F89" s="1">
        <v>79.073999999999998</v>
      </c>
      <c r="G89" s="7">
        <v>1</v>
      </c>
      <c r="H89" s="1">
        <v>60</v>
      </c>
      <c r="I89" s="1" t="s">
        <v>37</v>
      </c>
      <c r="J89" s="1">
        <v>21</v>
      </c>
      <c r="K89" s="1">
        <f t="shared" si="13"/>
        <v>-5.157</v>
      </c>
      <c r="L89" s="1"/>
      <c r="M89" s="1"/>
      <c r="N89" s="1">
        <v>0</v>
      </c>
      <c r="O89" s="1">
        <f t="shared" si="14"/>
        <v>3.1686000000000001</v>
      </c>
      <c r="P89" s="5"/>
      <c r="Q89" s="5"/>
      <c r="R89" s="1"/>
      <c r="S89" s="1">
        <f t="shared" si="15"/>
        <v>24.955500852111342</v>
      </c>
      <c r="T89" s="1">
        <f t="shared" si="16"/>
        <v>24.955500852111342</v>
      </c>
      <c r="U89" s="1">
        <v>16.2164</v>
      </c>
      <c r="V89" s="1">
        <v>17.000399999999999</v>
      </c>
      <c r="W89" s="1">
        <v>3.8814000000000002</v>
      </c>
      <c r="X89" s="1">
        <v>4.7582000000000004</v>
      </c>
      <c r="Y89" s="1">
        <v>12.6234</v>
      </c>
      <c r="Z89" s="1">
        <v>3.9138000000000002</v>
      </c>
      <c r="AA89" s="1">
        <v>8.241200000000001</v>
      </c>
      <c r="AB89" s="1">
        <v>10.2224</v>
      </c>
      <c r="AC89" s="1">
        <v>7.442400000000001</v>
      </c>
      <c r="AD89" s="1">
        <v>9.0597999999999992</v>
      </c>
      <c r="AE89" s="16" t="s">
        <v>56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40</v>
      </c>
      <c r="C90" s="1">
        <v>28.03</v>
      </c>
      <c r="D90" s="1">
        <v>32.097999999999999</v>
      </c>
      <c r="E90" s="1">
        <v>1.962</v>
      </c>
      <c r="F90" s="1">
        <v>47.4</v>
      </c>
      <c r="G90" s="7">
        <v>1</v>
      </c>
      <c r="H90" s="1">
        <v>60</v>
      </c>
      <c r="I90" s="1" t="s">
        <v>37</v>
      </c>
      <c r="J90" s="1">
        <v>2</v>
      </c>
      <c r="K90" s="1">
        <f t="shared" si="13"/>
        <v>-3.8000000000000034E-2</v>
      </c>
      <c r="L90" s="1"/>
      <c r="M90" s="1"/>
      <c r="N90" s="1">
        <v>0</v>
      </c>
      <c r="O90" s="1">
        <f t="shared" si="14"/>
        <v>0.39239999999999997</v>
      </c>
      <c r="P90" s="5"/>
      <c r="Q90" s="5"/>
      <c r="R90" s="1"/>
      <c r="S90" s="1">
        <f t="shared" si="15"/>
        <v>120.79510703363916</v>
      </c>
      <c r="T90" s="1">
        <f t="shared" si="16"/>
        <v>120.79510703363916</v>
      </c>
      <c r="U90" s="1">
        <v>3.4725999999999999</v>
      </c>
      <c r="V90" s="1">
        <v>5.0042</v>
      </c>
      <c r="W90" s="1">
        <v>3.8546</v>
      </c>
      <c r="X90" s="1">
        <v>2.7572000000000001</v>
      </c>
      <c r="Y90" s="1">
        <v>5.593</v>
      </c>
      <c r="Z90" s="1">
        <v>3.14</v>
      </c>
      <c r="AA90" s="1">
        <v>3.8523999999999998</v>
      </c>
      <c r="AB90" s="1">
        <v>3.5024000000000002</v>
      </c>
      <c r="AC90" s="1">
        <v>2.3357999999999999</v>
      </c>
      <c r="AD90" s="1">
        <v>3.8959999999999999</v>
      </c>
      <c r="AE90" s="28" t="s">
        <v>66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2" t="s">
        <v>136</v>
      </c>
      <c r="B91" s="22" t="s">
        <v>40</v>
      </c>
      <c r="C91" s="22"/>
      <c r="D91" s="22">
        <v>7.468</v>
      </c>
      <c r="E91" s="17">
        <v>5.9720000000000004</v>
      </c>
      <c r="F91" s="22"/>
      <c r="G91" s="21">
        <v>0</v>
      </c>
      <c r="H91" s="22" t="e">
        <v>#N/A</v>
      </c>
      <c r="I91" s="22" t="s">
        <v>100</v>
      </c>
      <c r="J91" s="22">
        <v>7.3</v>
      </c>
      <c r="K91" s="22">
        <f t="shared" si="13"/>
        <v>-1.3279999999999994</v>
      </c>
      <c r="L91" s="22"/>
      <c r="M91" s="22"/>
      <c r="N91" s="22"/>
      <c r="O91" s="22">
        <f t="shared" si="14"/>
        <v>1.1944000000000001</v>
      </c>
      <c r="P91" s="24"/>
      <c r="Q91" s="24"/>
      <c r="R91" s="22"/>
      <c r="S91" s="22">
        <f t="shared" si="15"/>
        <v>0</v>
      </c>
      <c r="T91" s="22">
        <f t="shared" si="16"/>
        <v>0</v>
      </c>
      <c r="U91" s="22">
        <v>2.4005999999999998</v>
      </c>
      <c r="V91" s="22">
        <v>2.4009999999999998</v>
      </c>
      <c r="W91" s="22">
        <v>1.2005999999999999</v>
      </c>
      <c r="X91" s="22">
        <v>1.8029999999999999</v>
      </c>
      <c r="Y91" s="22">
        <v>1.5669999999999999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 t="s">
        <v>137</v>
      </c>
      <c r="AF91" s="22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40</v>
      </c>
      <c r="C92" s="1">
        <v>90</v>
      </c>
      <c r="D92" s="1">
        <v>168.63900000000001</v>
      </c>
      <c r="E92" s="17">
        <f>54.035+E91</f>
        <v>60.006999999999998</v>
      </c>
      <c r="F92" s="1">
        <v>185.78299999999999</v>
      </c>
      <c r="G92" s="7">
        <v>1</v>
      </c>
      <c r="H92" s="1">
        <v>60</v>
      </c>
      <c r="I92" s="1" t="s">
        <v>42</v>
      </c>
      <c r="J92" s="1">
        <v>51.1</v>
      </c>
      <c r="K92" s="1">
        <f t="shared" si="13"/>
        <v>8.9069999999999965</v>
      </c>
      <c r="L92" s="1"/>
      <c r="M92" s="1"/>
      <c r="N92" s="1">
        <v>0</v>
      </c>
      <c r="O92" s="1">
        <f t="shared" si="14"/>
        <v>12.0014</v>
      </c>
      <c r="P92" s="5"/>
      <c r="Q92" s="5"/>
      <c r="R92" s="1"/>
      <c r="S92" s="1">
        <f t="shared" si="15"/>
        <v>15.480110653757061</v>
      </c>
      <c r="T92" s="1">
        <f t="shared" si="16"/>
        <v>15.480110653757061</v>
      </c>
      <c r="U92" s="1">
        <v>18.293199999999999</v>
      </c>
      <c r="V92" s="1">
        <v>24.047000000000001</v>
      </c>
      <c r="W92" s="1">
        <v>13.5444</v>
      </c>
      <c r="X92" s="1">
        <v>15.938000000000001</v>
      </c>
      <c r="Y92" s="1">
        <v>16.157</v>
      </c>
      <c r="Z92" s="1">
        <v>11.367800000000001</v>
      </c>
      <c r="AA92" s="1">
        <v>10.605600000000001</v>
      </c>
      <c r="AB92" s="1">
        <v>1.19</v>
      </c>
      <c r="AC92" s="1">
        <v>3.29</v>
      </c>
      <c r="AD92" s="1">
        <v>0</v>
      </c>
      <c r="AE92" s="1" t="s">
        <v>139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5.75" thickBot="1" x14ac:dyDescent="0.3">
      <c r="A93" s="1" t="s">
        <v>140</v>
      </c>
      <c r="B93" s="1" t="s">
        <v>36</v>
      </c>
      <c r="C93" s="1">
        <v>144</v>
      </c>
      <c r="D93" s="1"/>
      <c r="E93" s="1">
        <v>112</v>
      </c>
      <c r="F93" s="1"/>
      <c r="G93" s="7">
        <v>0.33</v>
      </c>
      <c r="H93" s="1" t="e">
        <v>#N/A</v>
      </c>
      <c r="I93" s="1" t="s">
        <v>37</v>
      </c>
      <c r="J93" s="1">
        <v>136</v>
      </c>
      <c r="K93" s="1">
        <f t="shared" si="13"/>
        <v>-24</v>
      </c>
      <c r="L93" s="1"/>
      <c r="M93" s="1"/>
      <c r="N93" s="1">
        <v>20</v>
      </c>
      <c r="O93" s="1">
        <f t="shared" si="14"/>
        <v>22.4</v>
      </c>
      <c r="P93" s="5">
        <f>9*O93-N93-F93</f>
        <v>181.6</v>
      </c>
      <c r="Q93" s="5"/>
      <c r="R93" s="1"/>
      <c r="S93" s="1">
        <f t="shared" si="15"/>
        <v>9</v>
      </c>
      <c r="T93" s="1">
        <f t="shared" si="16"/>
        <v>0.8928571428571429</v>
      </c>
      <c r="U93" s="1">
        <v>7.6</v>
      </c>
      <c r="V93" s="1">
        <v>10</v>
      </c>
      <c r="W93" s="1">
        <v>17.8</v>
      </c>
      <c r="X93" s="1">
        <v>16.2</v>
      </c>
      <c r="Y93" s="1">
        <v>18.399999999999999</v>
      </c>
      <c r="Z93" s="1">
        <v>14.6</v>
      </c>
      <c r="AA93" s="1">
        <v>28.8</v>
      </c>
      <c r="AB93" s="1">
        <v>14.4</v>
      </c>
      <c r="AC93" s="1">
        <v>25.6</v>
      </c>
      <c r="AD93" s="1">
        <v>27.6</v>
      </c>
      <c r="AE93" s="1"/>
      <c r="AF93" s="1">
        <f>G93*P93</f>
        <v>59.928000000000004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5" t="s">
        <v>141</v>
      </c>
      <c r="B94" s="26" t="s">
        <v>36</v>
      </c>
      <c r="C94" s="26">
        <v>40</v>
      </c>
      <c r="D94" s="26">
        <v>350</v>
      </c>
      <c r="E94" s="26">
        <v>150</v>
      </c>
      <c r="F94" s="27">
        <v>203</v>
      </c>
      <c r="G94" s="21">
        <v>0</v>
      </c>
      <c r="H94" s="22">
        <v>45</v>
      </c>
      <c r="I94" s="22" t="s">
        <v>100</v>
      </c>
      <c r="J94" s="22">
        <v>184</v>
      </c>
      <c r="K94" s="22">
        <f t="shared" si="13"/>
        <v>-34</v>
      </c>
      <c r="L94" s="22"/>
      <c r="M94" s="22"/>
      <c r="N94" s="22">
        <v>100</v>
      </c>
      <c r="O94" s="22">
        <f t="shared" si="14"/>
        <v>30</v>
      </c>
      <c r="P94" s="24"/>
      <c r="Q94" s="24"/>
      <c r="R94" s="22"/>
      <c r="S94" s="22">
        <f t="shared" si="15"/>
        <v>10.1</v>
      </c>
      <c r="T94" s="22">
        <f t="shared" si="16"/>
        <v>10.1</v>
      </c>
      <c r="U94" s="22">
        <v>61.2</v>
      </c>
      <c r="V94" s="22">
        <v>58.2</v>
      </c>
      <c r="W94" s="22">
        <v>32.6</v>
      </c>
      <c r="X94" s="22">
        <v>18.399999999999999</v>
      </c>
      <c r="Y94" s="22">
        <v>26.2</v>
      </c>
      <c r="Z94" s="22">
        <v>50.2</v>
      </c>
      <c r="AA94" s="22">
        <v>34.799999999999997</v>
      </c>
      <c r="AB94" s="22">
        <v>5.4</v>
      </c>
      <c r="AC94" s="22">
        <v>55.8</v>
      </c>
      <c r="AD94" s="22">
        <v>22.4</v>
      </c>
      <c r="AE94" s="22"/>
      <c r="AF94" s="22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5.75" thickBot="1" x14ac:dyDescent="0.3">
      <c r="A95" s="18" t="s">
        <v>149</v>
      </c>
      <c r="B95" s="19"/>
      <c r="C95" s="19"/>
      <c r="D95" s="19"/>
      <c r="E95" s="19"/>
      <c r="F95" s="20"/>
      <c r="G95" s="7">
        <v>0.18</v>
      </c>
      <c r="H95" s="1">
        <v>50</v>
      </c>
      <c r="I95" s="1" t="s">
        <v>37</v>
      </c>
      <c r="J95" s="1"/>
      <c r="K95" s="1"/>
      <c r="L95" s="1"/>
      <c r="M95" s="1"/>
      <c r="N95" s="1"/>
      <c r="O95" s="1">
        <f t="shared" si="14"/>
        <v>0</v>
      </c>
      <c r="P95" s="5">
        <v>90</v>
      </c>
      <c r="Q95" s="5"/>
      <c r="R95" s="1"/>
      <c r="S95" s="1" t="e">
        <f t="shared" si="15"/>
        <v>#DIV/0!</v>
      </c>
      <c r="T95" s="1" t="e">
        <f t="shared" si="16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150</v>
      </c>
      <c r="AF95" s="1">
        <f t="shared" ref="AF95" si="17">G95*P95</f>
        <v>16.2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142</v>
      </c>
      <c r="B96" s="1" t="s">
        <v>40</v>
      </c>
      <c r="C96" s="1">
        <v>149.34800000000001</v>
      </c>
      <c r="D96" s="1">
        <v>99.977000000000004</v>
      </c>
      <c r="E96" s="1">
        <v>135.131</v>
      </c>
      <c r="F96" s="1">
        <v>80.694999999999993</v>
      </c>
      <c r="G96" s="7">
        <v>1</v>
      </c>
      <c r="H96" s="1">
        <v>45</v>
      </c>
      <c r="I96" s="1" t="s">
        <v>37</v>
      </c>
      <c r="J96" s="1">
        <v>127.3</v>
      </c>
      <c r="K96" s="1">
        <f t="shared" si="13"/>
        <v>7.8310000000000031</v>
      </c>
      <c r="L96" s="1"/>
      <c r="M96" s="1"/>
      <c r="N96" s="1">
        <v>6</v>
      </c>
      <c r="O96" s="1">
        <f t="shared" si="14"/>
        <v>27.026199999999999</v>
      </c>
      <c r="P96" s="5">
        <f>11*O96-N96-F96</f>
        <v>210.59320000000002</v>
      </c>
      <c r="Q96" s="5"/>
      <c r="R96" s="1"/>
      <c r="S96" s="1">
        <f t="shared" si="15"/>
        <v>11.000000000000002</v>
      </c>
      <c r="T96" s="1">
        <f t="shared" si="16"/>
        <v>3.2078131590826677</v>
      </c>
      <c r="U96" s="1">
        <v>23.292400000000001</v>
      </c>
      <c r="V96" s="1">
        <v>22.8538</v>
      </c>
      <c r="W96" s="1">
        <v>7.7117999999999993</v>
      </c>
      <c r="X96" s="1">
        <v>4.4112</v>
      </c>
      <c r="Y96" s="1">
        <v>33.420999999999999</v>
      </c>
      <c r="Z96" s="1">
        <v>5.3079999999999998</v>
      </c>
      <c r="AA96" s="1">
        <v>2.8203999999999998</v>
      </c>
      <c r="AB96" s="1">
        <v>0</v>
      </c>
      <c r="AC96" s="1">
        <v>0</v>
      </c>
      <c r="AD96" s="1">
        <v>0</v>
      </c>
      <c r="AE96" s="1" t="s">
        <v>143</v>
      </c>
      <c r="AF96" s="1">
        <f>G96*P96</f>
        <v>210.59320000000002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40</v>
      </c>
      <c r="C97" s="1">
        <v>181.709</v>
      </c>
      <c r="D97" s="1">
        <v>264.435</v>
      </c>
      <c r="E97" s="1">
        <v>261.36900000000003</v>
      </c>
      <c r="F97" s="1">
        <v>121.137</v>
      </c>
      <c r="G97" s="7">
        <v>1</v>
      </c>
      <c r="H97" s="1">
        <v>45</v>
      </c>
      <c r="I97" s="1" t="s">
        <v>37</v>
      </c>
      <c r="J97" s="1">
        <v>251.3</v>
      </c>
      <c r="K97" s="1">
        <f t="shared" si="13"/>
        <v>10.069000000000017</v>
      </c>
      <c r="L97" s="1"/>
      <c r="M97" s="1"/>
      <c r="N97" s="1">
        <v>198</v>
      </c>
      <c r="O97" s="1">
        <f t="shared" si="14"/>
        <v>52.273800000000008</v>
      </c>
      <c r="P97" s="5">
        <f t="shared" ref="P95:P98" si="18">13*O97-N97-F97</f>
        <v>360.4224000000001</v>
      </c>
      <c r="Q97" s="5"/>
      <c r="R97" s="1"/>
      <c r="S97" s="1">
        <f t="shared" si="15"/>
        <v>13</v>
      </c>
      <c r="T97" s="1">
        <f t="shared" si="16"/>
        <v>6.1051042778600362</v>
      </c>
      <c r="U97" s="1">
        <v>44.9084</v>
      </c>
      <c r="V97" s="1">
        <v>43.2866</v>
      </c>
      <c r="W97" s="1">
        <v>26.169599999999999</v>
      </c>
      <c r="X97" s="1">
        <v>44.459000000000003</v>
      </c>
      <c r="Y97" s="1">
        <v>54.263199999999998</v>
      </c>
      <c r="Z97" s="1">
        <v>15.486599999999999</v>
      </c>
      <c r="AA97" s="1">
        <v>0</v>
      </c>
      <c r="AB97" s="1">
        <v>0</v>
      </c>
      <c r="AC97" s="1">
        <v>0</v>
      </c>
      <c r="AD97" s="1">
        <v>0</v>
      </c>
      <c r="AE97" s="1" t="s">
        <v>145</v>
      </c>
      <c r="AF97" s="1">
        <f>G97*P97</f>
        <v>360.4224000000001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146</v>
      </c>
      <c r="B98" s="1" t="s">
        <v>40</v>
      </c>
      <c r="C98" s="1">
        <v>343.95100000000002</v>
      </c>
      <c r="D98" s="1">
        <v>260.65499999999997</v>
      </c>
      <c r="E98" s="17">
        <f>324.036+E99</f>
        <v>325.596</v>
      </c>
      <c r="F98" s="1">
        <v>205.21299999999999</v>
      </c>
      <c r="G98" s="7">
        <v>1</v>
      </c>
      <c r="H98" s="1">
        <v>45</v>
      </c>
      <c r="I98" s="1" t="s">
        <v>51</v>
      </c>
      <c r="J98" s="1">
        <v>310.3</v>
      </c>
      <c r="K98" s="1">
        <f t="shared" si="13"/>
        <v>15.295999999999992</v>
      </c>
      <c r="L98" s="1"/>
      <c r="M98" s="1"/>
      <c r="N98" s="1">
        <v>116</v>
      </c>
      <c r="O98" s="1">
        <f t="shared" si="14"/>
        <v>65.119200000000006</v>
      </c>
      <c r="P98" s="5">
        <f>14*O98-N98-F98</f>
        <v>590.45580000000018</v>
      </c>
      <c r="Q98" s="5"/>
      <c r="R98" s="1"/>
      <c r="S98" s="1">
        <f t="shared" si="15"/>
        <v>14</v>
      </c>
      <c r="T98" s="1">
        <f t="shared" si="16"/>
        <v>4.9326926620720144</v>
      </c>
      <c r="U98" s="1">
        <v>55.372199999999999</v>
      </c>
      <c r="V98" s="1">
        <v>53.922199999999997</v>
      </c>
      <c r="W98" s="1">
        <v>55.684800000000003</v>
      </c>
      <c r="X98" s="1">
        <v>61.990599999999993</v>
      </c>
      <c r="Y98" s="1">
        <v>46.665399999999998</v>
      </c>
      <c r="Z98" s="1">
        <v>6.9575999999999993</v>
      </c>
      <c r="AA98" s="1">
        <v>0</v>
      </c>
      <c r="AB98" s="1">
        <v>0</v>
      </c>
      <c r="AC98" s="1">
        <v>0</v>
      </c>
      <c r="AD98" s="1">
        <v>0</v>
      </c>
      <c r="AE98" s="1"/>
      <c r="AF98" s="1">
        <f>G98*P98</f>
        <v>590.45580000000018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15" customFormat="1" x14ac:dyDescent="0.25">
      <c r="A99" s="10" t="s">
        <v>147</v>
      </c>
      <c r="B99" s="10" t="s">
        <v>40</v>
      </c>
      <c r="C99" s="10"/>
      <c r="D99" s="10">
        <v>1.56</v>
      </c>
      <c r="E99" s="17">
        <v>1.56</v>
      </c>
      <c r="F99" s="10"/>
      <c r="G99" s="12">
        <v>0</v>
      </c>
      <c r="H99" s="10" t="e">
        <v>#N/A</v>
      </c>
      <c r="I99" s="13" t="s">
        <v>148</v>
      </c>
      <c r="J99" s="10">
        <v>1.5</v>
      </c>
      <c r="K99" s="10">
        <f t="shared" si="13"/>
        <v>6.0000000000000053E-2</v>
      </c>
      <c r="L99" s="10"/>
      <c r="M99" s="10"/>
      <c r="N99" s="10"/>
      <c r="O99" s="10">
        <f t="shared" si="14"/>
        <v>0.312</v>
      </c>
      <c r="P99" s="14"/>
      <c r="Q99" s="14"/>
      <c r="R99" s="10"/>
      <c r="S99" s="10">
        <f t="shared" si="15"/>
        <v>0</v>
      </c>
      <c r="T99" s="10">
        <f t="shared" si="16"/>
        <v>0</v>
      </c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99" xr:uid="{19DDCE3B-0679-4BEE-89FD-B39D23370E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2025-01-14T12:49:14Z</dcterms:created>
  <dcterms:modified xsi:type="dcterms:W3CDTF">2025-01-14T13:10:54Z</dcterms:modified>
</cp:coreProperties>
</file>