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810916FC-95AA-4D6E-B683-04547AE7A1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5" i="1" l="1"/>
  <c r="O44" i="1"/>
  <c r="AG7" i="1"/>
  <c r="AG8" i="1"/>
  <c r="AG9" i="1"/>
  <c r="AG10" i="1"/>
  <c r="AG25" i="1"/>
  <c r="S25" i="1" s="1"/>
  <c r="AG13" i="1"/>
  <c r="S13" i="1" s="1"/>
  <c r="AG11" i="1"/>
  <c r="AG12" i="1"/>
  <c r="AG14" i="1"/>
  <c r="AG15" i="1"/>
  <c r="AG16" i="1"/>
  <c r="AG18" i="1"/>
  <c r="P18" i="1" s="1"/>
  <c r="AG19" i="1"/>
  <c r="AG20" i="1"/>
  <c r="AG21" i="1"/>
  <c r="S21" i="1" s="1"/>
  <c r="AG22" i="1"/>
  <c r="P22" i="1" s="1"/>
  <c r="AG29" i="1"/>
  <c r="S29" i="1" s="1"/>
  <c r="AG23" i="1"/>
  <c r="P23" i="1" s="1"/>
  <c r="AG24" i="1"/>
  <c r="S24" i="1" s="1"/>
  <c r="AG26" i="1"/>
  <c r="AG27" i="1"/>
  <c r="AG17" i="1"/>
  <c r="S17" i="1" s="1"/>
  <c r="AG30" i="1"/>
  <c r="P30" i="1" s="1"/>
  <c r="AG31" i="1"/>
  <c r="AG32" i="1"/>
  <c r="P32" i="1" s="1"/>
  <c r="AG33" i="1"/>
  <c r="AG28" i="1"/>
  <c r="S28" i="1" s="1"/>
  <c r="AG34" i="1"/>
  <c r="P34" i="1" s="1"/>
  <c r="AG35" i="1"/>
  <c r="P35" i="1" s="1"/>
  <c r="AG36" i="1"/>
  <c r="P36" i="1" s="1"/>
  <c r="AG37" i="1"/>
  <c r="AG38" i="1"/>
  <c r="AG39" i="1"/>
  <c r="S39" i="1" s="1"/>
  <c r="AG40" i="1"/>
  <c r="AG41" i="1"/>
  <c r="AG42" i="1"/>
  <c r="S42" i="1" s="1"/>
  <c r="AG44" i="1"/>
  <c r="S44" i="1" s="1"/>
  <c r="AG45" i="1"/>
  <c r="T45" i="1" s="1"/>
  <c r="AG6" i="1"/>
  <c r="O7" i="1"/>
  <c r="O8" i="1"/>
  <c r="O9" i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9" i="1"/>
  <c r="O23" i="1"/>
  <c r="O24" i="1"/>
  <c r="O26" i="1"/>
  <c r="O27" i="1"/>
  <c r="O17" i="1"/>
  <c r="O30" i="1"/>
  <c r="O31" i="1"/>
  <c r="O32" i="1"/>
  <c r="O33" i="1"/>
  <c r="O28" i="1"/>
  <c r="O34" i="1"/>
  <c r="O35" i="1"/>
  <c r="O36" i="1"/>
  <c r="O37" i="1"/>
  <c r="O38" i="1"/>
  <c r="O39" i="1"/>
  <c r="O40" i="1"/>
  <c r="O41" i="1"/>
  <c r="O42" i="1"/>
  <c r="O6" i="1"/>
  <c r="S40" i="1" l="1"/>
  <c r="S10" i="1"/>
  <c r="S8" i="1"/>
  <c r="S18" i="1"/>
  <c r="P20" i="1"/>
  <c r="S20" i="1" s="1"/>
  <c r="S23" i="1"/>
  <c r="S34" i="1"/>
  <c r="S36" i="1"/>
  <c r="S38" i="1"/>
  <c r="S19" i="1"/>
  <c r="S16" i="1"/>
  <c r="P7" i="1"/>
  <c r="S7" i="1" s="1"/>
  <c r="S9" i="1"/>
  <c r="P11" i="1"/>
  <c r="S11" i="1" s="1"/>
  <c r="P15" i="1"/>
  <c r="S15" i="1" s="1"/>
  <c r="S26" i="1"/>
  <c r="S31" i="1"/>
  <c r="P33" i="1"/>
  <c r="AE33" i="1" s="1"/>
  <c r="AE35" i="1"/>
  <c r="S37" i="1"/>
  <c r="P41" i="1"/>
  <c r="S41" i="1" s="1"/>
  <c r="S12" i="1"/>
  <c r="S27" i="1"/>
  <c r="S32" i="1"/>
  <c r="S30" i="1"/>
  <c r="S22" i="1"/>
  <c r="S14" i="1"/>
  <c r="S6" i="1"/>
  <c r="T6" i="1"/>
  <c r="T39" i="1"/>
  <c r="T35" i="1"/>
  <c r="T32" i="1"/>
  <c r="T27" i="1"/>
  <c r="T29" i="1"/>
  <c r="T19" i="1"/>
  <c r="T14" i="1"/>
  <c r="T25" i="1"/>
  <c r="T7" i="1"/>
  <c r="T44" i="1"/>
  <c r="T41" i="1"/>
  <c r="T37" i="1"/>
  <c r="T28" i="1"/>
  <c r="T30" i="1"/>
  <c r="T24" i="1"/>
  <c r="T21" i="1"/>
  <c r="T16" i="1"/>
  <c r="T11" i="1"/>
  <c r="T9" i="1"/>
  <c r="T42" i="1"/>
  <c r="T40" i="1"/>
  <c r="T38" i="1"/>
  <c r="T36" i="1"/>
  <c r="T34" i="1"/>
  <c r="T33" i="1"/>
  <c r="T31" i="1"/>
  <c r="T17" i="1"/>
  <c r="T26" i="1"/>
  <c r="T23" i="1"/>
  <c r="T22" i="1"/>
  <c r="T20" i="1"/>
  <c r="T18" i="1"/>
  <c r="T15" i="1"/>
  <c r="T12" i="1"/>
  <c r="T13" i="1"/>
  <c r="T10" i="1"/>
  <c r="T8" i="1"/>
  <c r="S45" i="1"/>
  <c r="K42" i="1"/>
  <c r="AE41" i="1"/>
  <c r="K41" i="1"/>
  <c r="AE40" i="1"/>
  <c r="K40" i="1"/>
  <c r="K39" i="1"/>
  <c r="AE38" i="1"/>
  <c r="K38" i="1"/>
  <c r="AE37" i="1"/>
  <c r="K37" i="1"/>
  <c r="K36" i="1"/>
  <c r="K35" i="1"/>
  <c r="K34" i="1"/>
  <c r="K28" i="1"/>
  <c r="K33" i="1"/>
  <c r="AE32" i="1"/>
  <c r="K32" i="1"/>
  <c r="AE31" i="1"/>
  <c r="K31" i="1"/>
  <c r="AE30" i="1"/>
  <c r="K30" i="1"/>
  <c r="K17" i="1"/>
  <c r="AE27" i="1"/>
  <c r="K27" i="1"/>
  <c r="AE26" i="1"/>
  <c r="K26" i="1"/>
  <c r="AE24" i="1"/>
  <c r="K24" i="1"/>
  <c r="AE23" i="1"/>
  <c r="K23" i="1"/>
  <c r="K29" i="1"/>
  <c r="AE22" i="1"/>
  <c r="K22" i="1"/>
  <c r="K21" i="1"/>
  <c r="K20" i="1"/>
  <c r="AE19" i="1"/>
  <c r="K19" i="1"/>
  <c r="AE18" i="1"/>
  <c r="K18" i="1"/>
  <c r="AE16" i="1"/>
  <c r="K16" i="1"/>
  <c r="K15" i="1"/>
  <c r="AE14" i="1"/>
  <c r="K14" i="1"/>
  <c r="AE12" i="1"/>
  <c r="K12" i="1"/>
  <c r="AE11" i="1"/>
  <c r="K11" i="1"/>
  <c r="K13" i="1"/>
  <c r="K25" i="1"/>
  <c r="AE10" i="1"/>
  <c r="K10" i="1"/>
  <c r="AE9" i="1"/>
  <c r="K9" i="1"/>
  <c r="K45" i="1"/>
  <c r="K44" i="1"/>
  <c r="AE8" i="1"/>
  <c r="K8" i="1"/>
  <c r="AE7" i="1"/>
  <c r="K7" i="1"/>
  <c r="AE6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15" i="1" l="1"/>
  <c r="AE20" i="1"/>
  <c r="AE34" i="1"/>
  <c r="S35" i="1"/>
  <c r="AE36" i="1"/>
  <c r="S33" i="1"/>
  <c r="K5" i="1"/>
  <c r="AE5" i="1" l="1"/>
</calcChain>
</file>

<file path=xl/sharedStrings.xml><?xml version="1.0" encoding="utf-8"?>
<sst xmlns="http://schemas.openxmlformats.org/spreadsheetml/2006/main" count="149" uniqueCount="93">
  <si>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</si>
  <si>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</si>
  <si>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</si>
  <si>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</si>
  <si>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</si>
  <si>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</si>
  <si>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</si>
  <si>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</si>
  <si>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</si>
  <si>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</si>
  <si>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</si>
  <si>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</si>
  <si>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</si>
  <si>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</si>
  <si>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</si>
  <si>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</si>
  <si>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</si>
  <si>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</si>
  <si>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</si>
  <si>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</si>
  <si>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</si>
  <si>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</si>
  <si>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</si>
  <si>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</si>
  <si>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</si>
  <si>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</si>
  <si>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</si>
  <si>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</si>
  <si>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</si>
  <si>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</si>
  <si>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</si>
  <si>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</si>
  <si>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</si>
  <si>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</si>
  <si>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</si>
  <si>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</si>
  <si>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</si>
  <si>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</si>
  <si>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</si>
  <si>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</si>
  <si>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</si>
  <si>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</si>
  <si>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</si>
  <si>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</si>
  <si>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</si>
  <si>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нужно увеличить продажи!!! / 92кг - Гермес не взял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</si>
  <si>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</si>
  <si>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</si>
  <si>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</si>
  <si>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</si>
  <si>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</si>
  <si>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</si>
  <si>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</si>
  <si>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</si>
  <si>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</si>
  <si>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</si>
  <si>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</si>
  <si>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</si>
  <si>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</si>
  <si>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</si>
  <si>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</si>
  <si>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</si>
  <si>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</si>
  <si>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</si>
  <si>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</si>
  <si>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</si>
  <si>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</si>
  <si>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</si>
  <si>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</si>
  <si>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</si>
  <si>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</si>
  <si>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</si>
  <si>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</si>
  <si>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</si>
  <si>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</si>
  <si>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</si>
  <si>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</si>
  <si>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</si>
  <si>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</si>
  <si>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</si>
  <si>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</si>
  <si>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</si>
  <si>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23,12,24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</si>
  <si>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364кг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</si>
  <si>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576шт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</si>
  <si>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</si>
  <si>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</si>
  <si>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</si>
  <si>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t>11,11,24 завод не отгрузил / 05,11,24 завод не отгрузил</t>
  </si>
  <si>
    <t>05,11,24 завод не отгрузил</t>
  </si>
  <si>
    <t>200шт - Гермес не взял</t>
  </si>
  <si>
    <t>заказ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</si>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</sst>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164" fontId="5" fillId="5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8" fillId="8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16" customWidth="1"/>
    <col min="24" max="29" width="6" customWidth="1"/>
    <col min="30" max="30" width="34.285156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13" t="s">
        <v>19</v>
      </c>
      <c r="W3" s="13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92</v>
      </c>
      <c r="Q4" s="1"/>
      <c r="R4" s="1"/>
      <c r="S4" s="1"/>
      <c r="T4" s="1"/>
      <c r="U4" s="1" t="s">
        <v>22</v>
      </c>
      <c r="V4" s="12" t="s">
        <v>25</v>
      </c>
      <c r="W4" s="12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315.92100000000005</v>
      </c>
      <c r="F5" s="4">
        <f>SUM(F6:F496)</f>
        <v>4759.2280000000001</v>
      </c>
      <c r="G5" s="7"/>
      <c r="H5" s="1"/>
      <c r="I5" s="1"/>
      <c r="J5" s="4">
        <f t="shared" ref="J5:Q5" si="0">SUM(J6:J496)</f>
        <v>342</v>
      </c>
      <c r="K5" s="4">
        <f t="shared" si="0"/>
        <v>-26.079000000000001</v>
      </c>
      <c r="L5" s="4">
        <f t="shared" si="0"/>
        <v>0</v>
      </c>
      <c r="M5" s="4">
        <f t="shared" si="0"/>
        <v>0</v>
      </c>
      <c r="N5" s="4">
        <f t="shared" si="0"/>
        <v>1210.1977999999997</v>
      </c>
      <c r="O5" s="4">
        <f t="shared" si="0"/>
        <v>157.96050000000002</v>
      </c>
      <c r="P5" s="4">
        <f>SUM(P6:P42)</f>
        <v>1641.0158000000001</v>
      </c>
      <c r="Q5" s="4">
        <f t="shared" si="0"/>
        <v>0</v>
      </c>
      <c r="R5" s="1"/>
      <c r="S5" s="1"/>
      <c r="T5" s="1"/>
      <c r="U5" s="4">
        <f t="shared" ref="U5:AC5" si="1">SUM(U6:U496)</f>
        <v>448.26020000000011</v>
      </c>
      <c r="V5" s="14">
        <f t="shared" si="1"/>
        <v>377.65160000000003</v>
      </c>
      <c r="W5" s="14">
        <f t="shared" si="1"/>
        <v>372.12080000000003</v>
      </c>
      <c r="X5" s="4">
        <f t="shared" si="1"/>
        <v>398.1472</v>
      </c>
      <c r="Y5" s="4">
        <f t="shared" si="1"/>
        <v>424.08519999999999</v>
      </c>
      <c r="Z5" s="4">
        <f t="shared" si="1"/>
        <v>519.3818</v>
      </c>
      <c r="AA5" s="4">
        <f t="shared" si="1"/>
        <v>476.2688</v>
      </c>
      <c r="AB5" s="4">
        <f t="shared" si="1"/>
        <v>433.16880000000003</v>
      </c>
      <c r="AC5" s="4">
        <f t="shared" si="1"/>
        <v>416.10699999999997</v>
      </c>
      <c r="AD5" s="1"/>
      <c r="AE5" s="4">
        <f>SUM(AE6:AE496)</f>
        <v>247.31780000000026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33</v>
      </c>
      <c r="B6" s="1" t="s">
        <v>34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42" si="2">E6-J6</f>
        <v>0</v>
      </c>
      <c r="L6" s="1"/>
      <c r="M6" s="1"/>
      <c r="N6" s="1">
        <v>52.399999999999991</v>
      </c>
      <c r="O6" s="1">
        <f>E6/2</f>
        <v>0</v>
      </c>
      <c r="P6" s="5"/>
      <c r="Q6" s="5"/>
      <c r="R6" s="1"/>
      <c r="S6" s="1">
        <f>(F6+N6+P6)/AG6</f>
        <v>15.878787878787875</v>
      </c>
      <c r="T6" s="1">
        <f>(F6+N6)/AG6</f>
        <v>15.878787878787875</v>
      </c>
      <c r="U6" s="1">
        <v>7.8</v>
      </c>
      <c r="V6" s="12">
        <v>4.4000000000000004</v>
      </c>
      <c r="W6" s="12">
        <v>2.2000000000000002</v>
      </c>
      <c r="X6" s="1">
        <v>5</v>
      </c>
      <c r="Y6" s="1">
        <v>5.2</v>
      </c>
      <c r="Z6" s="1">
        <v>3.4</v>
      </c>
      <c r="AA6" s="1">
        <v>0.4</v>
      </c>
      <c r="AB6" s="1">
        <v>3.2</v>
      </c>
      <c r="AC6" s="1">
        <v>5.4</v>
      </c>
      <c r="AD6" s="1" t="s">
        <v>82</v>
      </c>
      <c r="AE6" s="1">
        <f t="shared" ref="AE6:AE12" si="3">G6*P6</f>
        <v>0</v>
      </c>
      <c r="AF6" s="1"/>
      <c r="AG6" s="12">
        <f>(V6+W6)/2</f>
        <v>3.3000000000000003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20</v>
      </c>
      <c r="D7" s="1"/>
      <c r="E7" s="1">
        <v>3</v>
      </c>
      <c r="F7" s="1">
        <v>7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>
        <v>12</v>
      </c>
      <c r="O7" s="1">
        <f t="shared" ref="O7:O42" si="4">E7/2</f>
        <v>1.5</v>
      </c>
      <c r="P7" s="5">
        <f t="shared" ref="P7" si="5">14*AG7-N7-F7</f>
        <v>30</v>
      </c>
      <c r="Q7" s="5"/>
      <c r="R7" s="1"/>
      <c r="S7" s="1">
        <f t="shared" ref="S7:S42" si="6">(F7+N7+P7)/AG7</f>
        <v>14</v>
      </c>
      <c r="T7" s="1">
        <f t="shared" ref="T7:T42" si="7">(F7+N7)/AG7</f>
        <v>5.4285714285714288</v>
      </c>
      <c r="U7" s="1">
        <v>5</v>
      </c>
      <c r="V7" s="12">
        <v>4</v>
      </c>
      <c r="W7" s="12">
        <v>3</v>
      </c>
      <c r="X7" s="1">
        <v>6.4</v>
      </c>
      <c r="Y7" s="1">
        <v>4.5999999999999996</v>
      </c>
      <c r="Z7" s="1">
        <v>1.6</v>
      </c>
      <c r="AA7" s="1">
        <v>5.2</v>
      </c>
      <c r="AB7" s="1">
        <v>8.4</v>
      </c>
      <c r="AC7" s="1">
        <v>2</v>
      </c>
      <c r="AD7" s="1"/>
      <c r="AE7" s="1">
        <f t="shared" si="3"/>
        <v>5.3999999999999995</v>
      </c>
      <c r="AF7" s="1"/>
      <c r="AG7" s="12">
        <f t="shared" ref="AG7:AG45" si="8">(V7+W7)/2</f>
        <v>3.5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22</v>
      </c>
      <c r="D8" s="1"/>
      <c r="E8" s="1">
        <v>3</v>
      </c>
      <c r="F8" s="1">
        <v>14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>
        <v>31.600000000000009</v>
      </c>
      <c r="O8" s="1">
        <f t="shared" si="4"/>
        <v>1.5</v>
      </c>
      <c r="P8" s="5">
        <v>10</v>
      </c>
      <c r="Q8" s="5"/>
      <c r="R8" s="1"/>
      <c r="S8" s="1">
        <f t="shared" si="6"/>
        <v>16.352941176470591</v>
      </c>
      <c r="T8" s="1">
        <f t="shared" si="7"/>
        <v>13.411764705882355</v>
      </c>
      <c r="U8" s="1">
        <v>6.2</v>
      </c>
      <c r="V8" s="12">
        <v>4</v>
      </c>
      <c r="W8" s="12">
        <v>2.8</v>
      </c>
      <c r="X8" s="1">
        <v>6.2</v>
      </c>
      <c r="Y8" s="1">
        <v>5.6</v>
      </c>
      <c r="Z8" s="1">
        <v>5</v>
      </c>
      <c r="AA8" s="1">
        <v>8.8000000000000007</v>
      </c>
      <c r="AB8" s="1">
        <v>9</v>
      </c>
      <c r="AC8" s="1">
        <v>1.6</v>
      </c>
      <c r="AD8" s="1"/>
      <c r="AE8" s="1">
        <f t="shared" si="3"/>
        <v>1.7999999999999998</v>
      </c>
      <c r="AF8" s="1"/>
      <c r="AG8" s="12">
        <f t="shared" si="8"/>
        <v>3.4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27</v>
      </c>
      <c r="D9" s="1"/>
      <c r="E9" s="1"/>
      <c r="F9" s="1">
        <v>27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>
        <f t="shared" si="6"/>
        <v>15</v>
      </c>
      <c r="T9" s="1">
        <f t="shared" si="7"/>
        <v>15</v>
      </c>
      <c r="U9" s="1">
        <v>1.8</v>
      </c>
      <c r="V9" s="12">
        <v>1.8</v>
      </c>
      <c r="W9" s="12">
        <v>1.8</v>
      </c>
      <c r="X9" s="1">
        <v>1.2</v>
      </c>
      <c r="Y9" s="1">
        <v>4.8</v>
      </c>
      <c r="Z9" s="1">
        <v>0.6</v>
      </c>
      <c r="AA9" s="1">
        <v>0</v>
      </c>
      <c r="AB9" s="1">
        <v>1.2</v>
      </c>
      <c r="AC9" s="1">
        <v>0.4</v>
      </c>
      <c r="AD9" s="41" t="s">
        <v>40</v>
      </c>
      <c r="AE9" s="1">
        <f t="shared" si="3"/>
        <v>0</v>
      </c>
      <c r="AF9" s="1"/>
      <c r="AG9" s="12">
        <f t="shared" si="8"/>
        <v>1.8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24</v>
      </c>
      <c r="D10" s="1"/>
      <c r="E10" s="1"/>
      <c r="F10" s="1">
        <v>24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>
        <f t="shared" si="6"/>
        <v>18.46153846153846</v>
      </c>
      <c r="T10" s="1">
        <f t="shared" si="7"/>
        <v>18.46153846153846</v>
      </c>
      <c r="U10" s="1">
        <v>1.6</v>
      </c>
      <c r="V10" s="12">
        <v>2</v>
      </c>
      <c r="W10" s="12">
        <v>0.6</v>
      </c>
      <c r="X10" s="1">
        <v>2.2000000000000002</v>
      </c>
      <c r="Y10" s="1">
        <v>0.4</v>
      </c>
      <c r="Z10" s="1">
        <v>1.4</v>
      </c>
      <c r="AA10" s="1">
        <v>2</v>
      </c>
      <c r="AB10" s="1">
        <v>0</v>
      </c>
      <c r="AC10" s="1">
        <v>0</v>
      </c>
      <c r="AD10" s="41" t="s">
        <v>40</v>
      </c>
      <c r="AE10" s="1">
        <f t="shared" si="3"/>
        <v>0</v>
      </c>
      <c r="AF10" s="1"/>
      <c r="AG10" s="12">
        <f t="shared" si="8"/>
        <v>1.3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47</v>
      </c>
      <c r="B11" s="1" t="s">
        <v>34</v>
      </c>
      <c r="C11" s="1">
        <v>67</v>
      </c>
      <c r="D11" s="1"/>
      <c r="E11" s="1">
        <v>6</v>
      </c>
      <c r="F11" s="1">
        <v>61</v>
      </c>
      <c r="G11" s="7">
        <v>0.18</v>
      </c>
      <c r="H11" s="1">
        <v>150</v>
      </c>
      <c r="I11" s="1">
        <v>5034819</v>
      </c>
      <c r="J11" s="1">
        <v>6</v>
      </c>
      <c r="K11" s="1">
        <f t="shared" si="2"/>
        <v>0</v>
      </c>
      <c r="L11" s="1"/>
      <c r="M11" s="1"/>
      <c r="N11" s="1"/>
      <c r="O11" s="1">
        <f t="shared" si="4"/>
        <v>3</v>
      </c>
      <c r="P11" s="5">
        <f>14*AG11-N11-F11</f>
        <v>52.399999999999991</v>
      </c>
      <c r="Q11" s="5"/>
      <c r="R11" s="1"/>
      <c r="S11" s="1">
        <f t="shared" si="6"/>
        <v>14</v>
      </c>
      <c r="T11" s="1">
        <f t="shared" si="7"/>
        <v>7.5308641975308648</v>
      </c>
      <c r="U11" s="1">
        <v>4.2</v>
      </c>
      <c r="V11" s="12">
        <v>7.8</v>
      </c>
      <c r="W11" s="12">
        <v>8.4</v>
      </c>
      <c r="X11" s="1">
        <v>2.8</v>
      </c>
      <c r="Y11" s="1">
        <v>6.8</v>
      </c>
      <c r="Z11" s="1">
        <v>5.6</v>
      </c>
      <c r="AA11" s="1">
        <v>5.4</v>
      </c>
      <c r="AB11" s="1">
        <v>5</v>
      </c>
      <c r="AC11" s="1">
        <v>4.5999999999999996</v>
      </c>
      <c r="AD11" s="1"/>
      <c r="AE11" s="1">
        <f t="shared" si="3"/>
        <v>9.4319999999999986</v>
      </c>
      <c r="AF11" s="1"/>
      <c r="AG11" s="12">
        <f t="shared" si="8"/>
        <v>8.1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7" t="s">
        <v>48</v>
      </c>
      <c r="B12" s="28" t="s">
        <v>43</v>
      </c>
      <c r="C12" s="28"/>
      <c r="D12" s="28"/>
      <c r="E12" s="28"/>
      <c r="F12" s="2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v>10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2">
        <v>0</v>
      </c>
      <c r="W12" s="1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43" t="s">
        <v>88</v>
      </c>
      <c r="AE12" s="1">
        <f t="shared" si="3"/>
        <v>10</v>
      </c>
      <c r="AF12" s="1"/>
      <c r="AG12" s="12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31" t="s">
        <v>46</v>
      </c>
      <c r="B13" s="32" t="s">
        <v>43</v>
      </c>
      <c r="C13" s="32">
        <v>12</v>
      </c>
      <c r="D13" s="32"/>
      <c r="E13" s="32"/>
      <c r="F13" s="33">
        <v>12</v>
      </c>
      <c r="G13" s="34">
        <v>0</v>
      </c>
      <c r="H13" s="35" t="e">
        <v>#N/A</v>
      </c>
      <c r="I13" s="35" t="s">
        <v>44</v>
      </c>
      <c r="J13" s="35"/>
      <c r="K13" s="35">
        <f>E13-J13</f>
        <v>0</v>
      </c>
      <c r="L13" s="35"/>
      <c r="M13" s="35"/>
      <c r="N13" s="35"/>
      <c r="O13" s="35">
        <f>E13/2</f>
        <v>0</v>
      </c>
      <c r="P13" s="36"/>
      <c r="Q13" s="36"/>
      <c r="R13" s="35"/>
      <c r="S13" s="35">
        <f>(F13+N13+P13)/AG13</f>
        <v>48.780487804878049</v>
      </c>
      <c r="T13" s="35">
        <f>(F13+N13)/AG13</f>
        <v>48.780487804878049</v>
      </c>
      <c r="U13" s="35">
        <v>0.40939999999999999</v>
      </c>
      <c r="V13" s="37">
        <v>0.49199999999999999</v>
      </c>
      <c r="W13" s="37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41" t="s">
        <v>40</v>
      </c>
      <c r="AE13" s="35"/>
      <c r="AF13" s="1"/>
      <c r="AG13" s="12">
        <f>(V13+W13)/2</f>
        <v>0.246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34</v>
      </c>
      <c r="C14" s="1">
        <v>127</v>
      </c>
      <c r="D14" s="1"/>
      <c r="E14" s="1">
        <v>30</v>
      </c>
      <c r="F14" s="1">
        <v>89</v>
      </c>
      <c r="G14" s="7">
        <v>0.1</v>
      </c>
      <c r="H14" s="1">
        <v>90</v>
      </c>
      <c r="I14" s="1">
        <v>8444163</v>
      </c>
      <c r="J14" s="1">
        <v>30</v>
      </c>
      <c r="K14" s="1">
        <f t="shared" si="2"/>
        <v>0</v>
      </c>
      <c r="L14" s="1"/>
      <c r="M14" s="1"/>
      <c r="N14" s="1">
        <v>290</v>
      </c>
      <c r="O14" s="1">
        <f t="shared" si="4"/>
        <v>15</v>
      </c>
      <c r="P14" s="5"/>
      <c r="Q14" s="5"/>
      <c r="R14" s="1"/>
      <c r="S14" s="1">
        <f t="shared" si="6"/>
        <v>19.637305699481864</v>
      </c>
      <c r="T14" s="1">
        <f t="shared" si="7"/>
        <v>19.637305699481864</v>
      </c>
      <c r="U14" s="1">
        <v>35.200000000000003</v>
      </c>
      <c r="V14" s="12">
        <v>25.6</v>
      </c>
      <c r="W14" s="12">
        <v>13</v>
      </c>
      <c r="X14" s="1">
        <v>26.8</v>
      </c>
      <c r="Y14" s="1">
        <v>26.4</v>
      </c>
      <c r="Z14" s="1">
        <v>21.2</v>
      </c>
      <c r="AA14" s="1">
        <v>19.8</v>
      </c>
      <c r="AB14" s="1">
        <v>25.6</v>
      </c>
      <c r="AC14" s="1">
        <v>17.8</v>
      </c>
      <c r="AD14" s="1"/>
      <c r="AE14" s="1">
        <f>G14*P14</f>
        <v>0</v>
      </c>
      <c r="AF14" s="1"/>
      <c r="AG14" s="12">
        <f t="shared" si="8"/>
        <v>19.3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50</v>
      </c>
      <c r="B15" s="1" t="s">
        <v>34</v>
      </c>
      <c r="C15" s="1">
        <v>104</v>
      </c>
      <c r="D15" s="1"/>
      <c r="E15" s="1">
        <v>11</v>
      </c>
      <c r="F15" s="1">
        <v>73</v>
      </c>
      <c r="G15" s="7">
        <v>0.18</v>
      </c>
      <c r="H15" s="1">
        <v>150</v>
      </c>
      <c r="I15" s="1">
        <v>5038411</v>
      </c>
      <c r="J15" s="1">
        <v>12</v>
      </c>
      <c r="K15" s="1">
        <f t="shared" si="2"/>
        <v>-1</v>
      </c>
      <c r="L15" s="1"/>
      <c r="M15" s="1"/>
      <c r="N15" s="1"/>
      <c r="O15" s="1">
        <f t="shared" si="4"/>
        <v>5.5</v>
      </c>
      <c r="P15" s="5">
        <f t="shared" ref="P15" si="9">14*AG15-N15-F15</f>
        <v>82.4</v>
      </c>
      <c r="Q15" s="5"/>
      <c r="R15" s="1"/>
      <c r="S15" s="1">
        <f t="shared" si="6"/>
        <v>14.000000000000002</v>
      </c>
      <c r="T15" s="1">
        <f t="shared" si="7"/>
        <v>6.5765765765765769</v>
      </c>
      <c r="U15" s="1">
        <v>14</v>
      </c>
      <c r="V15" s="12">
        <v>13</v>
      </c>
      <c r="W15" s="12">
        <v>9.1999999999999993</v>
      </c>
      <c r="X15" s="1">
        <v>8.4</v>
      </c>
      <c r="Y15" s="1">
        <v>16.399999999999999</v>
      </c>
      <c r="Z15" s="1">
        <v>11.4</v>
      </c>
      <c r="AA15" s="1">
        <v>13.4</v>
      </c>
      <c r="AB15" s="1">
        <v>9.6</v>
      </c>
      <c r="AC15" s="1">
        <v>11.4</v>
      </c>
      <c r="AD15" s="43" t="s">
        <v>90</v>
      </c>
      <c r="AE15" s="1">
        <f>G15*P15</f>
        <v>14.832000000000001</v>
      </c>
      <c r="AF15" s="1"/>
      <c r="AG15" s="12">
        <f t="shared" si="8"/>
        <v>11.1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30" t="s">
        <v>51</v>
      </c>
      <c r="B16" s="25" t="s">
        <v>34</v>
      </c>
      <c r="C16" s="25">
        <v>200</v>
      </c>
      <c r="D16" s="25"/>
      <c r="E16" s="25">
        <v>11</v>
      </c>
      <c r="F16" s="26">
        <v>166</v>
      </c>
      <c r="G16" s="7">
        <v>0.18</v>
      </c>
      <c r="H16" s="1">
        <v>150</v>
      </c>
      <c r="I16" s="1">
        <v>5038459</v>
      </c>
      <c r="J16" s="1">
        <v>12</v>
      </c>
      <c r="K16" s="1">
        <f t="shared" si="2"/>
        <v>-1</v>
      </c>
      <c r="L16" s="1"/>
      <c r="M16" s="1"/>
      <c r="N16" s="1"/>
      <c r="O16" s="1">
        <f t="shared" si="4"/>
        <v>5.5</v>
      </c>
      <c r="P16" s="5"/>
      <c r="Q16" s="5"/>
      <c r="R16" s="1"/>
      <c r="S16" s="1">
        <f t="shared" si="6"/>
        <v>14.067796610169491</v>
      </c>
      <c r="T16" s="1">
        <f t="shared" si="7"/>
        <v>14.067796610169491</v>
      </c>
      <c r="U16" s="1">
        <v>14.8</v>
      </c>
      <c r="V16" s="12">
        <v>16.600000000000001</v>
      </c>
      <c r="W16" s="12">
        <v>7</v>
      </c>
      <c r="X16" s="1">
        <v>14.2</v>
      </c>
      <c r="Y16" s="1">
        <v>2.6</v>
      </c>
      <c r="Z16" s="1">
        <v>7.6</v>
      </c>
      <c r="AA16" s="1">
        <v>14.4</v>
      </c>
      <c r="AB16" s="1">
        <v>6.8</v>
      </c>
      <c r="AC16" s="1">
        <v>9.1999999999999993</v>
      </c>
      <c r="AD16" s="41" t="s">
        <v>52</v>
      </c>
      <c r="AE16" s="1">
        <f>G16*P16</f>
        <v>0</v>
      </c>
      <c r="AF16" s="1"/>
      <c r="AG16" s="12">
        <f t="shared" si="8"/>
        <v>11.8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31" t="s">
        <v>65</v>
      </c>
      <c r="B17" s="32" t="s">
        <v>34</v>
      </c>
      <c r="C17" s="32">
        <v>4</v>
      </c>
      <c r="D17" s="32"/>
      <c r="E17" s="32"/>
      <c r="F17" s="33">
        <v>4</v>
      </c>
      <c r="G17" s="34">
        <v>0</v>
      </c>
      <c r="H17" s="35" t="e">
        <v>#N/A</v>
      </c>
      <c r="I17" s="35" t="s">
        <v>44</v>
      </c>
      <c r="J17" s="35"/>
      <c r="K17" s="35">
        <f>E17-J17</f>
        <v>0</v>
      </c>
      <c r="L17" s="35"/>
      <c r="M17" s="35"/>
      <c r="N17" s="35"/>
      <c r="O17" s="35">
        <f>E17/2</f>
        <v>0</v>
      </c>
      <c r="P17" s="36"/>
      <c r="Q17" s="36"/>
      <c r="R17" s="35"/>
      <c r="S17" s="35">
        <f>(F17+N17+P17)/AG17</f>
        <v>4</v>
      </c>
      <c r="T17" s="35">
        <f>(F17+N17)/AG17</f>
        <v>4</v>
      </c>
      <c r="U17" s="35">
        <v>0</v>
      </c>
      <c r="V17" s="37">
        <v>0.8</v>
      </c>
      <c r="W17" s="37">
        <v>1.2</v>
      </c>
      <c r="X17" s="35">
        <v>1</v>
      </c>
      <c r="Y17" s="35">
        <v>5</v>
      </c>
      <c r="Z17" s="35">
        <v>2.8</v>
      </c>
      <c r="AA17" s="35">
        <v>1.6</v>
      </c>
      <c r="AB17" s="35">
        <v>2.2000000000000002</v>
      </c>
      <c r="AC17" s="35">
        <v>1.4</v>
      </c>
      <c r="AD17" s="35"/>
      <c r="AE17" s="35"/>
      <c r="AF17" s="1"/>
      <c r="AG17" s="12">
        <f>(V17+W17)/2</f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21</v>
      </c>
      <c r="D18" s="1"/>
      <c r="E18" s="1">
        <v>3</v>
      </c>
      <c r="F18" s="1">
        <v>5</v>
      </c>
      <c r="G18" s="7">
        <v>0.18</v>
      </c>
      <c r="H18" s="1">
        <v>150</v>
      </c>
      <c r="I18" s="1">
        <v>5038831</v>
      </c>
      <c r="J18" s="1">
        <v>3</v>
      </c>
      <c r="K18" s="1">
        <f t="shared" si="2"/>
        <v>0</v>
      </c>
      <c r="L18" s="1"/>
      <c r="M18" s="1"/>
      <c r="N18" s="1"/>
      <c r="O18" s="1">
        <f t="shared" si="4"/>
        <v>1.5</v>
      </c>
      <c r="P18" s="5">
        <f>12*AG18-N18-F18</f>
        <v>33.400000000000006</v>
      </c>
      <c r="Q18" s="5"/>
      <c r="R18" s="1"/>
      <c r="S18" s="1">
        <f t="shared" si="6"/>
        <v>12.000000000000002</v>
      </c>
      <c r="T18" s="1">
        <f t="shared" si="7"/>
        <v>1.5625</v>
      </c>
      <c r="U18" s="1">
        <v>7.2</v>
      </c>
      <c r="V18" s="12">
        <v>6</v>
      </c>
      <c r="W18" s="12">
        <v>0.4</v>
      </c>
      <c r="X18" s="1">
        <v>2.8</v>
      </c>
      <c r="Y18" s="1">
        <v>11.4</v>
      </c>
      <c r="Z18" s="1">
        <v>5.2</v>
      </c>
      <c r="AA18" s="1">
        <v>4</v>
      </c>
      <c r="AB18" s="1">
        <v>5.6</v>
      </c>
      <c r="AC18" s="1">
        <v>4.5999999999999996</v>
      </c>
      <c r="AD18" s="1"/>
      <c r="AE18" s="1">
        <f>G18*P18</f>
        <v>6.0120000000000005</v>
      </c>
      <c r="AF18" s="1"/>
      <c r="AG18" s="12">
        <f t="shared" si="8"/>
        <v>3.2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574</v>
      </c>
      <c r="D19" s="1"/>
      <c r="E19" s="1">
        <v>4</v>
      </c>
      <c r="F19" s="1">
        <v>560</v>
      </c>
      <c r="G19" s="7">
        <v>0.18</v>
      </c>
      <c r="H19" s="1">
        <v>120</v>
      </c>
      <c r="I19" s="1">
        <v>5038855</v>
      </c>
      <c r="J19" s="1">
        <v>4</v>
      </c>
      <c r="K19" s="1">
        <f t="shared" si="2"/>
        <v>0</v>
      </c>
      <c r="L19" s="1"/>
      <c r="M19" s="1"/>
      <c r="N19" s="1"/>
      <c r="O19" s="1">
        <f t="shared" si="4"/>
        <v>2</v>
      </c>
      <c r="P19" s="5"/>
      <c r="Q19" s="5"/>
      <c r="R19" s="1"/>
      <c r="S19" s="1">
        <f t="shared" si="6"/>
        <v>140</v>
      </c>
      <c r="T19" s="1">
        <f t="shared" si="7"/>
        <v>140</v>
      </c>
      <c r="U19" s="1">
        <v>9.6</v>
      </c>
      <c r="V19" s="12">
        <v>6.6</v>
      </c>
      <c r="W19" s="12">
        <v>1.4</v>
      </c>
      <c r="X19" s="1">
        <v>0</v>
      </c>
      <c r="Y19" s="1">
        <v>5.2</v>
      </c>
      <c r="Z19" s="1">
        <v>1.4</v>
      </c>
      <c r="AA19" s="1">
        <v>0</v>
      </c>
      <c r="AB19" s="1">
        <v>2.4</v>
      </c>
      <c r="AC19" s="1">
        <v>5.8</v>
      </c>
      <c r="AD19" s="42" t="s">
        <v>86</v>
      </c>
      <c r="AE19" s="1">
        <f>G19*P19</f>
        <v>0</v>
      </c>
      <c r="AF19" s="1"/>
      <c r="AG19" s="12">
        <f t="shared" si="8"/>
        <v>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133</v>
      </c>
      <c r="D20" s="1"/>
      <c r="E20" s="1">
        <v>13</v>
      </c>
      <c r="F20" s="1">
        <v>98</v>
      </c>
      <c r="G20" s="7">
        <v>0.18</v>
      </c>
      <c r="H20" s="1">
        <v>150</v>
      </c>
      <c r="I20" s="1">
        <v>5038435</v>
      </c>
      <c r="J20" s="1">
        <v>12</v>
      </c>
      <c r="K20" s="1">
        <f t="shared" si="2"/>
        <v>1</v>
      </c>
      <c r="L20" s="1"/>
      <c r="M20" s="1"/>
      <c r="N20" s="1"/>
      <c r="O20" s="1">
        <f t="shared" si="4"/>
        <v>6.5</v>
      </c>
      <c r="P20" s="5">
        <f t="shared" ref="P20" si="10">14*AG20-N20-F20</f>
        <v>84</v>
      </c>
      <c r="Q20" s="5"/>
      <c r="R20" s="1"/>
      <c r="S20" s="1">
        <f t="shared" si="6"/>
        <v>14</v>
      </c>
      <c r="T20" s="1">
        <f t="shared" si="7"/>
        <v>7.5384615384615383</v>
      </c>
      <c r="U20" s="1">
        <v>15.2</v>
      </c>
      <c r="V20" s="12">
        <v>15.2</v>
      </c>
      <c r="W20" s="12">
        <v>10.8</v>
      </c>
      <c r="X20" s="1">
        <v>16.8</v>
      </c>
      <c r="Y20" s="1">
        <v>11.8</v>
      </c>
      <c r="Z20" s="1">
        <v>19.399999999999999</v>
      </c>
      <c r="AA20" s="1">
        <v>22.6</v>
      </c>
      <c r="AB20" s="1">
        <v>10.4</v>
      </c>
      <c r="AC20" s="1">
        <v>16.600000000000001</v>
      </c>
      <c r="AD20" s="1"/>
      <c r="AE20" s="1">
        <f>G20*P20</f>
        <v>15.12</v>
      </c>
      <c r="AF20" s="1"/>
      <c r="AG20" s="12">
        <f t="shared" si="8"/>
        <v>13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35" t="s">
        <v>56</v>
      </c>
      <c r="B21" s="35" t="s">
        <v>34</v>
      </c>
      <c r="C21" s="35">
        <v>5</v>
      </c>
      <c r="D21" s="35"/>
      <c r="E21" s="35"/>
      <c r="F21" s="35">
        <v>5</v>
      </c>
      <c r="G21" s="34">
        <v>0</v>
      </c>
      <c r="H21" s="35" t="e">
        <v>#N/A</v>
      </c>
      <c r="I21" s="35">
        <v>5039609</v>
      </c>
      <c r="J21" s="35"/>
      <c r="K21" s="35">
        <f t="shared" si="2"/>
        <v>0</v>
      </c>
      <c r="L21" s="35"/>
      <c r="M21" s="35"/>
      <c r="N21" s="35"/>
      <c r="O21" s="35">
        <f t="shared" si="4"/>
        <v>0</v>
      </c>
      <c r="P21" s="36"/>
      <c r="Q21" s="36"/>
      <c r="R21" s="35"/>
      <c r="S21" s="35">
        <f t="shared" si="6"/>
        <v>16.666666666666668</v>
      </c>
      <c r="T21" s="35">
        <f t="shared" si="7"/>
        <v>16.666666666666668</v>
      </c>
      <c r="U21" s="35">
        <v>0</v>
      </c>
      <c r="V21" s="37">
        <v>0.6</v>
      </c>
      <c r="W21" s="37">
        <v>0</v>
      </c>
      <c r="X21" s="35">
        <v>0</v>
      </c>
      <c r="Y21" s="35">
        <v>0</v>
      </c>
      <c r="Z21" s="35">
        <v>0</v>
      </c>
      <c r="AA21" s="35">
        <v>0.2</v>
      </c>
      <c r="AB21" s="35">
        <v>1</v>
      </c>
      <c r="AC21" s="35">
        <v>2.8</v>
      </c>
      <c r="AD21" s="35" t="s">
        <v>57</v>
      </c>
      <c r="AE21" s="35"/>
      <c r="AF21" s="1"/>
      <c r="AG21" s="12">
        <f t="shared" si="8"/>
        <v>0.3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21</v>
      </c>
      <c r="D22" s="1"/>
      <c r="E22" s="1">
        <v>1</v>
      </c>
      <c r="F22" s="1">
        <v>2</v>
      </c>
      <c r="G22" s="7">
        <v>0.18</v>
      </c>
      <c r="H22" s="1">
        <v>120</v>
      </c>
      <c r="I22" s="1">
        <v>5038398</v>
      </c>
      <c r="J22" s="1">
        <v>5</v>
      </c>
      <c r="K22" s="1">
        <f t="shared" si="2"/>
        <v>-4</v>
      </c>
      <c r="L22" s="1"/>
      <c r="M22" s="1"/>
      <c r="N22" s="1">
        <v>12.39999999999999</v>
      </c>
      <c r="O22" s="1">
        <f t="shared" si="4"/>
        <v>0.5</v>
      </c>
      <c r="P22" s="5">
        <f>13*AG22-N22-F22</f>
        <v>46.70000000000001</v>
      </c>
      <c r="Q22" s="5"/>
      <c r="R22" s="1"/>
      <c r="S22" s="1">
        <f t="shared" si="6"/>
        <v>13</v>
      </c>
      <c r="T22" s="1">
        <f t="shared" si="7"/>
        <v>3.0638297872340403</v>
      </c>
      <c r="U22" s="1">
        <v>6.8</v>
      </c>
      <c r="V22" s="12">
        <v>1.4</v>
      </c>
      <c r="W22" s="12">
        <v>8</v>
      </c>
      <c r="X22" s="1">
        <v>8</v>
      </c>
      <c r="Y22" s="1">
        <v>0.4</v>
      </c>
      <c r="Z22" s="1">
        <v>6.6</v>
      </c>
      <c r="AA22" s="1">
        <v>10.4</v>
      </c>
      <c r="AB22" s="1">
        <v>2.6</v>
      </c>
      <c r="AC22" s="1">
        <v>1.6</v>
      </c>
      <c r="AD22" s="1"/>
      <c r="AE22" s="1">
        <f>G22*P22</f>
        <v>8.4060000000000024</v>
      </c>
      <c r="AF22" s="1"/>
      <c r="AG22" s="12">
        <f t="shared" si="8"/>
        <v>4.7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43</v>
      </c>
      <c r="C23" s="1">
        <v>2.95</v>
      </c>
      <c r="D23" s="1"/>
      <c r="E23" s="1"/>
      <c r="F23" s="1">
        <v>2.95</v>
      </c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>
        <f>11*AG23-N23-F23</f>
        <v>23.989000000000001</v>
      </c>
      <c r="Q23" s="5"/>
      <c r="R23" s="1"/>
      <c r="S23" s="1">
        <f t="shared" si="6"/>
        <v>11</v>
      </c>
      <c r="T23" s="1">
        <f t="shared" si="7"/>
        <v>1.2045732952225399</v>
      </c>
      <c r="U23" s="1">
        <v>0.98000000000000009</v>
      </c>
      <c r="V23" s="12">
        <v>0</v>
      </c>
      <c r="W23" s="12">
        <v>4.8979999999999997</v>
      </c>
      <c r="X23" s="1">
        <v>3.0619999999999998</v>
      </c>
      <c r="Y23" s="1">
        <v>0</v>
      </c>
      <c r="Z23" s="1">
        <v>0</v>
      </c>
      <c r="AA23" s="1">
        <v>1.9279999999999999</v>
      </c>
      <c r="AB23" s="1">
        <v>0.51800000000000002</v>
      </c>
      <c r="AC23" s="1">
        <v>5.3940000000000001</v>
      </c>
      <c r="AD23" s="43" t="s">
        <v>89</v>
      </c>
      <c r="AE23" s="1">
        <f>G23*P23</f>
        <v>23.989000000000001</v>
      </c>
      <c r="AF23" s="1"/>
      <c r="AG23" s="12">
        <f t="shared" si="8"/>
        <v>2.4489999999999998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61</v>
      </c>
      <c r="B24" s="23" t="s">
        <v>43</v>
      </c>
      <c r="C24" s="23"/>
      <c r="D24" s="23"/>
      <c r="E24" s="23"/>
      <c r="F24" s="24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>
        <f t="shared" si="4"/>
        <v>0</v>
      </c>
      <c r="P24" s="20"/>
      <c r="Q24" s="20"/>
      <c r="R24" s="18"/>
      <c r="S24" s="18" t="e">
        <f t="shared" si="6"/>
        <v>#DIV/0!</v>
      </c>
      <c r="T24" s="18" t="e">
        <f t="shared" si="7"/>
        <v>#DIV/0!</v>
      </c>
      <c r="U24" s="18">
        <v>0</v>
      </c>
      <c r="V24" s="21">
        <v>0</v>
      </c>
      <c r="W24" s="21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 t="s">
        <v>62</v>
      </c>
      <c r="AE24" s="18">
        <f>G24*P24</f>
        <v>0</v>
      </c>
      <c r="AF24" s="1"/>
      <c r="AG24" s="12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1" t="s">
        <v>42</v>
      </c>
      <c r="B25" s="32" t="s">
        <v>43</v>
      </c>
      <c r="C25" s="32">
        <v>139.30699999999999</v>
      </c>
      <c r="D25" s="32"/>
      <c r="E25" s="32">
        <v>5.516</v>
      </c>
      <c r="F25" s="33">
        <v>133.791</v>
      </c>
      <c r="G25" s="34">
        <v>0</v>
      </c>
      <c r="H25" s="35" t="e">
        <v>#N/A</v>
      </c>
      <c r="I25" s="35" t="s">
        <v>44</v>
      </c>
      <c r="J25" s="35">
        <v>6.5</v>
      </c>
      <c r="K25" s="35">
        <f>E25-J25</f>
        <v>-0.98399999999999999</v>
      </c>
      <c r="L25" s="35"/>
      <c r="M25" s="35"/>
      <c r="N25" s="35"/>
      <c r="O25" s="35">
        <f>E25/2</f>
        <v>2.758</v>
      </c>
      <c r="P25" s="36"/>
      <c r="Q25" s="36"/>
      <c r="R25" s="35"/>
      <c r="S25" s="35">
        <f>(F25+N25+P25)/AG25</f>
        <v>130.50234100663286</v>
      </c>
      <c r="T25" s="35">
        <f>(F25+N25)/AG25</f>
        <v>130.50234100663286</v>
      </c>
      <c r="U25" s="35">
        <v>1.5138</v>
      </c>
      <c r="V25" s="37">
        <v>0</v>
      </c>
      <c r="W25" s="37">
        <v>2.0503999999999998</v>
      </c>
      <c r="X25" s="35">
        <v>3.9798</v>
      </c>
      <c r="Y25" s="35">
        <v>2.9456000000000002</v>
      </c>
      <c r="Z25" s="35">
        <v>0.97819999999999996</v>
      </c>
      <c r="AA25" s="35">
        <v>0</v>
      </c>
      <c r="AB25" s="35">
        <v>0</v>
      </c>
      <c r="AC25" s="35">
        <v>0</v>
      </c>
      <c r="AD25" s="35" t="s">
        <v>45</v>
      </c>
      <c r="AE25" s="35"/>
      <c r="AF25" s="1"/>
      <c r="AG25" s="12">
        <f>(V25+W25)/2</f>
        <v>1.0251999999999999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63</v>
      </c>
      <c r="B26" s="1" t="s">
        <v>43</v>
      </c>
      <c r="C26" s="1">
        <v>6.83</v>
      </c>
      <c r="D26" s="1"/>
      <c r="E26" s="1"/>
      <c r="F26" s="1">
        <v>4.66</v>
      </c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>
        <v>18.916</v>
      </c>
      <c r="O26" s="1">
        <f t="shared" si="4"/>
        <v>0</v>
      </c>
      <c r="P26" s="5"/>
      <c r="Q26" s="5"/>
      <c r="R26" s="1"/>
      <c r="S26" s="1">
        <f t="shared" si="6"/>
        <v>28.180731532393018</v>
      </c>
      <c r="T26" s="1">
        <f t="shared" si="7"/>
        <v>28.180731532393018</v>
      </c>
      <c r="U26" s="1">
        <v>2.1219999999999999</v>
      </c>
      <c r="V26" s="12">
        <v>0.502</v>
      </c>
      <c r="W26" s="12">
        <v>1.1712</v>
      </c>
      <c r="X26" s="1">
        <v>0.48599999999999999</v>
      </c>
      <c r="Y26" s="1">
        <v>0.99</v>
      </c>
      <c r="Z26" s="1">
        <v>0.76639999999999997</v>
      </c>
      <c r="AA26" s="1">
        <v>0</v>
      </c>
      <c r="AB26" s="1">
        <v>0</v>
      </c>
      <c r="AC26" s="1">
        <v>0</v>
      </c>
      <c r="AD26" s="1"/>
      <c r="AE26" s="1">
        <f>G26*P26</f>
        <v>0</v>
      </c>
      <c r="AF26" s="1"/>
      <c r="AG26" s="12">
        <f t="shared" si="8"/>
        <v>0.83660000000000001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7" t="s">
        <v>64</v>
      </c>
      <c r="B27" s="28" t="s">
        <v>43</v>
      </c>
      <c r="C27" s="28"/>
      <c r="D27" s="28"/>
      <c r="E27" s="28"/>
      <c r="F27" s="29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>
        <v>10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2">
        <v>0</v>
      </c>
      <c r="W27" s="12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-0.45479999999999998</v>
      </c>
      <c r="AD27" s="43" t="s">
        <v>67</v>
      </c>
      <c r="AE27" s="1">
        <f>G27*P27</f>
        <v>10</v>
      </c>
      <c r="AF27" s="1"/>
      <c r="AG27" s="12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8" t="s">
        <v>71</v>
      </c>
      <c r="B28" s="39" t="s">
        <v>43</v>
      </c>
      <c r="C28" s="39">
        <v>3.34</v>
      </c>
      <c r="D28" s="39"/>
      <c r="E28" s="39"/>
      <c r="F28" s="40">
        <v>3.34</v>
      </c>
      <c r="G28" s="34">
        <v>0</v>
      </c>
      <c r="H28" s="35" t="e">
        <v>#N/A</v>
      </c>
      <c r="I28" s="35" t="s">
        <v>44</v>
      </c>
      <c r="J28" s="35"/>
      <c r="K28" s="35">
        <f>E28-J28</f>
        <v>0</v>
      </c>
      <c r="L28" s="35"/>
      <c r="M28" s="35"/>
      <c r="N28" s="35"/>
      <c r="O28" s="35">
        <f>E28/2</f>
        <v>0</v>
      </c>
      <c r="P28" s="36"/>
      <c r="Q28" s="36"/>
      <c r="R28" s="35"/>
      <c r="S28" s="35" t="e">
        <f>(F28+N28+P28)/AG28</f>
        <v>#DIV/0!</v>
      </c>
      <c r="T28" s="35" t="e">
        <f>(F28+N28)/AG28</f>
        <v>#DIV/0!</v>
      </c>
      <c r="U28" s="35">
        <v>0</v>
      </c>
      <c r="V28" s="37">
        <v>0</v>
      </c>
      <c r="W28" s="37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41" t="s">
        <v>40</v>
      </c>
      <c r="AE28" s="35"/>
      <c r="AF28" s="1"/>
      <c r="AG28" s="12">
        <f>(V28+W28)/2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31" t="s">
        <v>59</v>
      </c>
      <c r="B29" s="32" t="s">
        <v>43</v>
      </c>
      <c r="C29" s="32">
        <v>4.82</v>
      </c>
      <c r="D29" s="32"/>
      <c r="E29" s="32"/>
      <c r="F29" s="33">
        <v>4.82</v>
      </c>
      <c r="G29" s="34">
        <v>0</v>
      </c>
      <c r="H29" s="35" t="e">
        <v>#N/A</v>
      </c>
      <c r="I29" s="35" t="s">
        <v>44</v>
      </c>
      <c r="J29" s="35">
        <v>2.5</v>
      </c>
      <c r="K29" s="35">
        <f>E29-J29</f>
        <v>-2.5</v>
      </c>
      <c r="L29" s="35"/>
      <c r="M29" s="35"/>
      <c r="N29" s="35"/>
      <c r="O29" s="35">
        <f>E29/2</f>
        <v>0</v>
      </c>
      <c r="P29" s="36"/>
      <c r="Q29" s="36"/>
      <c r="R29" s="35"/>
      <c r="S29" s="35" t="e">
        <f>(F29+N29+P29)/AG29</f>
        <v>#DIV/0!</v>
      </c>
      <c r="T29" s="35" t="e">
        <f>(F29+N29)/AG29</f>
        <v>#DIV/0!</v>
      </c>
      <c r="U29" s="35">
        <v>1.8879999999999999</v>
      </c>
      <c r="V29" s="37">
        <v>0</v>
      </c>
      <c r="W29" s="37">
        <v>0</v>
      </c>
      <c r="X29" s="35">
        <v>0</v>
      </c>
      <c r="Y29" s="35">
        <v>1.454</v>
      </c>
      <c r="Z29" s="35">
        <v>1.466</v>
      </c>
      <c r="AA29" s="35">
        <v>0.98199999999999998</v>
      </c>
      <c r="AB29" s="35">
        <v>1.98</v>
      </c>
      <c r="AC29" s="35">
        <v>0</v>
      </c>
      <c r="AD29" s="41" t="s">
        <v>40</v>
      </c>
      <c r="AE29" s="35"/>
      <c r="AF29" s="1"/>
      <c r="AG29" s="12">
        <f>(V29+W29)/2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74</v>
      </c>
      <c r="D30" s="1"/>
      <c r="E30" s="1">
        <v>33</v>
      </c>
      <c r="F30" s="1">
        <v>34</v>
      </c>
      <c r="G30" s="7">
        <v>0.1</v>
      </c>
      <c r="H30" s="1">
        <v>60</v>
      </c>
      <c r="I30" s="1">
        <v>8444170</v>
      </c>
      <c r="J30" s="1">
        <v>33</v>
      </c>
      <c r="K30" s="1">
        <f t="shared" si="2"/>
        <v>0</v>
      </c>
      <c r="L30" s="1"/>
      <c r="M30" s="1"/>
      <c r="N30" s="1"/>
      <c r="O30" s="1">
        <f t="shared" si="4"/>
        <v>16.5</v>
      </c>
      <c r="P30" s="5">
        <f>10*AG30-N30-F30</f>
        <v>145</v>
      </c>
      <c r="Q30" s="5"/>
      <c r="R30" s="1"/>
      <c r="S30" s="1">
        <f t="shared" si="6"/>
        <v>10</v>
      </c>
      <c r="T30" s="1">
        <f t="shared" si="7"/>
        <v>1.8994413407821231</v>
      </c>
      <c r="U30" s="1">
        <v>1.4</v>
      </c>
      <c r="V30" s="12">
        <v>19.399999999999999</v>
      </c>
      <c r="W30" s="12">
        <v>16.399999999999999</v>
      </c>
      <c r="X30" s="1">
        <v>8.1999999999999993</v>
      </c>
      <c r="Y30" s="1">
        <v>26.8</v>
      </c>
      <c r="Z30" s="1">
        <v>25.6</v>
      </c>
      <c r="AA30" s="1">
        <v>23.8</v>
      </c>
      <c r="AB30" s="1">
        <v>11</v>
      </c>
      <c r="AC30" s="1">
        <v>10.8</v>
      </c>
      <c r="AD30" s="1" t="s">
        <v>67</v>
      </c>
      <c r="AE30" s="1">
        <f t="shared" ref="AE30:AE38" si="11">G30*P30</f>
        <v>14.5</v>
      </c>
      <c r="AF30" s="1"/>
      <c r="AG30" s="12">
        <f t="shared" si="8"/>
        <v>17.899999999999999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43</v>
      </c>
      <c r="C31" s="1">
        <v>205</v>
      </c>
      <c r="D31" s="1"/>
      <c r="E31" s="1">
        <v>7.7590000000000003</v>
      </c>
      <c r="F31" s="1">
        <v>197.24100000000001</v>
      </c>
      <c r="G31" s="7">
        <v>1</v>
      </c>
      <c r="H31" s="1">
        <v>120</v>
      </c>
      <c r="I31" s="1">
        <v>5522704</v>
      </c>
      <c r="J31" s="1">
        <v>10.5</v>
      </c>
      <c r="K31" s="1">
        <f t="shared" si="2"/>
        <v>-2.7409999999999997</v>
      </c>
      <c r="L31" s="1"/>
      <c r="M31" s="1"/>
      <c r="N31" s="1"/>
      <c r="O31" s="1">
        <f t="shared" si="4"/>
        <v>3.8795000000000002</v>
      </c>
      <c r="P31" s="5"/>
      <c r="Q31" s="5"/>
      <c r="R31" s="1"/>
      <c r="S31" s="1">
        <f t="shared" si="6"/>
        <v>67.242014113796756</v>
      </c>
      <c r="T31" s="1">
        <f t="shared" si="7"/>
        <v>67.242014113796756</v>
      </c>
      <c r="U31" s="1">
        <v>6.8407999999999998</v>
      </c>
      <c r="V31" s="12">
        <v>3.6711999999999998</v>
      </c>
      <c r="W31" s="12">
        <v>2.1953999999999998</v>
      </c>
      <c r="X31" s="1">
        <v>6.5825999999999993</v>
      </c>
      <c r="Y31" s="1">
        <v>9.4496000000000002</v>
      </c>
      <c r="Z31" s="1">
        <v>9.4616000000000007</v>
      </c>
      <c r="AA31" s="1">
        <v>12.182</v>
      </c>
      <c r="AB31" s="1">
        <v>4.3391999999999999</v>
      </c>
      <c r="AC31" s="1">
        <v>12.547000000000001</v>
      </c>
      <c r="AD31" s="42" t="s">
        <v>85</v>
      </c>
      <c r="AE31" s="1">
        <f t="shared" si="11"/>
        <v>0</v>
      </c>
      <c r="AF31" s="1"/>
      <c r="AG31" s="12">
        <f t="shared" si="8"/>
        <v>2.9333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85</v>
      </c>
      <c r="D32" s="1"/>
      <c r="E32" s="1">
        <v>20</v>
      </c>
      <c r="F32" s="1">
        <v>47</v>
      </c>
      <c r="G32" s="7">
        <v>0.14000000000000001</v>
      </c>
      <c r="H32" s="1">
        <v>180</v>
      </c>
      <c r="I32" s="1">
        <v>9988391</v>
      </c>
      <c r="J32" s="1">
        <v>20</v>
      </c>
      <c r="K32" s="1">
        <f t="shared" si="2"/>
        <v>0</v>
      </c>
      <c r="L32" s="1"/>
      <c r="M32" s="1"/>
      <c r="N32" s="1"/>
      <c r="O32" s="1">
        <f t="shared" si="4"/>
        <v>10</v>
      </c>
      <c r="P32" s="5">
        <f t="shared" ref="P32:P33" si="12">14*AG32-N32-F32</f>
        <v>59.399999999999991</v>
      </c>
      <c r="Q32" s="5"/>
      <c r="R32" s="1"/>
      <c r="S32" s="1">
        <f t="shared" si="6"/>
        <v>14</v>
      </c>
      <c r="T32" s="1">
        <f t="shared" si="7"/>
        <v>6.1842105263157894</v>
      </c>
      <c r="U32" s="1">
        <v>1</v>
      </c>
      <c r="V32" s="12">
        <v>7.8</v>
      </c>
      <c r="W32" s="12">
        <v>7.4</v>
      </c>
      <c r="X32" s="1">
        <v>0.6</v>
      </c>
      <c r="Y32" s="1">
        <v>5.8</v>
      </c>
      <c r="Z32" s="1">
        <v>7</v>
      </c>
      <c r="AA32" s="1">
        <v>2.2000000000000002</v>
      </c>
      <c r="AB32" s="1">
        <v>3.8</v>
      </c>
      <c r="AC32" s="1">
        <v>3.8</v>
      </c>
      <c r="AD32" s="1"/>
      <c r="AE32" s="1">
        <f t="shared" si="11"/>
        <v>8.3159999999999989</v>
      </c>
      <c r="AF32" s="1"/>
      <c r="AG32" s="12">
        <f t="shared" si="8"/>
        <v>7.6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26</v>
      </c>
      <c r="D33" s="1"/>
      <c r="E33" s="1">
        <v>3</v>
      </c>
      <c r="F33" s="1">
        <v>13</v>
      </c>
      <c r="G33" s="7">
        <v>0.18</v>
      </c>
      <c r="H33" s="1">
        <v>270</v>
      </c>
      <c r="I33" s="1">
        <v>9988681</v>
      </c>
      <c r="J33" s="1">
        <v>3</v>
      </c>
      <c r="K33" s="1">
        <f t="shared" si="2"/>
        <v>0</v>
      </c>
      <c r="L33" s="1"/>
      <c r="M33" s="1"/>
      <c r="N33" s="1">
        <v>49.600000000000023</v>
      </c>
      <c r="O33" s="1">
        <f t="shared" si="4"/>
        <v>1.5</v>
      </c>
      <c r="P33" s="5">
        <f t="shared" si="12"/>
        <v>8.7999999999999687</v>
      </c>
      <c r="Q33" s="5"/>
      <c r="R33" s="1"/>
      <c r="S33" s="1">
        <f t="shared" si="6"/>
        <v>14</v>
      </c>
      <c r="T33" s="1">
        <f t="shared" si="7"/>
        <v>12.274509803921575</v>
      </c>
      <c r="U33" s="1">
        <v>12.8</v>
      </c>
      <c r="V33" s="12">
        <v>5.6</v>
      </c>
      <c r="W33" s="12">
        <v>4.5999999999999996</v>
      </c>
      <c r="X33" s="1">
        <v>13</v>
      </c>
      <c r="Y33" s="1">
        <v>11</v>
      </c>
      <c r="Z33" s="1">
        <v>13.6</v>
      </c>
      <c r="AA33" s="1">
        <v>12.8</v>
      </c>
      <c r="AB33" s="1">
        <v>5.4</v>
      </c>
      <c r="AC33" s="1">
        <v>13.6</v>
      </c>
      <c r="AD33" s="1"/>
      <c r="AE33" s="1">
        <f t="shared" si="11"/>
        <v>1.5839999999999943</v>
      </c>
      <c r="AF33" s="1"/>
      <c r="AG33" s="12">
        <f t="shared" si="8"/>
        <v>5.0999999999999996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72</v>
      </c>
      <c r="B34" s="1" t="s">
        <v>43</v>
      </c>
      <c r="C34" s="1"/>
      <c r="D34" s="1"/>
      <c r="E34" s="1"/>
      <c r="F34" s="1"/>
      <c r="G34" s="7">
        <v>1</v>
      </c>
      <c r="H34" s="1">
        <v>120</v>
      </c>
      <c r="I34" s="1">
        <v>8785198</v>
      </c>
      <c r="J34" s="1"/>
      <c r="K34" s="1">
        <f t="shared" si="2"/>
        <v>0</v>
      </c>
      <c r="L34" s="1"/>
      <c r="M34" s="1"/>
      <c r="N34" s="1">
        <v>10.602</v>
      </c>
      <c r="O34" s="1">
        <f t="shared" si="4"/>
        <v>0</v>
      </c>
      <c r="P34" s="5">
        <f>11*AG34-N34-F34</f>
        <v>67.959999999999994</v>
      </c>
      <c r="Q34" s="5"/>
      <c r="R34" s="1"/>
      <c r="S34" s="1">
        <f t="shared" si="6"/>
        <v>11</v>
      </c>
      <c r="T34" s="1">
        <f t="shared" si="7"/>
        <v>1.4844581349761974</v>
      </c>
      <c r="U34" s="1">
        <v>8.9952000000000005</v>
      </c>
      <c r="V34" s="12">
        <v>7.1883999999999997</v>
      </c>
      <c r="W34" s="12">
        <v>7.0956000000000001</v>
      </c>
      <c r="X34" s="1">
        <v>2.6179999999999999</v>
      </c>
      <c r="Y34" s="1">
        <v>6.3155999999999999</v>
      </c>
      <c r="Z34" s="1">
        <v>7.6212</v>
      </c>
      <c r="AA34" s="1">
        <v>13.263999999999999</v>
      </c>
      <c r="AB34" s="1">
        <v>9.5220000000000002</v>
      </c>
      <c r="AC34" s="1">
        <v>4.9908000000000001</v>
      </c>
      <c r="AD34" s="1" t="s">
        <v>73</v>
      </c>
      <c r="AE34" s="1">
        <f t="shared" si="11"/>
        <v>67.959999999999994</v>
      </c>
      <c r="AF34" s="1"/>
      <c r="AG34" s="12">
        <f t="shared" si="8"/>
        <v>7.1419999999999995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67</v>
      </c>
      <c r="D35" s="1"/>
      <c r="E35" s="1">
        <v>29</v>
      </c>
      <c r="F35" s="1">
        <v>29</v>
      </c>
      <c r="G35" s="7">
        <v>0.1</v>
      </c>
      <c r="H35" s="1">
        <v>60</v>
      </c>
      <c r="I35" s="1">
        <v>8444187</v>
      </c>
      <c r="J35" s="1">
        <v>30</v>
      </c>
      <c r="K35" s="1">
        <f t="shared" si="2"/>
        <v>-1</v>
      </c>
      <c r="L35" s="1"/>
      <c r="M35" s="1"/>
      <c r="N35" s="1">
        <v>79.199999999999875</v>
      </c>
      <c r="O35" s="1">
        <f t="shared" si="4"/>
        <v>14.5</v>
      </c>
      <c r="P35" s="5">
        <f>11*AG35-N35-F35</f>
        <v>261.40000000000015</v>
      </c>
      <c r="Q35" s="5"/>
      <c r="R35" s="1"/>
      <c r="S35" s="1">
        <f t="shared" si="6"/>
        <v>11</v>
      </c>
      <c r="T35" s="1">
        <f t="shared" si="7"/>
        <v>3.2202380952380913</v>
      </c>
      <c r="U35" s="1">
        <v>30.2</v>
      </c>
      <c r="V35" s="12">
        <v>33.6</v>
      </c>
      <c r="W35" s="12">
        <v>33.6</v>
      </c>
      <c r="X35" s="1">
        <v>34.200000000000003</v>
      </c>
      <c r="Y35" s="1">
        <v>41.6</v>
      </c>
      <c r="Z35" s="1">
        <v>35</v>
      </c>
      <c r="AA35" s="1">
        <v>30.4</v>
      </c>
      <c r="AB35" s="1">
        <v>40</v>
      </c>
      <c r="AC35" s="1">
        <v>11.6</v>
      </c>
      <c r="AD35" s="1"/>
      <c r="AE35" s="1">
        <f t="shared" si="11"/>
        <v>26.140000000000015</v>
      </c>
      <c r="AF35" s="1"/>
      <c r="AG35" s="12">
        <f t="shared" si="8"/>
        <v>33.6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34</v>
      </c>
      <c r="C36" s="1">
        <v>118</v>
      </c>
      <c r="D36" s="1"/>
      <c r="E36" s="1">
        <v>28</v>
      </c>
      <c r="F36" s="1">
        <v>83</v>
      </c>
      <c r="G36" s="7">
        <v>0.1</v>
      </c>
      <c r="H36" s="1">
        <v>90</v>
      </c>
      <c r="I36" s="1">
        <v>8444194</v>
      </c>
      <c r="J36" s="1">
        <v>28</v>
      </c>
      <c r="K36" s="1">
        <f t="shared" si="2"/>
        <v>0</v>
      </c>
      <c r="L36" s="1"/>
      <c r="M36" s="1"/>
      <c r="N36" s="1"/>
      <c r="O36" s="1">
        <f t="shared" si="4"/>
        <v>14</v>
      </c>
      <c r="P36" s="5">
        <f>12*AG36-N36-F36</f>
        <v>268.60000000000002</v>
      </c>
      <c r="Q36" s="5"/>
      <c r="R36" s="1"/>
      <c r="S36" s="1">
        <f t="shared" si="6"/>
        <v>12</v>
      </c>
      <c r="T36" s="1">
        <f t="shared" si="7"/>
        <v>2.8327645051194539</v>
      </c>
      <c r="U36" s="1">
        <v>15.8</v>
      </c>
      <c r="V36" s="12">
        <v>30.8</v>
      </c>
      <c r="W36" s="12">
        <v>27.8</v>
      </c>
      <c r="X36" s="1">
        <v>13.8</v>
      </c>
      <c r="Y36" s="1">
        <v>33.200000000000003</v>
      </c>
      <c r="Z36" s="1">
        <v>32.799999999999997</v>
      </c>
      <c r="AA36" s="1">
        <v>26.2</v>
      </c>
      <c r="AB36" s="1">
        <v>26.6</v>
      </c>
      <c r="AC36" s="1">
        <v>8.1999999999999993</v>
      </c>
      <c r="AD36" s="1"/>
      <c r="AE36" s="1">
        <f t="shared" si="11"/>
        <v>26.860000000000003</v>
      </c>
      <c r="AF36" s="1"/>
      <c r="AG36" s="12">
        <f t="shared" si="8"/>
        <v>29.3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76</v>
      </c>
      <c r="B37" s="1" t="s">
        <v>34</v>
      </c>
      <c r="C37" s="1">
        <v>475.12400000000002</v>
      </c>
      <c r="D37" s="1"/>
      <c r="E37" s="1"/>
      <c r="F37" s="1">
        <v>475.12400000000002</v>
      </c>
      <c r="G37" s="7">
        <v>0.2</v>
      </c>
      <c r="H37" s="1">
        <v>120</v>
      </c>
      <c r="I37" s="1">
        <v>783798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>
        <f t="shared" si="6"/>
        <v>48.981855670103101</v>
      </c>
      <c r="T37" s="1">
        <f t="shared" si="7"/>
        <v>48.981855670103101</v>
      </c>
      <c r="U37" s="1">
        <v>13.4</v>
      </c>
      <c r="V37" s="12">
        <v>12</v>
      </c>
      <c r="W37" s="12">
        <v>7.4</v>
      </c>
      <c r="X37" s="1">
        <v>11.2</v>
      </c>
      <c r="Y37" s="1">
        <v>12.6</v>
      </c>
      <c r="Z37" s="1">
        <v>9</v>
      </c>
      <c r="AA37" s="1">
        <v>12.6</v>
      </c>
      <c r="AB37" s="1">
        <v>11.4</v>
      </c>
      <c r="AC37" s="1">
        <v>9.4</v>
      </c>
      <c r="AD37" s="42" t="s">
        <v>84</v>
      </c>
      <c r="AE37" s="1">
        <f t="shared" si="11"/>
        <v>0</v>
      </c>
      <c r="AF37" s="1"/>
      <c r="AG37" s="12">
        <f t="shared" si="8"/>
        <v>9.6999999999999993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0" t="s">
        <v>77</v>
      </c>
      <c r="B38" s="25" t="s">
        <v>43</v>
      </c>
      <c r="C38" s="25">
        <v>500.495</v>
      </c>
      <c r="D38" s="25"/>
      <c r="E38" s="25"/>
      <c r="F38" s="26">
        <v>490.30200000000002</v>
      </c>
      <c r="G38" s="7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>
        <f t="shared" si="6"/>
        <v>1411.3471502590673</v>
      </c>
      <c r="T38" s="1">
        <f t="shared" si="7"/>
        <v>1411.3471502590673</v>
      </c>
      <c r="U38" s="1">
        <v>0</v>
      </c>
      <c r="V38" s="12">
        <v>0.69480000000000008</v>
      </c>
      <c r="W38" s="12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42" t="s">
        <v>83</v>
      </c>
      <c r="AE38" s="1">
        <f t="shared" si="11"/>
        <v>0</v>
      </c>
      <c r="AF38" s="1"/>
      <c r="AG38" s="12">
        <f t="shared" si="8"/>
        <v>0.34740000000000004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31" t="s">
        <v>78</v>
      </c>
      <c r="B39" s="32" t="s">
        <v>43</v>
      </c>
      <c r="C39" s="32">
        <v>-8.92</v>
      </c>
      <c r="D39" s="32">
        <v>24.12</v>
      </c>
      <c r="E39" s="32">
        <v>8.8659999999999997</v>
      </c>
      <c r="F39" s="33"/>
      <c r="G39" s="34">
        <v>0</v>
      </c>
      <c r="H39" s="35" t="e">
        <v>#N/A</v>
      </c>
      <c r="I39" s="35" t="s">
        <v>44</v>
      </c>
      <c r="J39" s="35">
        <v>10</v>
      </c>
      <c r="K39" s="35">
        <f t="shared" si="2"/>
        <v>-1.1340000000000003</v>
      </c>
      <c r="L39" s="35"/>
      <c r="M39" s="35"/>
      <c r="N39" s="35"/>
      <c r="O39" s="35">
        <f t="shared" si="4"/>
        <v>4.4329999999999998</v>
      </c>
      <c r="P39" s="36"/>
      <c r="Q39" s="36"/>
      <c r="R39" s="35"/>
      <c r="S39" s="35">
        <f t="shared" si="6"/>
        <v>0</v>
      </c>
      <c r="T39" s="35">
        <f t="shared" si="7"/>
        <v>0</v>
      </c>
      <c r="U39" s="35">
        <v>4.3204000000000002</v>
      </c>
      <c r="V39" s="37">
        <v>1.4456</v>
      </c>
      <c r="W39" s="37">
        <v>2.504</v>
      </c>
      <c r="X39" s="35">
        <v>1.718</v>
      </c>
      <c r="Y39" s="35">
        <v>4.4424000000000001</v>
      </c>
      <c r="Z39" s="35">
        <v>5.8423999999999996</v>
      </c>
      <c r="AA39" s="35">
        <v>5.1036000000000001</v>
      </c>
      <c r="AB39" s="35">
        <v>1.1756</v>
      </c>
      <c r="AC39" s="35">
        <v>2.4548000000000001</v>
      </c>
      <c r="AD39" s="35"/>
      <c r="AE39" s="35"/>
      <c r="AF39" s="1"/>
      <c r="AG39" s="12">
        <f t="shared" si="8"/>
        <v>1.9748000000000001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34</v>
      </c>
      <c r="C40" s="1">
        <v>550</v>
      </c>
      <c r="D40" s="1"/>
      <c r="E40" s="1">
        <v>3</v>
      </c>
      <c r="F40" s="1">
        <v>547</v>
      </c>
      <c r="G40" s="7">
        <v>0.2</v>
      </c>
      <c r="H40" s="1">
        <v>120</v>
      </c>
      <c r="I40" s="1">
        <v>783804</v>
      </c>
      <c r="J40" s="1">
        <v>3</v>
      </c>
      <c r="K40" s="1">
        <f t="shared" si="2"/>
        <v>0</v>
      </c>
      <c r="L40" s="1"/>
      <c r="M40" s="1"/>
      <c r="N40" s="1"/>
      <c r="O40" s="1">
        <f t="shared" si="4"/>
        <v>1.5</v>
      </c>
      <c r="P40" s="5"/>
      <c r="Q40" s="5"/>
      <c r="R40" s="1"/>
      <c r="S40" s="1">
        <f t="shared" si="6"/>
        <v>47.155172413793096</v>
      </c>
      <c r="T40" s="1">
        <f t="shared" si="7"/>
        <v>47.155172413793096</v>
      </c>
      <c r="U40" s="1">
        <v>13.6</v>
      </c>
      <c r="V40" s="12">
        <v>12.8</v>
      </c>
      <c r="W40" s="12">
        <v>10.4</v>
      </c>
      <c r="X40" s="1">
        <v>2.2000000000000002</v>
      </c>
      <c r="Y40" s="1">
        <v>0</v>
      </c>
      <c r="Z40" s="1">
        <v>11.8</v>
      </c>
      <c r="AA40" s="1">
        <v>8.6</v>
      </c>
      <c r="AB40" s="1">
        <v>6.4</v>
      </c>
      <c r="AC40" s="1">
        <v>10</v>
      </c>
      <c r="AD40" s="42" t="s">
        <v>87</v>
      </c>
      <c r="AE40" s="1">
        <f>G40*P40</f>
        <v>0</v>
      </c>
      <c r="AF40" s="1"/>
      <c r="AG40" s="12">
        <f t="shared" si="8"/>
        <v>11.600000000000001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30" t="s">
        <v>80</v>
      </c>
      <c r="B41" s="25" t="s">
        <v>43</v>
      </c>
      <c r="C41" s="25">
        <v>94.337999999999994</v>
      </c>
      <c r="D41" s="25"/>
      <c r="E41" s="25"/>
      <c r="F41" s="26"/>
      <c r="G41" s="7">
        <v>1</v>
      </c>
      <c r="H41" s="1">
        <v>120</v>
      </c>
      <c r="I41" s="1">
        <v>783828</v>
      </c>
      <c r="J41" s="1"/>
      <c r="K41" s="1">
        <f t="shared" si="2"/>
        <v>0</v>
      </c>
      <c r="L41" s="1"/>
      <c r="M41" s="1"/>
      <c r="N41" s="1">
        <v>253.4797999999999</v>
      </c>
      <c r="O41" s="1">
        <f t="shared" si="4"/>
        <v>0</v>
      </c>
      <c r="P41" s="5">
        <f>14*(AG41+AG42)-N41-N42-F41-F42</f>
        <v>446.96680000000021</v>
      </c>
      <c r="Q41" s="5"/>
      <c r="R41" s="1"/>
      <c r="S41" s="1">
        <f t="shared" si="6"/>
        <v>86.752281988085372</v>
      </c>
      <c r="T41" s="1">
        <f t="shared" si="7"/>
        <v>31.394186348942906</v>
      </c>
      <c r="U41" s="1">
        <v>17.485199999999999</v>
      </c>
      <c r="V41" s="12">
        <v>5.6867999999999999</v>
      </c>
      <c r="W41" s="12">
        <v>10.461399999999999</v>
      </c>
      <c r="X41" s="1">
        <v>5.5808</v>
      </c>
      <c r="Y41" s="1">
        <v>11.285600000000001</v>
      </c>
      <c r="Z41" s="1">
        <v>9.3919999999999995</v>
      </c>
      <c r="AA41" s="1">
        <v>7.5304000000000002</v>
      </c>
      <c r="AB41" s="1">
        <v>1.3328</v>
      </c>
      <c r="AC41" s="1">
        <v>0</v>
      </c>
      <c r="AD41" s="1"/>
      <c r="AE41" s="41">
        <f>G41*P41</f>
        <v>446.96680000000021</v>
      </c>
      <c r="AF41" s="1"/>
      <c r="AG41" s="12">
        <f t="shared" si="8"/>
        <v>8.0740999999999996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1" t="s">
        <v>81</v>
      </c>
      <c r="B42" s="32" t="s">
        <v>43</v>
      </c>
      <c r="C42" s="32">
        <v>-42.618000000000002</v>
      </c>
      <c r="D42" s="32">
        <v>88.891999999999996</v>
      </c>
      <c r="E42" s="32">
        <v>28.78</v>
      </c>
      <c r="F42" s="33"/>
      <c r="G42" s="34">
        <v>0</v>
      </c>
      <c r="H42" s="35" t="e">
        <v>#N/A</v>
      </c>
      <c r="I42" s="35" t="s">
        <v>44</v>
      </c>
      <c r="J42" s="35">
        <v>31.5</v>
      </c>
      <c r="K42" s="35">
        <f t="shared" si="2"/>
        <v>-2.7199999999999989</v>
      </c>
      <c r="L42" s="35"/>
      <c r="M42" s="35"/>
      <c r="N42" s="35"/>
      <c r="O42" s="35">
        <f t="shared" si="4"/>
        <v>14.39</v>
      </c>
      <c r="P42" s="36"/>
      <c r="Q42" s="36"/>
      <c r="R42" s="35"/>
      <c r="S42" s="35">
        <f t="shared" si="6"/>
        <v>0</v>
      </c>
      <c r="T42" s="35">
        <f t="shared" si="7"/>
        <v>0</v>
      </c>
      <c r="U42" s="35">
        <v>75.305399999999992</v>
      </c>
      <c r="V42" s="37">
        <v>35.570800000000013</v>
      </c>
      <c r="W42" s="37">
        <v>48.344799999999999</v>
      </c>
      <c r="X42" s="35">
        <v>70.72</v>
      </c>
      <c r="Y42" s="35">
        <v>61.802399999999999</v>
      </c>
      <c r="Z42" s="35">
        <v>58.253999999999998</v>
      </c>
      <c r="AA42" s="35">
        <v>56.678800000000003</v>
      </c>
      <c r="AB42" s="35">
        <v>85.101199999999992</v>
      </c>
      <c r="AC42" s="35">
        <v>85.17519999999999</v>
      </c>
      <c r="AD42" s="35"/>
      <c r="AE42" s="35"/>
      <c r="AF42" s="1"/>
      <c r="AG42" s="12">
        <f t="shared" si="8"/>
        <v>41.957800000000006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  <c r="W43" s="15"/>
      <c r="X43" s="10"/>
      <c r="Y43" s="10"/>
      <c r="Z43" s="10"/>
      <c r="AA43" s="10"/>
      <c r="AB43" s="10"/>
      <c r="AC43" s="10"/>
      <c r="AD43" s="10"/>
      <c r="AE43" s="10"/>
      <c r="AF43" s="1"/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37</v>
      </c>
      <c r="B44" s="1" t="s">
        <v>34</v>
      </c>
      <c r="C44" s="1">
        <v>827</v>
      </c>
      <c r="D44" s="1"/>
      <c r="E44" s="1">
        <v>40</v>
      </c>
      <c r="F44" s="1">
        <v>752</v>
      </c>
      <c r="G44" s="7">
        <v>0.18</v>
      </c>
      <c r="H44" s="1">
        <v>120</v>
      </c>
      <c r="I44" s="1"/>
      <c r="J44" s="1">
        <v>45</v>
      </c>
      <c r="K44" s="1">
        <f>E44-J44</f>
        <v>-5</v>
      </c>
      <c r="L44" s="1"/>
      <c r="M44" s="1"/>
      <c r="N44" s="1">
        <v>400</v>
      </c>
      <c r="O44" s="1">
        <f t="shared" ref="O44:O45" si="13">E44/2</f>
        <v>20</v>
      </c>
      <c r="P44" s="5"/>
      <c r="Q44" s="5"/>
      <c r="R44" s="1"/>
      <c r="S44" s="1">
        <f t="shared" ref="S44:S45" si="14">(F44+N44+P44)/AG44</f>
        <v>19.625212947189095</v>
      </c>
      <c r="T44" s="1">
        <f t="shared" ref="T44:T45" si="15">(F44+N44)/AG44</f>
        <v>19.625212947189095</v>
      </c>
      <c r="U44" s="1">
        <v>69.599999999999994</v>
      </c>
      <c r="V44" s="12">
        <v>47.6</v>
      </c>
      <c r="W44" s="12">
        <v>69.8</v>
      </c>
      <c r="X44" s="1">
        <v>74.8</v>
      </c>
      <c r="Y44" s="1">
        <v>22.4</v>
      </c>
      <c r="Z44" s="1">
        <v>114.6</v>
      </c>
      <c r="AA44" s="1">
        <v>114.2</v>
      </c>
      <c r="AB44" s="1">
        <v>62</v>
      </c>
      <c r="AC44" s="1">
        <v>87.2</v>
      </c>
      <c r="AD44" s="1">
        <v>2860</v>
      </c>
      <c r="AE44" s="1"/>
      <c r="AF44" s="1"/>
      <c r="AG44" s="12">
        <f t="shared" si="8"/>
        <v>58.7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38</v>
      </c>
      <c r="B45" s="1" t="s">
        <v>34</v>
      </c>
      <c r="C45" s="1">
        <v>839</v>
      </c>
      <c r="D45" s="1"/>
      <c r="E45" s="1">
        <v>24</v>
      </c>
      <c r="F45" s="1">
        <v>795</v>
      </c>
      <c r="G45" s="7">
        <v>0.18</v>
      </c>
      <c r="H45" s="1">
        <v>120</v>
      </c>
      <c r="I45" s="1"/>
      <c r="J45" s="1">
        <v>29</v>
      </c>
      <c r="K45" s="1">
        <f>E45-J45</f>
        <v>-5</v>
      </c>
      <c r="L45" s="1"/>
      <c r="M45" s="1"/>
      <c r="N45" s="1"/>
      <c r="O45" s="1">
        <f t="shared" si="13"/>
        <v>12</v>
      </c>
      <c r="P45" s="5">
        <v>100</v>
      </c>
      <c r="Q45" s="5"/>
      <c r="R45" s="1"/>
      <c r="S45" s="1">
        <f t="shared" si="14"/>
        <v>20.067264573991032</v>
      </c>
      <c r="T45" s="1">
        <f t="shared" si="15"/>
        <v>17.825112107623319</v>
      </c>
      <c r="U45" s="1">
        <v>41.2</v>
      </c>
      <c r="V45" s="12">
        <v>43</v>
      </c>
      <c r="W45" s="12">
        <v>46.2</v>
      </c>
      <c r="X45" s="1">
        <v>43.6</v>
      </c>
      <c r="Y45" s="1">
        <v>65.400000000000006</v>
      </c>
      <c r="Z45" s="1">
        <v>83</v>
      </c>
      <c r="AA45" s="1">
        <v>39.6</v>
      </c>
      <c r="AB45" s="1">
        <v>69.599999999999994</v>
      </c>
      <c r="AC45" s="1">
        <v>66.2</v>
      </c>
      <c r="AD45" s="1">
        <v>2860</v>
      </c>
      <c r="AE45" s="1"/>
      <c r="AF45" s="1"/>
      <c r="AG45" s="12">
        <f t="shared" si="8"/>
        <v>44.6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"/>
      <c r="W46" s="1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2"/>
      <c r="W47" s="12"/>
      <c r="X47" s="1"/>
      <c r="Y47" s="1"/>
      <c r="Z47" s="1"/>
      <c r="AA47" s="1"/>
      <c r="AB47" s="1"/>
      <c r="AC47" s="1"/>
      <c r="AD47" s="1"/>
      <c r="AE47" s="41">
        <v>-450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2"/>
      <c r="W48" s="1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2"/>
      <c r="W49" s="1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2"/>
      <c r="W50" s="1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2"/>
      <c r="W51" s="1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2"/>
      <c r="W52" s="1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2"/>
      <c r="W53" s="1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2"/>
      <c r="W54" s="1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2"/>
      <c r="W55" s="1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2"/>
      <c r="W56" s="1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2"/>
      <c r="W57" s="1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2"/>
      <c r="W58" s="1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2"/>
      <c r="W59" s="1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2"/>
      <c r="W60" s="1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2"/>
      <c r="W61" s="1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2"/>
      <c r="W62" s="1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2"/>
      <c r="W63" s="1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2"/>
      <c r="W64" s="1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2"/>
      <c r="W65" s="1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"/>
      <c r="W66" s="1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2"/>
      <c r="W67" s="1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2"/>
      <c r="W68" s="1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2"/>
      <c r="W69" s="1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2"/>
      <c r="W70" s="1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2"/>
      <c r="W71" s="1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2"/>
      <c r="W72" s="1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2"/>
      <c r="W73" s="1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2"/>
      <c r="W74" s="1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2"/>
      <c r="W75" s="1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2"/>
      <c r="W76" s="1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2"/>
      <c r="W77" s="1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2"/>
      <c r="W78" s="1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2"/>
      <c r="W79" s="1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2"/>
      <c r="W80" s="1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2"/>
      <c r="W81" s="1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2"/>
      <c r="W82" s="1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2"/>
      <c r="W83" s="1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2"/>
      <c r="W84" s="1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2"/>
      <c r="W85" s="1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2"/>
      <c r="W86" s="1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2"/>
      <c r="W87" s="1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2"/>
      <c r="W88" s="1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2"/>
      <c r="W89" s="1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2"/>
      <c r="W90" s="1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2"/>
      <c r="W91" s="1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2"/>
      <c r="W93" s="1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2"/>
      <c r="W94" s="1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2"/>
      <c r="W95" s="1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2"/>
      <c r="W96" s="1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2"/>
      <c r="W97" s="1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2"/>
      <c r="W98" s="1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2"/>
      <c r="W99" s="1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2"/>
      <c r="W100" s="1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2"/>
      <c r="W101" s="1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2"/>
      <c r="W102" s="1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2"/>
      <c r="W103" s="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2"/>
      <c r="W104" s="1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2"/>
      <c r="W105" s="1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2"/>
      <c r="W106" s="1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2"/>
      <c r="W107" s="1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2"/>
      <c r="W108" s="1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2"/>
      <c r="W109" s="1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2"/>
      <c r="W110" s="1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2"/>
      <c r="W111" s="1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2"/>
      <c r="W112" s="1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2"/>
      <c r="W113" s="1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2"/>
      <c r="W114" s="1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2"/>
      <c r="W115" s="1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2"/>
      <c r="W116" s="1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2"/>
      <c r="W117" s="1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2"/>
      <c r="W118" s="1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2"/>
      <c r="W119" s="1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2"/>
      <c r="W120" s="1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2"/>
      <c r="W121" s="1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2"/>
      <c r="W122" s="1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2"/>
      <c r="W123" s="1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2"/>
      <c r="W124" s="1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2"/>
      <c r="W125" s="1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2"/>
      <c r="W126" s="1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2"/>
      <c r="W127" s="1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2"/>
      <c r="W128" s="1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2"/>
      <c r="W129" s="1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2"/>
      <c r="W130" s="1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2"/>
      <c r="W131" s="1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2"/>
      <c r="W132" s="1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2"/>
      <c r="W133" s="1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2"/>
      <c r="W134" s="1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2"/>
      <c r="W135" s="1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2"/>
      <c r="W136" s="1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2"/>
      <c r="W137" s="1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2"/>
      <c r="W138" s="1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2"/>
      <c r="W139" s="1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2"/>
      <c r="W140" s="1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2"/>
      <c r="W141" s="1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2"/>
      <c r="W142" s="1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2"/>
      <c r="W143" s="1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2"/>
      <c r="W144" s="1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2"/>
      <c r="W145" s="1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2"/>
      <c r="W146" s="1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2"/>
      <c r="W147" s="1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2"/>
      <c r="W148" s="1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2"/>
      <c r="W149" s="1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2"/>
      <c r="W150" s="1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2"/>
      <c r="W151" s="1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2"/>
      <c r="W152" s="1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2"/>
      <c r="W153" s="1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2"/>
      <c r="W154" s="1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2"/>
      <c r="W155" s="1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2"/>
      <c r="W156" s="1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2"/>
      <c r="W157" s="1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2"/>
      <c r="W158" s="1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2"/>
      <c r="W159" s="1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2"/>
      <c r="W160" s="1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2"/>
      <c r="W161" s="1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2"/>
      <c r="W162" s="1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2"/>
      <c r="W163" s="1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"/>
      <c r="W164" s="1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2"/>
      <c r="W165" s="1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2"/>
      <c r="W166" s="1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2"/>
      <c r="W167" s="1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2"/>
      <c r="W168" s="1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"/>
      <c r="W169" s="1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2"/>
      <c r="W170" s="1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2"/>
      <c r="W171" s="1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2"/>
      <c r="W172" s="1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2"/>
      <c r="W173" s="1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2"/>
      <c r="W174" s="1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2"/>
      <c r="W175" s="1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2"/>
      <c r="W176" s="1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2"/>
      <c r="W177" s="1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"/>
      <c r="W178" s="1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2"/>
      <c r="W179" s="1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2"/>
      <c r="W180" s="1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2"/>
      <c r="W181" s="1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2"/>
      <c r="W182" s="1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2"/>
      <c r="W183" s="1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2"/>
      <c r="W184" s="1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2"/>
      <c r="W185" s="1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2"/>
      <c r="W186" s="1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2"/>
      <c r="W187" s="1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2"/>
      <c r="W188" s="1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2"/>
      <c r="W189" s="1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2"/>
      <c r="W190" s="1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2"/>
      <c r="W191" s="1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2"/>
      <c r="W192" s="1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2"/>
      <c r="W193" s="1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2"/>
      <c r="W194" s="1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"/>
      <c r="W195" s="1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2"/>
      <c r="W196" s="1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2"/>
      <c r="W197" s="1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2"/>
      <c r="W198" s="1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2"/>
      <c r="W199" s="1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"/>
      <c r="W200" s="1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2"/>
      <c r="W201" s="1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2"/>
      <c r="W202" s="1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2"/>
      <c r="W203" s="1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2"/>
      <c r="W204" s="1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2"/>
      <c r="W205" s="1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2"/>
      <c r="W206" s="1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2"/>
      <c r="W207" s="1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2"/>
      <c r="W208" s="1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2"/>
      <c r="W209" s="1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"/>
      <c r="W210" s="1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2"/>
      <c r="W211" s="1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"/>
      <c r="W212" s="1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2"/>
      <c r="W213" s="1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2"/>
      <c r="W214" s="1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"/>
      <c r="W215" s="1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2"/>
      <c r="W216" s="1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2"/>
      <c r="W217" s="1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2"/>
      <c r="W218" s="1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2"/>
      <c r="W219" s="1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"/>
      <c r="W220" s="1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"/>
      <c r="W221" s="1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"/>
      <c r="W222" s="1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2"/>
      <c r="W223" s="1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2"/>
      <c r="W224" s="1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"/>
      <c r="W225" s="1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"/>
      <c r="W226" s="1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"/>
      <c r="W227" s="1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"/>
      <c r="W228" s="1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2"/>
      <c r="W229" s="1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2"/>
      <c r="W230" s="1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2"/>
      <c r="W231" s="1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2"/>
      <c r="W232" s="1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2"/>
      <c r="W233" s="1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2"/>
      <c r="W234" s="1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2"/>
      <c r="W235" s="1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2"/>
      <c r="W236" s="1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2"/>
      <c r="W237" s="1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2"/>
      <c r="W238" s="1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2"/>
      <c r="W239" s="1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2"/>
      <c r="W240" s="1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2"/>
      <c r="W241" s="1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2"/>
      <c r="W242" s="1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2"/>
      <c r="W243" s="1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2"/>
      <c r="W244" s="1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2"/>
      <c r="W245" s="1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2"/>
      <c r="W246" s="1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2"/>
      <c r="W247" s="1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2"/>
      <c r="W248" s="1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2"/>
      <c r="W249" s="1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2"/>
      <c r="W250" s="1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2"/>
      <c r="W251" s="1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2"/>
      <c r="W252" s="1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2"/>
      <c r="W253" s="1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2"/>
      <c r="W254" s="1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2"/>
      <c r="W255" s="1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2"/>
      <c r="W256" s="1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2"/>
      <c r="W257" s="1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2"/>
      <c r="W258" s="1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2"/>
      <c r="W259" s="1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2"/>
      <c r="W260" s="1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2"/>
      <c r="W261" s="1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2"/>
      <c r="W262" s="1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2"/>
      <c r="W263" s="1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2"/>
      <c r="W264" s="1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2"/>
      <c r="W265" s="1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2"/>
      <c r="W266" s="1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2"/>
      <c r="W267" s="1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2"/>
      <c r="W268" s="1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2"/>
      <c r="W269" s="1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2"/>
      <c r="W270" s="1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2"/>
      <c r="W271" s="1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2"/>
      <c r="W272" s="1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2"/>
      <c r="W273" s="1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2"/>
      <c r="W274" s="1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2"/>
      <c r="W275" s="1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2"/>
      <c r="W276" s="1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2"/>
      <c r="W277" s="1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2"/>
      <c r="W278" s="1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2"/>
      <c r="W279" s="1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2"/>
      <c r="W280" s="1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2"/>
      <c r="W281" s="1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2"/>
      <c r="W282" s="1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2"/>
      <c r="W283" s="1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2"/>
      <c r="W284" s="1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2"/>
      <c r="W285" s="1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2"/>
      <c r="W286" s="1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2"/>
      <c r="W287" s="1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2"/>
      <c r="W288" s="1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2"/>
      <c r="W289" s="1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2"/>
      <c r="W290" s="1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2"/>
      <c r="W291" s="1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2"/>
      <c r="W292" s="1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2"/>
      <c r="W293" s="1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2"/>
      <c r="W294" s="1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2"/>
      <c r="W295" s="1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2"/>
      <c r="W296" s="1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2"/>
      <c r="W297" s="1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2"/>
      <c r="W298" s="1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2"/>
      <c r="W299" s="1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2"/>
      <c r="W300" s="1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2"/>
      <c r="W301" s="1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2"/>
      <c r="W302" s="1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2"/>
      <c r="W303" s="1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2"/>
      <c r="W304" s="1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2"/>
      <c r="W305" s="1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2"/>
      <c r="W306" s="1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2"/>
      <c r="W307" s="1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2"/>
      <c r="W308" s="1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2"/>
      <c r="W309" s="1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2"/>
      <c r="W310" s="1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2"/>
      <c r="W311" s="1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2"/>
      <c r="W312" s="1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2"/>
      <c r="W313" s="1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2"/>
      <c r="W314" s="1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2"/>
      <c r="W315" s="1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2"/>
      <c r="W316" s="1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2"/>
      <c r="W317" s="1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2"/>
      <c r="W318" s="1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2"/>
      <c r="W319" s="1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2"/>
      <c r="W320" s="1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2"/>
      <c r="W321" s="1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2"/>
      <c r="W322" s="1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2"/>
      <c r="W323" s="1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2"/>
      <c r="W324" s="1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2"/>
      <c r="W325" s="1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2"/>
      <c r="W326" s="1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2"/>
      <c r="W327" s="1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2"/>
      <c r="W328" s="1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2"/>
      <c r="W329" s="1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2"/>
      <c r="W330" s="1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2"/>
      <c r="W331" s="1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2"/>
      <c r="W332" s="1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2"/>
      <c r="W333" s="1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2"/>
      <c r="W334" s="1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2"/>
      <c r="W335" s="1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2"/>
      <c r="W336" s="1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2"/>
      <c r="W337" s="1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2"/>
      <c r="W338" s="1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2"/>
      <c r="W339" s="1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2"/>
      <c r="W340" s="1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2"/>
      <c r="W341" s="1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2"/>
      <c r="W342" s="1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2"/>
      <c r="W343" s="1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2"/>
      <c r="W344" s="1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2"/>
      <c r="W345" s="1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2"/>
      <c r="W346" s="1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2"/>
      <c r="W347" s="1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2"/>
      <c r="W348" s="1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2"/>
      <c r="W349" s="1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2"/>
      <c r="W350" s="1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2"/>
      <c r="W351" s="1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2"/>
      <c r="W352" s="1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2"/>
      <c r="W353" s="1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2"/>
      <c r="W354" s="1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2"/>
      <c r="W355" s="1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2"/>
      <c r="W356" s="1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2"/>
      <c r="W357" s="1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2"/>
      <c r="W358" s="1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2"/>
      <c r="W359" s="1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2"/>
      <c r="W360" s="1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2"/>
      <c r="W361" s="1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2"/>
      <c r="W362" s="1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2"/>
      <c r="W363" s="1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2"/>
      <c r="W364" s="1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2"/>
      <c r="W365" s="1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2"/>
      <c r="W366" s="1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2"/>
      <c r="W367" s="1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2"/>
      <c r="W368" s="1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2"/>
      <c r="W369" s="1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2"/>
      <c r="W370" s="1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2"/>
      <c r="W371" s="1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2"/>
      <c r="W372" s="1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2"/>
      <c r="W373" s="1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2"/>
      <c r="W374" s="1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2"/>
      <c r="W375" s="1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2"/>
      <c r="W376" s="1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2"/>
      <c r="W377" s="1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2"/>
      <c r="W378" s="1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2"/>
      <c r="W379" s="1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2"/>
      <c r="W380" s="1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2"/>
      <c r="W381" s="1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2"/>
      <c r="W382" s="1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2"/>
      <c r="W383" s="1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2"/>
      <c r="W384" s="1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2"/>
      <c r="W385" s="1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2"/>
      <c r="W386" s="1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2"/>
      <c r="W387" s="1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2"/>
      <c r="W388" s="1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2"/>
      <c r="W389" s="1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2"/>
      <c r="W390" s="1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2"/>
      <c r="W391" s="1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2"/>
      <c r="W392" s="1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2"/>
      <c r="W393" s="1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2"/>
      <c r="W394" s="1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2"/>
      <c r="W395" s="1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2"/>
      <c r="W396" s="1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2"/>
      <c r="W397" s="1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2"/>
      <c r="W398" s="1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2"/>
      <c r="W399" s="1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2"/>
      <c r="W400" s="1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2"/>
      <c r="W401" s="1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2"/>
      <c r="W402" s="1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2"/>
      <c r="W403" s="1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2"/>
      <c r="W404" s="1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2"/>
      <c r="W405" s="1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2"/>
      <c r="W406" s="1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2"/>
      <c r="W407" s="1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2"/>
      <c r="W408" s="1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2"/>
      <c r="W409" s="1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2"/>
      <c r="W410" s="1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2"/>
      <c r="W411" s="1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2"/>
      <c r="W412" s="1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2"/>
      <c r="W413" s="1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2"/>
      <c r="W414" s="1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2"/>
      <c r="W415" s="1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2"/>
      <c r="W416" s="1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2"/>
      <c r="W417" s="1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2"/>
      <c r="W418" s="1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2"/>
      <c r="W419" s="1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2"/>
      <c r="W420" s="1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2"/>
      <c r="W421" s="1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2"/>
      <c r="W422" s="1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2"/>
      <c r="W423" s="1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2"/>
      <c r="W424" s="1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2"/>
      <c r="W425" s="1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2"/>
      <c r="W426" s="1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2"/>
      <c r="W427" s="1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2"/>
      <c r="W428" s="1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2"/>
      <c r="W429" s="1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2"/>
      <c r="W430" s="1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2"/>
      <c r="W431" s="1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2"/>
      <c r="W432" s="1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2"/>
      <c r="W433" s="1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2"/>
      <c r="W434" s="1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2"/>
      <c r="W435" s="1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2"/>
      <c r="W436" s="1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2"/>
      <c r="W437" s="1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2"/>
      <c r="W438" s="1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2"/>
      <c r="W439" s="1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2"/>
      <c r="W440" s="1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2"/>
      <c r="W441" s="1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2"/>
      <c r="W442" s="1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2"/>
      <c r="W443" s="1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2"/>
      <c r="W444" s="1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2"/>
      <c r="W445" s="1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2"/>
      <c r="W446" s="1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2"/>
      <c r="W447" s="1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2"/>
      <c r="W448" s="1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2"/>
      <c r="W449" s="1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2"/>
      <c r="W450" s="1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2"/>
      <c r="W451" s="1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2"/>
      <c r="W452" s="1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2"/>
      <c r="W453" s="1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2"/>
      <c r="W454" s="1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2"/>
      <c r="W455" s="1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2"/>
      <c r="W456" s="1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2"/>
      <c r="W457" s="1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2"/>
      <c r="W458" s="1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2"/>
      <c r="W459" s="1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2"/>
      <c r="W460" s="1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2"/>
      <c r="W461" s="1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2"/>
      <c r="W462" s="1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2"/>
      <c r="W463" s="1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2"/>
      <c r="W464" s="1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2"/>
      <c r="W465" s="1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2"/>
      <c r="W466" s="1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2"/>
      <c r="W467" s="1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2"/>
      <c r="W468" s="1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2"/>
      <c r="W469" s="1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2"/>
      <c r="W470" s="1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2"/>
      <c r="W471" s="1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2"/>
      <c r="W472" s="1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2"/>
      <c r="W473" s="1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2"/>
      <c r="W474" s="1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2"/>
      <c r="W475" s="1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2"/>
      <c r="W476" s="1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2"/>
      <c r="W477" s="1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2"/>
      <c r="W478" s="1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2"/>
      <c r="W479" s="1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2"/>
      <c r="W480" s="1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2"/>
      <c r="W481" s="1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2"/>
      <c r="W482" s="1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2"/>
      <c r="W483" s="1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2"/>
      <c r="W484" s="1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2"/>
      <c r="W485" s="1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2"/>
      <c r="W486" s="1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2"/>
      <c r="W487" s="1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2"/>
      <c r="W488" s="1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2"/>
      <c r="W489" s="1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2"/>
      <c r="W490" s="1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2"/>
      <c r="W491" s="1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2"/>
      <c r="W492" s="1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2"/>
      <c r="W493" s="1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2"/>
      <c r="W494" s="1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2"/>
      <c r="W495" s="1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2"/>
      <c r="W496" s="1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E42" xr:uid="{AB75B766-9A4F-4855-81DB-AF51D56B3C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2025-01-06T10:30:02Z</dcterms:created>
  <dcterms:modified xsi:type="dcterms:W3CDTF">2025-01-13T11:34:53Z</dcterms:modified>
</cp:coreProperties>
</file>