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1,25 Ост СЫР филиалы\"/>
    </mc:Choice>
  </mc:AlternateContent>
  <xr:revisionPtr revIDLastSave="0" documentId="13_ncr:1_{2338E10E-3B58-4A89-A40F-B652B72F99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1" i="1" l="1"/>
  <c r="AG31" i="1" s="1"/>
  <c r="Q19" i="1"/>
  <c r="AG19" i="1" s="1"/>
  <c r="Q17" i="1"/>
  <c r="AG17" i="1" s="1"/>
  <c r="Q15" i="1"/>
  <c r="AG34" i="1"/>
  <c r="Q32" i="1"/>
  <c r="AG32" i="1" s="1"/>
  <c r="Q25" i="1"/>
  <c r="AG21" i="1"/>
  <c r="AG10" i="1"/>
  <c r="Q11" i="1"/>
  <c r="AG12" i="1"/>
  <c r="Q13" i="1"/>
  <c r="AG14" i="1"/>
  <c r="AG16" i="1"/>
  <c r="AG18" i="1"/>
  <c r="AG6" i="1"/>
  <c r="T41" i="1"/>
  <c r="P41" i="1"/>
  <c r="U41" i="1" s="1"/>
  <c r="P40" i="1"/>
  <c r="T40" i="1" s="1"/>
  <c r="T39" i="1"/>
  <c r="P39" i="1"/>
  <c r="U39" i="1" s="1"/>
  <c r="T33" i="1"/>
  <c r="P7" i="1"/>
  <c r="T7" i="1" s="1"/>
  <c r="P8" i="1"/>
  <c r="P9" i="1"/>
  <c r="T9" i="1" s="1"/>
  <c r="P10" i="1"/>
  <c r="P11" i="1"/>
  <c r="T11" i="1" s="1"/>
  <c r="P12" i="1"/>
  <c r="P13" i="1"/>
  <c r="T13" i="1" s="1"/>
  <c r="P14" i="1"/>
  <c r="P15" i="1"/>
  <c r="T15" i="1" s="1"/>
  <c r="P16" i="1"/>
  <c r="P17" i="1"/>
  <c r="T17" i="1" s="1"/>
  <c r="P18" i="1"/>
  <c r="P19" i="1"/>
  <c r="P21" i="1"/>
  <c r="P22" i="1"/>
  <c r="T22" i="1" s="1"/>
  <c r="P23" i="1"/>
  <c r="T23" i="1" s="1"/>
  <c r="P30" i="1"/>
  <c r="T30" i="1" s="1"/>
  <c r="P20" i="1"/>
  <c r="T20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1" i="1"/>
  <c r="T31" i="1" s="1"/>
  <c r="P32" i="1"/>
  <c r="P33" i="1"/>
  <c r="U33" i="1" s="1"/>
  <c r="P34" i="1"/>
  <c r="P35" i="1"/>
  <c r="T35" i="1" s="1"/>
  <c r="P36" i="1"/>
  <c r="T36" i="1" s="1"/>
  <c r="P37" i="1"/>
  <c r="T37" i="1" s="1"/>
  <c r="P6" i="1"/>
  <c r="U6" i="1" s="1"/>
  <c r="K37" i="1"/>
  <c r="AG36" i="1"/>
  <c r="K36" i="1"/>
  <c r="AG35" i="1"/>
  <c r="K35" i="1"/>
  <c r="K34" i="1"/>
  <c r="AG33" i="1"/>
  <c r="K33" i="1"/>
  <c r="K32" i="1"/>
  <c r="K31" i="1"/>
  <c r="AG29" i="1"/>
  <c r="K29" i="1"/>
  <c r="AG28" i="1"/>
  <c r="K28" i="1"/>
  <c r="AG27" i="1"/>
  <c r="K27" i="1"/>
  <c r="AG26" i="1"/>
  <c r="K26" i="1"/>
  <c r="AG25" i="1"/>
  <c r="K25" i="1"/>
  <c r="AG24" i="1"/>
  <c r="K24" i="1"/>
  <c r="K20" i="1"/>
  <c r="K30" i="1"/>
  <c r="AG23" i="1"/>
  <c r="K23" i="1"/>
  <c r="AG22" i="1"/>
  <c r="K22" i="1"/>
  <c r="K21" i="1"/>
  <c r="K19" i="1"/>
  <c r="K18" i="1"/>
  <c r="K17" i="1"/>
  <c r="K16" i="1"/>
  <c r="AG15" i="1"/>
  <c r="K15" i="1"/>
  <c r="K14" i="1"/>
  <c r="AG13" i="1"/>
  <c r="K13" i="1"/>
  <c r="K12" i="1"/>
  <c r="AG11" i="1"/>
  <c r="K11" i="1"/>
  <c r="K10" i="1"/>
  <c r="AG9" i="1"/>
  <c r="K9" i="1"/>
  <c r="K40" i="1"/>
  <c r="K41" i="1"/>
  <c r="K39" i="1"/>
  <c r="AG8" i="1"/>
  <c r="K8" i="1"/>
  <c r="AG7" i="1"/>
  <c r="K7" i="1"/>
  <c r="K6" i="1"/>
  <c r="K5" i="1" s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19" i="1" l="1"/>
  <c r="T34" i="1"/>
  <c r="T32" i="1"/>
  <c r="Q5" i="1"/>
  <c r="T21" i="1"/>
  <c r="T18" i="1"/>
  <c r="T16" i="1"/>
  <c r="T14" i="1"/>
  <c r="T12" i="1"/>
  <c r="T10" i="1"/>
  <c r="T8" i="1"/>
  <c r="U40" i="1"/>
  <c r="U35" i="1"/>
  <c r="U36" i="1"/>
  <c r="U34" i="1"/>
  <c r="U32" i="1"/>
  <c r="U27" i="1"/>
  <c r="U20" i="1"/>
  <c r="U21" i="1"/>
  <c r="U16" i="1"/>
  <c r="U12" i="1"/>
  <c r="U9" i="1"/>
  <c r="AG5" i="1"/>
  <c r="U37" i="1"/>
  <c r="U29" i="1"/>
  <c r="U25" i="1"/>
  <c r="U23" i="1"/>
  <c r="U18" i="1"/>
  <c r="U14" i="1"/>
  <c r="U7" i="1"/>
  <c r="T6" i="1"/>
  <c r="U31" i="1"/>
  <c r="U28" i="1"/>
  <c r="U26" i="1"/>
  <c r="U24" i="1"/>
  <c r="U30" i="1"/>
  <c r="U22" i="1"/>
  <c r="U19" i="1"/>
  <c r="U17" i="1"/>
  <c r="U15" i="1"/>
  <c r="U13" i="1"/>
  <c r="U11" i="1"/>
  <c r="U10" i="1"/>
  <c r="U8" i="1"/>
  <c r="P5" i="1"/>
</calcChain>
</file>

<file path=xl/sharedStrings.xml><?xml version="1.0" encoding="utf-8"?>
<sst xmlns="http://schemas.openxmlformats.org/spreadsheetml/2006/main" count="131" uniqueCount="84">
  <si>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</si>
  <si>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</si>
  <si>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</si>
  <si>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</si>
  <si>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</si>
  <si>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</si>
  <si>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</si>
  <si>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</si>
  <si>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</si>
  <si>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</si>
  <si>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</si>
  <si>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</si>
  <si>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</si>
  <si>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</si>
  <si>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</si>
  <si>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</si>
  <si>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</si>
  <si>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</si>
  <si>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</si>
  <si>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</si>
  <si>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</si>
  <si>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</si>
  <si>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</si>
  <si>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</si>
  <si>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</si>
  <si>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</si>
  <si>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</si>
  <si>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</si>
  <si>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</si>
  <si>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</si>
  <si>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</si>
  <si>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</si>
  <si>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</si>
  <si>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</si>
  <si>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</si>
  <si>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</si>
  <si>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</si>
  <si>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23,12,24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</si>
  <si>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</si>
  <si>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</si>
  <si>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</si>
  <si>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</si>
  <si>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</si>
  <si>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</si>
  <si>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</si>
  <si>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</si>
  <si>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нужно увеличить продажи!!!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</si>
  <si>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</si>
  <si>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</si>
  <si>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</si>
  <si>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</si>
  <si>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</si>
  <si>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</si>
  <si>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</si>
  <si>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</si>
  <si>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</si>
  <si>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</si>
  <si>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</si>
  <si>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</si>
  <si>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</si>
  <si>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02,12,24 завод не отгрузил / 05,11,24 завод отгрузил 115кг вместо 200кг</t>
  </si>
  <si>
    <t>Сыр Папа Может "Голландский традиционный" 45% (2,5кг)(6шт)  Останкино</t>
  </si>
  <si>
    <t>05,11,24 завод отгрузил 145кг вместо 230кг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</si>
  <si>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</si>
  <si>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</si>
  <si>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</si>
  <si>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Тильзитер   45% 200гр     Останкино</t>
  </si>
  <si>
    <t>Сыр Скаморца свежий 100 гр.  ОСТАНКИНО</t>
  </si>
  <si>
    <t>02,12,24 завод не отгрузил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</si>
  <si>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</si>
  <si>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</si>
  <si>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</si>
  <si>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</si>
  <si>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</si>
  <si>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</si>
  <si>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</si>
  <si>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</si>
  <si>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</si>
  <si>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</si>
  <si>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</si>
  <si>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</si>
  <si>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13,01,25 завод не отгрузит / 09,12,24 завод не отгрузил</t>
  </si>
  <si>
    <t>13,01,25 завод не отгрузит / 16,12,24 завод не отгрузил</t>
  </si>
  <si>
    <t>13,01,25 завод не отгрузит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</si>
</sst>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0" fillId="0" borderId="0" xfId="0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0" sqref="S40:S4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20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31.42578125" customWidth="1"/>
    <col min="33" max="33" width="7" customWidth="1"/>
    <col min="34" max="52" width="8" customWidth="1"/>
  </cols>
  <sheetData>
    <row r="1" spans="1:52" x14ac:dyDescent="0.25">
      <c r="A1" s="1"/>
      <c r="B1" s="1"/>
      <c r="C1" s="1"/>
      <c r="D1" s="1"/>
      <c r="E1" s="1"/>
      <c r="F1" s="1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1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SUM(E6:E495)</f>
        <v>4327.4850000000006</v>
      </c>
      <c r="F5" s="4">
        <f>SUM(F6:F495)</f>
        <v>5000.366</v>
      </c>
      <c r="G5" s="17"/>
      <c r="H5" s="1"/>
      <c r="I5" s="1"/>
      <c r="J5" s="4">
        <f t="shared" ref="J5:R5" si="0">SUM(J6:J495)</f>
        <v>4740.8999999999996</v>
      </c>
      <c r="K5" s="4">
        <f t="shared" si="0"/>
        <v>-413.41500000000002</v>
      </c>
      <c r="L5" s="4">
        <f t="shared" si="0"/>
        <v>0</v>
      </c>
      <c r="M5" s="4">
        <f t="shared" si="0"/>
        <v>0</v>
      </c>
      <c r="N5" s="4">
        <f t="shared" si="0"/>
        <v>2752.5357999999997</v>
      </c>
      <c r="O5" s="4">
        <f t="shared" si="0"/>
        <v>4581.0520000000006</v>
      </c>
      <c r="P5" s="4">
        <f t="shared" si="0"/>
        <v>865.49700000000007</v>
      </c>
      <c r="Q5" s="4">
        <f t="shared" si="0"/>
        <v>2696.0806000000002</v>
      </c>
      <c r="R5" s="4">
        <f t="shared" si="0"/>
        <v>0</v>
      </c>
      <c r="S5" s="1"/>
      <c r="T5" s="1"/>
      <c r="U5" s="1"/>
      <c r="V5" s="4">
        <f t="shared" ref="V5:AE5" si="1">SUM(V6:V495)</f>
        <v>513.83699999999999</v>
      </c>
      <c r="W5" s="4">
        <f t="shared" si="1"/>
        <v>992.99340000000007</v>
      </c>
      <c r="X5" s="4">
        <f t="shared" si="1"/>
        <v>938.25659999999993</v>
      </c>
      <c r="Y5" s="4">
        <f t="shared" si="1"/>
        <v>1095.8832</v>
      </c>
      <c r="Z5" s="4">
        <f t="shared" si="1"/>
        <v>1079.1356000000001</v>
      </c>
      <c r="AA5" s="4">
        <f t="shared" si="1"/>
        <v>1167.8917999999999</v>
      </c>
      <c r="AB5" s="4">
        <f t="shared" si="1"/>
        <v>1101.5320000000002</v>
      </c>
      <c r="AC5" s="4">
        <f t="shared" si="1"/>
        <v>1166.2198000000003</v>
      </c>
      <c r="AD5" s="4">
        <f t="shared" si="1"/>
        <v>947.20839999999998</v>
      </c>
      <c r="AE5" s="4">
        <f t="shared" si="1"/>
        <v>1070.163</v>
      </c>
      <c r="AF5" s="1"/>
      <c r="AG5" s="4">
        <f>SUM(AG6:AG495)</f>
        <v>1282.9046000000001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24" t="s">
        <v>35</v>
      </c>
      <c r="B6" s="1" t="s">
        <v>36</v>
      </c>
      <c r="C6" s="1"/>
      <c r="D6" s="1"/>
      <c r="E6" s="1"/>
      <c r="F6" s="1"/>
      <c r="G6" s="17">
        <v>0.14000000000000001</v>
      </c>
      <c r="H6" s="1">
        <v>180</v>
      </c>
      <c r="I6" s="1">
        <v>9988421</v>
      </c>
      <c r="J6" s="1">
        <v>6</v>
      </c>
      <c r="K6" s="1">
        <f t="shared" ref="K6:K37" si="2">E6-J6</f>
        <v>-6</v>
      </c>
      <c r="L6" s="1"/>
      <c r="M6" s="1"/>
      <c r="N6" s="1">
        <v>8.3999999999999986</v>
      </c>
      <c r="O6" s="1">
        <v>33.6</v>
      </c>
      <c r="P6" s="1">
        <f>E6/5</f>
        <v>0</v>
      </c>
      <c r="Q6" s="5">
        <v>10</v>
      </c>
      <c r="R6" s="5"/>
      <c r="S6" s="1"/>
      <c r="T6" s="1" t="e">
        <f>(F6+N6+O6+Q6)/P6</f>
        <v>#DIV/0!</v>
      </c>
      <c r="U6" s="1" t="e">
        <f>(F6+N6+O6)/P6</f>
        <v>#DIV/0!</v>
      </c>
      <c r="V6" s="1">
        <v>0</v>
      </c>
      <c r="W6" s="1">
        <v>3.8</v>
      </c>
      <c r="X6" s="1">
        <v>3.2</v>
      </c>
      <c r="Y6" s="1">
        <v>3.8</v>
      </c>
      <c r="Z6" s="1">
        <v>1.6</v>
      </c>
      <c r="AA6" s="1">
        <v>5</v>
      </c>
      <c r="AB6" s="1">
        <v>3.8</v>
      </c>
      <c r="AC6" s="1">
        <v>6</v>
      </c>
      <c r="AD6" s="1">
        <v>6</v>
      </c>
      <c r="AE6" s="1">
        <v>6.2</v>
      </c>
      <c r="AF6" s="1" t="s">
        <v>37</v>
      </c>
      <c r="AG6" s="1">
        <f>G6*Q6</f>
        <v>1.4000000000000001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24" t="s">
        <v>38</v>
      </c>
      <c r="B7" s="1" t="s">
        <v>36</v>
      </c>
      <c r="C7" s="1">
        <v>88</v>
      </c>
      <c r="D7" s="1">
        <v>1</v>
      </c>
      <c r="E7" s="1">
        <v>45</v>
      </c>
      <c r="F7" s="1">
        <v>44</v>
      </c>
      <c r="G7" s="17">
        <v>0.18</v>
      </c>
      <c r="H7" s="1">
        <v>270</v>
      </c>
      <c r="I7" s="1">
        <v>9988438</v>
      </c>
      <c r="J7" s="1">
        <v>46</v>
      </c>
      <c r="K7" s="1">
        <f t="shared" si="2"/>
        <v>-1</v>
      </c>
      <c r="L7" s="1"/>
      <c r="M7" s="1"/>
      <c r="N7" s="1">
        <v>19.8</v>
      </c>
      <c r="O7" s="1">
        <v>57.400000000000013</v>
      </c>
      <c r="P7" s="1">
        <f t="shared" ref="P7:P37" si="3">E7/5</f>
        <v>9</v>
      </c>
      <c r="Q7" s="5">
        <v>10</v>
      </c>
      <c r="R7" s="5"/>
      <c r="S7" s="1"/>
      <c r="T7" s="1">
        <f t="shared" ref="T7:T37" si="4">(F7+N7+O7+Q7)/P7</f>
        <v>14.577777777777779</v>
      </c>
      <c r="U7" s="1">
        <f t="shared" ref="U7:U37" si="5">(F7+N7+O7)/P7</f>
        <v>13.466666666666669</v>
      </c>
      <c r="V7" s="1">
        <v>5</v>
      </c>
      <c r="W7" s="1">
        <v>14</v>
      </c>
      <c r="X7" s="1">
        <v>11.4</v>
      </c>
      <c r="Y7" s="1">
        <v>12.2</v>
      </c>
      <c r="Z7" s="1">
        <v>8</v>
      </c>
      <c r="AA7" s="1">
        <v>16.2</v>
      </c>
      <c r="AB7" s="1">
        <v>18.600000000000001</v>
      </c>
      <c r="AC7" s="1">
        <v>13.6</v>
      </c>
      <c r="AD7" s="1">
        <v>14.2</v>
      </c>
      <c r="AE7" s="1">
        <v>12</v>
      </c>
      <c r="AF7" s="1"/>
      <c r="AG7" s="1">
        <f>G7*Q7</f>
        <v>1.7999999999999998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24" t="s">
        <v>39</v>
      </c>
      <c r="B8" s="1" t="s">
        <v>36</v>
      </c>
      <c r="C8" s="1">
        <v>37</v>
      </c>
      <c r="D8" s="1"/>
      <c r="E8" s="1">
        <v>31</v>
      </c>
      <c r="F8" s="1">
        <v>6</v>
      </c>
      <c r="G8" s="17">
        <v>0.18</v>
      </c>
      <c r="H8" s="1">
        <v>270</v>
      </c>
      <c r="I8" s="1">
        <v>9988445</v>
      </c>
      <c r="J8" s="1">
        <v>31</v>
      </c>
      <c r="K8" s="1">
        <f t="shared" si="2"/>
        <v>0</v>
      </c>
      <c r="L8" s="1"/>
      <c r="M8" s="1"/>
      <c r="N8" s="1">
        <v>71.200000000000017</v>
      </c>
      <c r="O8" s="1">
        <v>30.399999999999981</v>
      </c>
      <c r="P8" s="1">
        <f t="shared" si="3"/>
        <v>6.2</v>
      </c>
      <c r="Q8" s="5"/>
      <c r="R8" s="5"/>
      <c r="S8" s="1"/>
      <c r="T8" s="1">
        <f t="shared" si="4"/>
        <v>17.354838709677416</v>
      </c>
      <c r="U8" s="1">
        <f t="shared" si="5"/>
        <v>17.354838709677416</v>
      </c>
      <c r="V8" s="1">
        <v>5.5</v>
      </c>
      <c r="W8" s="1">
        <v>14.4</v>
      </c>
      <c r="X8" s="1">
        <v>9.4</v>
      </c>
      <c r="Y8" s="1">
        <v>10.4</v>
      </c>
      <c r="Z8" s="1">
        <v>8.6</v>
      </c>
      <c r="AA8" s="1">
        <v>18.2</v>
      </c>
      <c r="AB8" s="1">
        <v>16.2</v>
      </c>
      <c r="AC8" s="1">
        <v>20.6</v>
      </c>
      <c r="AD8" s="1">
        <v>13.6</v>
      </c>
      <c r="AE8" s="1">
        <v>11.8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24" t="s">
        <v>43</v>
      </c>
      <c r="B9" s="1" t="s">
        <v>36</v>
      </c>
      <c r="C9" s="1">
        <v>68</v>
      </c>
      <c r="D9" s="1">
        <v>1</v>
      </c>
      <c r="E9" s="1">
        <v>12</v>
      </c>
      <c r="F9" s="1">
        <v>57</v>
      </c>
      <c r="G9" s="17">
        <v>0.4</v>
      </c>
      <c r="H9" s="1">
        <v>270</v>
      </c>
      <c r="I9" s="1">
        <v>9988452</v>
      </c>
      <c r="J9" s="1">
        <v>12</v>
      </c>
      <c r="K9" s="1">
        <f t="shared" si="2"/>
        <v>0</v>
      </c>
      <c r="L9" s="1"/>
      <c r="M9" s="1"/>
      <c r="N9" s="1"/>
      <c r="O9" s="1"/>
      <c r="P9" s="1">
        <f t="shared" si="3"/>
        <v>2.4</v>
      </c>
      <c r="Q9" s="5"/>
      <c r="R9" s="5"/>
      <c r="S9" s="1"/>
      <c r="T9" s="1">
        <f t="shared" si="4"/>
        <v>23.75</v>
      </c>
      <c r="U9" s="1">
        <f t="shared" si="5"/>
        <v>23.75</v>
      </c>
      <c r="V9" s="1">
        <v>2.5</v>
      </c>
      <c r="W9" s="1">
        <v>1.2</v>
      </c>
      <c r="X9" s="1">
        <v>4.4000000000000004</v>
      </c>
      <c r="Y9" s="1">
        <v>3</v>
      </c>
      <c r="Z9" s="1">
        <v>1.4</v>
      </c>
      <c r="AA9" s="1">
        <v>2.6</v>
      </c>
      <c r="AB9" s="1">
        <v>2.8</v>
      </c>
      <c r="AC9" s="1">
        <v>3</v>
      </c>
      <c r="AD9" s="1">
        <v>2.2000000000000002</v>
      </c>
      <c r="AE9" s="1">
        <v>1.2</v>
      </c>
      <c r="AF9" s="33" t="s">
        <v>44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24" t="s">
        <v>45</v>
      </c>
      <c r="B10" s="1" t="s">
        <v>36</v>
      </c>
      <c r="C10" s="1">
        <v>242</v>
      </c>
      <c r="D10" s="1"/>
      <c r="E10" s="1">
        <v>3</v>
      </c>
      <c r="F10" s="1">
        <v>239</v>
      </c>
      <c r="G10" s="17">
        <v>0.4</v>
      </c>
      <c r="H10" s="1">
        <v>270</v>
      </c>
      <c r="I10" s="1">
        <v>9988476</v>
      </c>
      <c r="J10" s="1">
        <v>3</v>
      </c>
      <c r="K10" s="1">
        <f t="shared" si="2"/>
        <v>0</v>
      </c>
      <c r="L10" s="1"/>
      <c r="M10" s="1"/>
      <c r="N10" s="1"/>
      <c r="O10" s="1"/>
      <c r="P10" s="1">
        <f t="shared" si="3"/>
        <v>0.6</v>
      </c>
      <c r="Q10" s="5"/>
      <c r="R10" s="5"/>
      <c r="S10" s="1"/>
      <c r="T10" s="1">
        <f t="shared" si="4"/>
        <v>398.33333333333337</v>
      </c>
      <c r="U10" s="1">
        <f t="shared" si="5"/>
        <v>398.33333333333337</v>
      </c>
      <c r="V10" s="1">
        <v>2.5</v>
      </c>
      <c r="W10" s="1">
        <v>0.8</v>
      </c>
      <c r="X10" s="1">
        <v>12.8</v>
      </c>
      <c r="Y10" s="1">
        <v>6.4</v>
      </c>
      <c r="Z10" s="1">
        <v>3.8</v>
      </c>
      <c r="AA10" s="1">
        <v>10.8</v>
      </c>
      <c r="AB10" s="1">
        <v>0.6</v>
      </c>
      <c r="AC10" s="1">
        <v>2.6</v>
      </c>
      <c r="AD10" s="1">
        <v>2</v>
      </c>
      <c r="AE10" s="1">
        <v>0.6</v>
      </c>
      <c r="AF10" s="34" t="s">
        <v>46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24" t="s">
        <v>49</v>
      </c>
      <c r="B11" s="1" t="s">
        <v>36</v>
      </c>
      <c r="C11" s="1">
        <v>168</v>
      </c>
      <c r="D11" s="1"/>
      <c r="E11" s="1">
        <v>120</v>
      </c>
      <c r="F11" s="1">
        <v>47</v>
      </c>
      <c r="G11" s="17">
        <v>0.18</v>
      </c>
      <c r="H11" s="1">
        <v>150</v>
      </c>
      <c r="I11" s="1">
        <v>5034819</v>
      </c>
      <c r="J11" s="1">
        <v>121</v>
      </c>
      <c r="K11" s="1">
        <f t="shared" si="2"/>
        <v>-1</v>
      </c>
      <c r="L11" s="1"/>
      <c r="M11" s="1"/>
      <c r="N11" s="1"/>
      <c r="O11" s="1">
        <v>37.799999999999983</v>
      </c>
      <c r="P11" s="1">
        <f t="shared" si="3"/>
        <v>24</v>
      </c>
      <c r="Q11" s="5">
        <f t="shared" ref="Q11:Q13" si="6">14*P11-O11-N11-F11</f>
        <v>251.20000000000005</v>
      </c>
      <c r="R11" s="5"/>
      <c r="S11" s="1"/>
      <c r="T11" s="1">
        <f t="shared" si="4"/>
        <v>14</v>
      </c>
      <c r="U11" s="1">
        <f t="shared" si="5"/>
        <v>3.5333333333333328</v>
      </c>
      <c r="V11" s="1">
        <v>10</v>
      </c>
      <c r="W11" s="1">
        <v>22.2</v>
      </c>
      <c r="X11" s="1">
        <v>18</v>
      </c>
      <c r="Y11" s="1">
        <v>11.4</v>
      </c>
      <c r="Z11" s="1">
        <v>6.8</v>
      </c>
      <c r="AA11" s="1">
        <v>26</v>
      </c>
      <c r="AB11" s="1">
        <v>11.4</v>
      </c>
      <c r="AC11" s="1">
        <v>12.6</v>
      </c>
      <c r="AD11" s="1">
        <v>18.600000000000001</v>
      </c>
      <c r="AE11" s="1">
        <v>9.1999999999999993</v>
      </c>
      <c r="AF11" s="1"/>
      <c r="AG11" s="1">
        <f t="shared" ref="AG11:AG23" si="7">G11*Q11</f>
        <v>45.216000000000008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24" t="s">
        <v>50</v>
      </c>
      <c r="B12" s="1" t="s">
        <v>47</v>
      </c>
      <c r="C12" s="1"/>
      <c r="D12" s="1"/>
      <c r="E12" s="1"/>
      <c r="F12" s="1"/>
      <c r="G12" s="1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v>100</v>
      </c>
      <c r="P12" s="1">
        <f t="shared" si="3"/>
        <v>0</v>
      </c>
      <c r="Q12" s="5"/>
      <c r="R12" s="5"/>
      <c r="S12" s="1"/>
      <c r="T12" s="1" t="e">
        <f t="shared" si="4"/>
        <v>#DIV/0!</v>
      </c>
      <c r="U12" s="1" t="e">
        <f t="shared" si="5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11.401999999999999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 t="s">
        <v>51</v>
      </c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24" t="s">
        <v>52</v>
      </c>
      <c r="B13" s="1" t="s">
        <v>36</v>
      </c>
      <c r="C13" s="1">
        <v>130</v>
      </c>
      <c r="D13" s="1">
        <v>3</v>
      </c>
      <c r="E13" s="1">
        <v>65</v>
      </c>
      <c r="F13" s="1">
        <v>64</v>
      </c>
      <c r="G13" s="17">
        <v>0.1</v>
      </c>
      <c r="H13" s="1">
        <v>90</v>
      </c>
      <c r="I13" s="1">
        <v>8444163</v>
      </c>
      <c r="J13" s="1">
        <v>68</v>
      </c>
      <c r="K13" s="1">
        <f t="shared" si="2"/>
        <v>-3</v>
      </c>
      <c r="L13" s="1"/>
      <c r="M13" s="1"/>
      <c r="N13" s="1"/>
      <c r="O13" s="1">
        <v>103.8</v>
      </c>
      <c r="P13" s="1">
        <f t="shared" si="3"/>
        <v>13</v>
      </c>
      <c r="Q13" s="5">
        <f t="shared" si="6"/>
        <v>14.200000000000003</v>
      </c>
      <c r="R13" s="5"/>
      <c r="S13" s="1"/>
      <c r="T13" s="1">
        <f t="shared" si="4"/>
        <v>14</v>
      </c>
      <c r="U13" s="1">
        <f t="shared" si="5"/>
        <v>12.907692307692308</v>
      </c>
      <c r="V13" s="1">
        <v>20</v>
      </c>
      <c r="W13" s="1">
        <v>13.4</v>
      </c>
      <c r="X13" s="1">
        <v>18</v>
      </c>
      <c r="Y13" s="1">
        <v>15.4</v>
      </c>
      <c r="Z13" s="1">
        <v>20.399999999999999</v>
      </c>
      <c r="AA13" s="1">
        <v>21.4</v>
      </c>
      <c r="AB13" s="1">
        <v>17.600000000000001</v>
      </c>
      <c r="AC13" s="1">
        <v>29.2</v>
      </c>
      <c r="AD13" s="1">
        <v>12.2</v>
      </c>
      <c r="AE13" s="1">
        <v>23.6</v>
      </c>
      <c r="AF13" s="1"/>
      <c r="AG13" s="1">
        <f t="shared" si="7"/>
        <v>1.4200000000000004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24" t="s">
        <v>53</v>
      </c>
      <c r="B14" s="1" t="s">
        <v>36</v>
      </c>
      <c r="C14" s="1"/>
      <c r="D14" s="1"/>
      <c r="E14" s="1">
        <v>-1</v>
      </c>
      <c r="F14" s="1"/>
      <c r="G14" s="17">
        <v>0.18</v>
      </c>
      <c r="H14" s="1">
        <v>150</v>
      </c>
      <c r="I14" s="1">
        <v>5038411</v>
      </c>
      <c r="J14" s="1">
        <v>103</v>
      </c>
      <c r="K14" s="1">
        <f t="shared" si="2"/>
        <v>-104</v>
      </c>
      <c r="L14" s="1"/>
      <c r="M14" s="1"/>
      <c r="N14" s="1">
        <v>213.2</v>
      </c>
      <c r="O14" s="1">
        <v>324.40000000000009</v>
      </c>
      <c r="P14" s="1">
        <f t="shared" si="3"/>
        <v>-0.2</v>
      </c>
      <c r="Q14" s="5">
        <v>50</v>
      </c>
      <c r="R14" s="5"/>
      <c r="S14" s="1"/>
      <c r="T14" s="1">
        <f t="shared" si="4"/>
        <v>-2938.0000000000005</v>
      </c>
      <c r="U14" s="1">
        <f t="shared" si="5"/>
        <v>-2688.0000000000005</v>
      </c>
      <c r="V14" s="1">
        <v>0</v>
      </c>
      <c r="W14" s="1">
        <v>43.8</v>
      </c>
      <c r="X14" s="1">
        <v>28.6</v>
      </c>
      <c r="Y14" s="1">
        <v>48.2</v>
      </c>
      <c r="Z14" s="1">
        <v>50.6</v>
      </c>
      <c r="AA14" s="1">
        <v>43.6</v>
      </c>
      <c r="AB14" s="1">
        <v>50</v>
      </c>
      <c r="AC14" s="1">
        <v>52.4</v>
      </c>
      <c r="AD14" s="1">
        <v>36.799999999999997</v>
      </c>
      <c r="AE14" s="1">
        <v>61.4</v>
      </c>
      <c r="AF14" s="1"/>
      <c r="AG14" s="1">
        <f t="shared" si="7"/>
        <v>9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54</v>
      </c>
      <c r="B15" s="1" t="s">
        <v>36</v>
      </c>
      <c r="C15" s="1">
        <v>269</v>
      </c>
      <c r="D15" s="1"/>
      <c r="E15" s="1">
        <v>268</v>
      </c>
      <c r="F15" s="1"/>
      <c r="G15" s="17">
        <v>0.18</v>
      </c>
      <c r="H15" s="1">
        <v>150</v>
      </c>
      <c r="I15" s="1">
        <v>5038459</v>
      </c>
      <c r="J15" s="1">
        <v>279</v>
      </c>
      <c r="K15" s="1">
        <f t="shared" si="2"/>
        <v>-11</v>
      </c>
      <c r="L15" s="1"/>
      <c r="M15" s="1"/>
      <c r="N15" s="1"/>
      <c r="O15" s="1">
        <v>351.19999999999987</v>
      </c>
      <c r="P15" s="1">
        <f t="shared" si="3"/>
        <v>53.6</v>
      </c>
      <c r="Q15" s="5">
        <f>13*P15-O15-N15-F15</f>
        <v>345.60000000000019</v>
      </c>
      <c r="R15" s="5"/>
      <c r="S15" s="1"/>
      <c r="T15" s="1">
        <f t="shared" si="4"/>
        <v>13.000000000000002</v>
      </c>
      <c r="U15" s="1">
        <f t="shared" si="5"/>
        <v>6.5522388059701466</v>
      </c>
      <c r="V15" s="1">
        <v>18</v>
      </c>
      <c r="W15" s="1">
        <v>0</v>
      </c>
      <c r="X15" s="1">
        <v>29.2</v>
      </c>
      <c r="Y15" s="1">
        <v>59.4</v>
      </c>
      <c r="Z15" s="1">
        <v>16.600000000000001</v>
      </c>
      <c r="AA15" s="1">
        <v>34.799999999999997</v>
      </c>
      <c r="AB15" s="1">
        <v>52.8</v>
      </c>
      <c r="AC15" s="1">
        <v>51.2</v>
      </c>
      <c r="AD15" s="1">
        <v>28.8</v>
      </c>
      <c r="AE15" s="1">
        <v>3.4</v>
      </c>
      <c r="AF15" s="1"/>
      <c r="AG15" s="1">
        <f t="shared" si="7"/>
        <v>62.208000000000034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55</v>
      </c>
      <c r="B16" s="1" t="s">
        <v>36</v>
      </c>
      <c r="C16" s="1">
        <v>27</v>
      </c>
      <c r="D16" s="1"/>
      <c r="E16" s="1">
        <v>25</v>
      </c>
      <c r="F16" s="1"/>
      <c r="G16" s="17">
        <v>0.18</v>
      </c>
      <c r="H16" s="1">
        <v>150</v>
      </c>
      <c r="I16" s="1">
        <v>5038831</v>
      </c>
      <c r="J16" s="1">
        <v>39</v>
      </c>
      <c r="K16" s="1">
        <f t="shared" si="2"/>
        <v>-14</v>
      </c>
      <c r="L16" s="1"/>
      <c r="M16" s="1"/>
      <c r="N16" s="1">
        <v>91.599999999999966</v>
      </c>
      <c r="O16" s="1">
        <v>92.80000000000004</v>
      </c>
      <c r="P16" s="1">
        <f t="shared" si="3"/>
        <v>5</v>
      </c>
      <c r="Q16" s="5">
        <v>20</v>
      </c>
      <c r="R16" s="5"/>
      <c r="S16" s="1"/>
      <c r="T16" s="1">
        <f t="shared" si="4"/>
        <v>40.880000000000003</v>
      </c>
      <c r="U16" s="1">
        <f t="shared" si="5"/>
        <v>36.880000000000003</v>
      </c>
      <c r="V16" s="1">
        <v>7.5</v>
      </c>
      <c r="W16" s="1">
        <v>21.2</v>
      </c>
      <c r="X16" s="1">
        <v>16.2</v>
      </c>
      <c r="Y16" s="1">
        <v>14</v>
      </c>
      <c r="Z16" s="1">
        <v>27.2</v>
      </c>
      <c r="AA16" s="1">
        <v>18.2</v>
      </c>
      <c r="AB16" s="1">
        <v>15.6</v>
      </c>
      <c r="AC16" s="1">
        <v>32.4</v>
      </c>
      <c r="AD16" s="1">
        <v>12.8</v>
      </c>
      <c r="AE16" s="1">
        <v>20.6</v>
      </c>
      <c r="AF16" s="1"/>
      <c r="AG16" s="1">
        <f t="shared" si="7"/>
        <v>3.5999999999999996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56</v>
      </c>
      <c r="B17" s="1" t="s">
        <v>36</v>
      </c>
      <c r="C17" s="1">
        <v>187</v>
      </c>
      <c r="D17" s="1"/>
      <c r="E17" s="1">
        <v>129</v>
      </c>
      <c r="F17" s="1">
        <v>57</v>
      </c>
      <c r="G17" s="17">
        <v>0.18</v>
      </c>
      <c r="H17" s="1">
        <v>120</v>
      </c>
      <c r="I17" s="1">
        <v>5038855</v>
      </c>
      <c r="J17" s="1">
        <v>130</v>
      </c>
      <c r="K17" s="1">
        <f t="shared" si="2"/>
        <v>-1</v>
      </c>
      <c r="L17" s="1"/>
      <c r="M17" s="1"/>
      <c r="N17" s="1"/>
      <c r="O17" s="1"/>
      <c r="P17" s="1">
        <f t="shared" si="3"/>
        <v>25.8</v>
      </c>
      <c r="Q17" s="5">
        <f>12*P17-O17-N17-F17</f>
        <v>252.60000000000002</v>
      </c>
      <c r="R17" s="5"/>
      <c r="S17" s="1"/>
      <c r="T17" s="1">
        <f t="shared" si="4"/>
        <v>12</v>
      </c>
      <c r="U17" s="1">
        <f t="shared" si="5"/>
        <v>2.2093023255813953</v>
      </c>
      <c r="V17" s="1">
        <v>8</v>
      </c>
      <c r="W17" s="1">
        <v>15.2</v>
      </c>
      <c r="X17" s="1">
        <v>20.2</v>
      </c>
      <c r="Y17" s="1">
        <v>2</v>
      </c>
      <c r="Z17" s="1">
        <v>0</v>
      </c>
      <c r="AA17" s="1">
        <v>20</v>
      </c>
      <c r="AB17" s="1">
        <v>0</v>
      </c>
      <c r="AC17" s="1">
        <v>0</v>
      </c>
      <c r="AD17" s="1">
        <v>-0.4</v>
      </c>
      <c r="AE17" s="1">
        <v>2</v>
      </c>
      <c r="AF17" s="1"/>
      <c r="AG17" s="1">
        <f t="shared" si="7"/>
        <v>45.468000000000004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5.75" thickBot="1" x14ac:dyDescent="0.3">
      <c r="A18" s="1" t="s">
        <v>57</v>
      </c>
      <c r="B18" s="1" t="s">
        <v>36</v>
      </c>
      <c r="C18" s="1">
        <v>197</v>
      </c>
      <c r="D18" s="1"/>
      <c r="E18" s="1">
        <v>194</v>
      </c>
      <c r="F18" s="1"/>
      <c r="G18" s="17">
        <v>0.18</v>
      </c>
      <c r="H18" s="1">
        <v>150</v>
      </c>
      <c r="I18" s="1">
        <v>5038435</v>
      </c>
      <c r="J18" s="1">
        <v>244</v>
      </c>
      <c r="K18" s="1">
        <f t="shared" si="2"/>
        <v>-50</v>
      </c>
      <c r="L18" s="1"/>
      <c r="M18" s="1"/>
      <c r="N18" s="1">
        <v>203.89999999999989</v>
      </c>
      <c r="O18" s="1">
        <v>530.10000000000014</v>
      </c>
      <c r="P18" s="1">
        <f t="shared" si="3"/>
        <v>38.799999999999997</v>
      </c>
      <c r="Q18" s="5">
        <v>50</v>
      </c>
      <c r="R18" s="5"/>
      <c r="S18" s="1"/>
      <c r="T18" s="1">
        <f t="shared" si="4"/>
        <v>20.206185567010312</v>
      </c>
      <c r="U18" s="1">
        <f t="shared" si="5"/>
        <v>18.917525773195877</v>
      </c>
      <c r="V18" s="1">
        <v>22</v>
      </c>
      <c r="W18" s="1">
        <v>71.599999999999994</v>
      </c>
      <c r="X18" s="1">
        <v>54.4</v>
      </c>
      <c r="Y18" s="1">
        <v>78.599999999999994</v>
      </c>
      <c r="Z18" s="1">
        <v>69.2</v>
      </c>
      <c r="AA18" s="1">
        <v>67.8</v>
      </c>
      <c r="AB18" s="1">
        <v>65.2</v>
      </c>
      <c r="AC18" s="1">
        <v>79.599999999999994</v>
      </c>
      <c r="AD18" s="1">
        <v>50.6</v>
      </c>
      <c r="AE18" s="1">
        <v>82.2</v>
      </c>
      <c r="AF18" s="1"/>
      <c r="AG18" s="1">
        <f t="shared" si="7"/>
        <v>9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7" t="s">
        <v>58</v>
      </c>
      <c r="B19" s="8" t="s">
        <v>36</v>
      </c>
      <c r="C19" s="8">
        <v>224</v>
      </c>
      <c r="D19" s="8"/>
      <c r="E19" s="8">
        <v>177</v>
      </c>
      <c r="F19" s="9">
        <v>43</v>
      </c>
      <c r="G19" s="17">
        <v>0.18</v>
      </c>
      <c r="H19" s="1">
        <v>120</v>
      </c>
      <c r="I19" s="1">
        <v>5038398</v>
      </c>
      <c r="J19" s="1">
        <v>182</v>
      </c>
      <c r="K19" s="1">
        <f t="shared" si="2"/>
        <v>-5</v>
      </c>
      <c r="L19" s="1"/>
      <c r="M19" s="1"/>
      <c r="N19" s="1"/>
      <c r="O19" s="1">
        <v>246.2</v>
      </c>
      <c r="P19" s="1">
        <f t="shared" si="3"/>
        <v>35.4</v>
      </c>
      <c r="Q19" s="5">
        <f>14*(P19+P20)-O19-O20-N19-N20-F19-F20</f>
        <v>203.39999999999998</v>
      </c>
      <c r="R19" s="5"/>
      <c r="S19" s="1"/>
      <c r="T19" s="1">
        <f t="shared" si="4"/>
        <v>13.915254237288135</v>
      </c>
      <c r="U19" s="1">
        <f t="shared" si="5"/>
        <v>8.1694915254237284</v>
      </c>
      <c r="V19" s="1">
        <v>14</v>
      </c>
      <c r="W19" s="1">
        <v>30.8</v>
      </c>
      <c r="X19" s="1">
        <v>33</v>
      </c>
      <c r="Y19" s="1">
        <v>34.4</v>
      </c>
      <c r="Z19" s="1">
        <v>43.6</v>
      </c>
      <c r="AA19" s="1">
        <v>41.8</v>
      </c>
      <c r="AB19" s="1">
        <v>36.6</v>
      </c>
      <c r="AC19" s="1">
        <v>55.4</v>
      </c>
      <c r="AD19" s="1">
        <v>32.200000000000003</v>
      </c>
      <c r="AE19" s="1">
        <v>55.4</v>
      </c>
      <c r="AF19" s="1"/>
      <c r="AG19" s="1">
        <f t="shared" si="7"/>
        <v>36.611999999999995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5.75" thickBot="1" x14ac:dyDescent="0.3">
      <c r="A20" s="27" t="s">
        <v>66</v>
      </c>
      <c r="B20" s="28" t="s">
        <v>36</v>
      </c>
      <c r="C20" s="28">
        <v>3</v>
      </c>
      <c r="D20" s="28"/>
      <c r="E20" s="28"/>
      <c r="F20" s="29">
        <v>3</v>
      </c>
      <c r="G20" s="30">
        <v>0</v>
      </c>
      <c r="H20" s="31" t="e">
        <v>#N/A</v>
      </c>
      <c r="I20" s="31" t="s">
        <v>48</v>
      </c>
      <c r="J20" s="31"/>
      <c r="K20" s="31">
        <f>E20-J20</f>
        <v>0</v>
      </c>
      <c r="L20" s="31"/>
      <c r="M20" s="31"/>
      <c r="N20" s="31"/>
      <c r="O20" s="31"/>
      <c r="P20" s="31">
        <f>E20/5</f>
        <v>0</v>
      </c>
      <c r="Q20" s="32"/>
      <c r="R20" s="32"/>
      <c r="S20" s="31"/>
      <c r="T20" s="31" t="e">
        <f>(F20+N20+O20+Q20)/P20</f>
        <v>#DIV/0!</v>
      </c>
      <c r="U20" s="31" t="e">
        <f>(F20+N20+O20)/P20</f>
        <v>#DIV/0!</v>
      </c>
      <c r="V20" s="31">
        <v>0</v>
      </c>
      <c r="W20" s="31">
        <v>-0.4</v>
      </c>
      <c r="X20" s="31">
        <v>0.2</v>
      </c>
      <c r="Y20" s="31">
        <v>0</v>
      </c>
      <c r="Z20" s="31">
        <v>0.2</v>
      </c>
      <c r="AA20" s="31">
        <v>0.4</v>
      </c>
      <c r="AB20" s="31">
        <v>0</v>
      </c>
      <c r="AC20" s="31">
        <v>0</v>
      </c>
      <c r="AD20" s="31">
        <v>0</v>
      </c>
      <c r="AE20" s="31">
        <v>-0.8</v>
      </c>
      <c r="AF20" s="31"/>
      <c r="AG20" s="3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24" t="s">
        <v>59</v>
      </c>
      <c r="B21" s="1" t="s">
        <v>47</v>
      </c>
      <c r="C21" s="1"/>
      <c r="D21" s="1"/>
      <c r="E21" s="1"/>
      <c r="F21" s="1"/>
      <c r="G21" s="17">
        <v>1</v>
      </c>
      <c r="H21" s="1">
        <v>150</v>
      </c>
      <c r="I21" s="1">
        <v>5038572</v>
      </c>
      <c r="J21" s="1"/>
      <c r="K21" s="1">
        <f t="shared" si="2"/>
        <v>0</v>
      </c>
      <c r="L21" s="1"/>
      <c r="M21" s="1"/>
      <c r="N21" s="1"/>
      <c r="O21" s="1">
        <v>44.23</v>
      </c>
      <c r="P21" s="1">
        <f t="shared" si="3"/>
        <v>0</v>
      </c>
      <c r="Q21" s="5">
        <v>20</v>
      </c>
      <c r="R21" s="5"/>
      <c r="S21" s="1"/>
      <c r="T21" s="1" t="e">
        <f t="shared" si="4"/>
        <v>#DIV/0!</v>
      </c>
      <c r="U21" s="1" t="e">
        <f t="shared" si="5"/>
        <v>#DIV/0!</v>
      </c>
      <c r="V21" s="1">
        <v>0</v>
      </c>
      <c r="W21" s="1">
        <v>0</v>
      </c>
      <c r="X21" s="1">
        <v>0</v>
      </c>
      <c r="Y21" s="1">
        <v>8.8460000000000001</v>
      </c>
      <c r="Z21" s="1">
        <v>5.3719999999999999</v>
      </c>
      <c r="AA21" s="1">
        <v>28.628</v>
      </c>
      <c r="AB21" s="1">
        <v>12.872</v>
      </c>
      <c r="AC21" s="1">
        <v>18.7746</v>
      </c>
      <c r="AD21" s="1">
        <v>12.294</v>
      </c>
      <c r="AE21" s="1">
        <v>4.9836</v>
      </c>
      <c r="AF21" s="1" t="s">
        <v>60</v>
      </c>
      <c r="AG21" s="1">
        <f t="shared" si="7"/>
        <v>20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24" t="s">
        <v>61</v>
      </c>
      <c r="B22" s="1" t="s">
        <v>47</v>
      </c>
      <c r="C22" s="1"/>
      <c r="D22" s="1"/>
      <c r="E22" s="1"/>
      <c r="F22" s="1"/>
      <c r="G22" s="17">
        <v>1</v>
      </c>
      <c r="H22" s="1">
        <v>150</v>
      </c>
      <c r="I22" s="1">
        <v>5038596</v>
      </c>
      <c r="J22" s="1">
        <v>6</v>
      </c>
      <c r="K22" s="1">
        <f t="shared" si="2"/>
        <v>-6</v>
      </c>
      <c r="L22" s="1"/>
      <c r="M22" s="1"/>
      <c r="N22" s="1"/>
      <c r="O22" s="1">
        <v>220.126</v>
      </c>
      <c r="P22" s="1">
        <f t="shared" si="3"/>
        <v>0</v>
      </c>
      <c r="Q22" s="5"/>
      <c r="R22" s="5"/>
      <c r="S22" s="1"/>
      <c r="T22" s="1" t="e">
        <f t="shared" si="4"/>
        <v>#DIV/0!</v>
      </c>
      <c r="U22" s="1" t="e">
        <f t="shared" si="5"/>
        <v>#DIV/0!</v>
      </c>
      <c r="V22" s="1">
        <v>0</v>
      </c>
      <c r="W22" s="1">
        <v>4.7507999999999999</v>
      </c>
      <c r="X22" s="1">
        <v>26.5184</v>
      </c>
      <c r="Y22" s="1">
        <v>17.506799999999998</v>
      </c>
      <c r="Z22" s="1">
        <v>15.507999999999999</v>
      </c>
      <c r="AA22" s="1">
        <v>16.3552</v>
      </c>
      <c r="AB22" s="1">
        <v>7.6959999999999997</v>
      </c>
      <c r="AC22" s="1">
        <v>6.2539999999999996</v>
      </c>
      <c r="AD22" s="1">
        <v>2.7372000000000001</v>
      </c>
      <c r="AE22" s="1">
        <v>0.74160000000000004</v>
      </c>
      <c r="AF22" s="1" t="s">
        <v>62</v>
      </c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21" t="s">
        <v>63</v>
      </c>
      <c r="B23" s="21" t="s">
        <v>47</v>
      </c>
      <c r="C23" s="21"/>
      <c r="D23" s="21"/>
      <c r="E23" s="21"/>
      <c r="F23" s="21"/>
      <c r="G23" s="22">
        <v>1</v>
      </c>
      <c r="H23" s="21">
        <v>120</v>
      </c>
      <c r="I23" s="21">
        <v>8785204</v>
      </c>
      <c r="J23" s="21"/>
      <c r="K23" s="21">
        <f t="shared" si="2"/>
        <v>0</v>
      </c>
      <c r="L23" s="21"/>
      <c r="M23" s="21"/>
      <c r="N23" s="21"/>
      <c r="O23" s="21"/>
      <c r="P23" s="21">
        <f t="shared" si="3"/>
        <v>0</v>
      </c>
      <c r="Q23" s="23"/>
      <c r="R23" s="23"/>
      <c r="S23" s="21"/>
      <c r="T23" s="21" t="e">
        <f t="shared" si="4"/>
        <v>#DIV/0!</v>
      </c>
      <c r="U23" s="21" t="e">
        <f t="shared" si="5"/>
        <v>#DIV/0!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 t="s">
        <v>64</v>
      </c>
      <c r="AG23" s="2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67</v>
      </c>
      <c r="B24" s="1" t="s">
        <v>36</v>
      </c>
      <c r="C24" s="1">
        <v>1</v>
      </c>
      <c r="D24" s="1"/>
      <c r="E24" s="1">
        <v>1</v>
      </c>
      <c r="F24" s="1"/>
      <c r="G24" s="17">
        <v>0.1</v>
      </c>
      <c r="H24" s="1">
        <v>60</v>
      </c>
      <c r="I24" s="1">
        <v>8444170</v>
      </c>
      <c r="J24" s="1">
        <v>44</v>
      </c>
      <c r="K24" s="1">
        <f t="shared" si="2"/>
        <v>-43</v>
      </c>
      <c r="L24" s="1"/>
      <c r="M24" s="1"/>
      <c r="N24" s="1">
        <v>246.6</v>
      </c>
      <c r="O24" s="1"/>
      <c r="P24" s="1">
        <f t="shared" si="3"/>
        <v>0.2</v>
      </c>
      <c r="Q24" s="5"/>
      <c r="R24" s="5"/>
      <c r="S24" s="1"/>
      <c r="T24" s="1">
        <f t="shared" si="4"/>
        <v>1233</v>
      </c>
      <c r="U24" s="1">
        <f t="shared" si="5"/>
        <v>1233</v>
      </c>
      <c r="V24" s="1">
        <v>16</v>
      </c>
      <c r="W24" s="1">
        <v>27.2</v>
      </c>
      <c r="X24" s="1">
        <v>-2.2000000000000002</v>
      </c>
      <c r="Y24" s="1">
        <v>-0.4</v>
      </c>
      <c r="Z24" s="1">
        <v>23.8</v>
      </c>
      <c r="AA24" s="1">
        <v>17</v>
      </c>
      <c r="AB24" s="1">
        <v>15.6</v>
      </c>
      <c r="AC24" s="1">
        <v>25.8</v>
      </c>
      <c r="AD24" s="1">
        <v>16.399999999999999</v>
      </c>
      <c r="AE24" s="1">
        <v>21.6</v>
      </c>
      <c r="AF24" s="1" t="s">
        <v>68</v>
      </c>
      <c r="AG24" s="1">
        <f t="shared" ref="AG24:AG32" si="8"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69</v>
      </c>
      <c r="B25" s="1" t="s">
        <v>47</v>
      </c>
      <c r="C25" s="1">
        <v>118.38</v>
      </c>
      <c r="D25" s="1"/>
      <c r="E25" s="1">
        <v>101.038</v>
      </c>
      <c r="F25" s="1">
        <v>2.6230000000000002</v>
      </c>
      <c r="G25" s="17">
        <v>1</v>
      </c>
      <c r="H25" s="1">
        <v>120</v>
      </c>
      <c r="I25" s="1">
        <v>5522704</v>
      </c>
      <c r="J25" s="1">
        <v>135.5</v>
      </c>
      <c r="K25" s="1">
        <f t="shared" si="2"/>
        <v>-34.462000000000003</v>
      </c>
      <c r="L25" s="1"/>
      <c r="M25" s="1"/>
      <c r="N25" s="1">
        <v>46.697399999999973</v>
      </c>
      <c r="O25" s="1">
        <v>177.50540000000001</v>
      </c>
      <c r="P25" s="1">
        <f t="shared" si="3"/>
        <v>20.207599999999999</v>
      </c>
      <c r="Q25" s="5">
        <f t="shared" ref="Q25" si="9">14*P25-O25-N25-F25</f>
        <v>56.080599999999983</v>
      </c>
      <c r="R25" s="5"/>
      <c r="S25" s="1"/>
      <c r="T25" s="1">
        <f t="shared" si="4"/>
        <v>13.999999999999998</v>
      </c>
      <c r="U25" s="1">
        <f t="shared" si="5"/>
        <v>11.224776816643242</v>
      </c>
      <c r="V25" s="1">
        <v>26.31</v>
      </c>
      <c r="W25" s="1">
        <v>28.830400000000001</v>
      </c>
      <c r="X25" s="1">
        <v>21.288799999999998</v>
      </c>
      <c r="Y25" s="1">
        <v>27.651599999999998</v>
      </c>
      <c r="Z25" s="1">
        <v>25.984400000000001</v>
      </c>
      <c r="AA25" s="1">
        <v>21.02</v>
      </c>
      <c r="AB25" s="1">
        <v>19.690799999999999</v>
      </c>
      <c r="AC25" s="1">
        <v>43.728400000000001</v>
      </c>
      <c r="AD25" s="1">
        <v>27.996200000000002</v>
      </c>
      <c r="AE25" s="1">
        <v>22.562999999999999</v>
      </c>
      <c r="AF25" s="1"/>
      <c r="AG25" s="1">
        <f t="shared" si="8"/>
        <v>56.080599999999983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70</v>
      </c>
      <c r="B26" s="1" t="s">
        <v>36</v>
      </c>
      <c r="C26" s="1">
        <v>23</v>
      </c>
      <c r="D26" s="1"/>
      <c r="E26" s="1">
        <v>20</v>
      </c>
      <c r="F26" s="1"/>
      <c r="G26" s="17">
        <v>0.14000000000000001</v>
      </c>
      <c r="H26" s="1">
        <v>180</v>
      </c>
      <c r="I26" s="1">
        <v>9988391</v>
      </c>
      <c r="J26" s="1">
        <v>41</v>
      </c>
      <c r="K26" s="1">
        <f t="shared" si="2"/>
        <v>-21</v>
      </c>
      <c r="L26" s="1"/>
      <c r="M26" s="1"/>
      <c r="N26" s="1"/>
      <c r="O26" s="1">
        <v>79.7</v>
      </c>
      <c r="P26" s="1">
        <f t="shared" si="3"/>
        <v>4</v>
      </c>
      <c r="Q26" s="5">
        <v>20</v>
      </c>
      <c r="R26" s="5"/>
      <c r="S26" s="1"/>
      <c r="T26" s="1">
        <f t="shared" si="4"/>
        <v>24.925000000000001</v>
      </c>
      <c r="U26" s="1">
        <f t="shared" si="5"/>
        <v>19.925000000000001</v>
      </c>
      <c r="V26" s="1">
        <v>6</v>
      </c>
      <c r="W26" s="1">
        <v>8.4</v>
      </c>
      <c r="X26" s="1">
        <v>10.4</v>
      </c>
      <c r="Y26" s="1">
        <v>5.4</v>
      </c>
      <c r="Z26" s="1">
        <v>3.2</v>
      </c>
      <c r="AA26" s="1">
        <v>17.399999999999999</v>
      </c>
      <c r="AB26" s="1">
        <v>8.6</v>
      </c>
      <c r="AC26" s="1">
        <v>13.4</v>
      </c>
      <c r="AD26" s="1">
        <v>9.4</v>
      </c>
      <c r="AE26" s="1">
        <v>12.6</v>
      </c>
      <c r="AF26" s="1"/>
      <c r="AG26" s="1">
        <f t="shared" si="8"/>
        <v>2.8000000000000003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71</v>
      </c>
      <c r="B27" s="1" t="s">
        <v>36</v>
      </c>
      <c r="C27" s="1">
        <v>37</v>
      </c>
      <c r="D27" s="1">
        <v>1</v>
      </c>
      <c r="E27" s="1">
        <v>37</v>
      </c>
      <c r="F27" s="1"/>
      <c r="G27" s="17">
        <v>0.18</v>
      </c>
      <c r="H27" s="1">
        <v>270</v>
      </c>
      <c r="I27" s="1">
        <v>9988681</v>
      </c>
      <c r="J27" s="1">
        <v>80</v>
      </c>
      <c r="K27" s="1">
        <f t="shared" si="2"/>
        <v>-43</v>
      </c>
      <c r="L27" s="1"/>
      <c r="M27" s="1"/>
      <c r="N27" s="1"/>
      <c r="O27" s="1">
        <v>252.3</v>
      </c>
      <c r="P27" s="1">
        <f t="shared" si="3"/>
        <v>7.4</v>
      </c>
      <c r="Q27" s="5">
        <v>50</v>
      </c>
      <c r="R27" s="5"/>
      <c r="S27" s="1"/>
      <c r="T27" s="1">
        <f t="shared" si="4"/>
        <v>40.851351351351354</v>
      </c>
      <c r="U27" s="1">
        <f t="shared" si="5"/>
        <v>34.094594594594597</v>
      </c>
      <c r="V27" s="1">
        <v>13.5</v>
      </c>
      <c r="W27" s="1">
        <v>21.6</v>
      </c>
      <c r="X27" s="1">
        <v>22.6</v>
      </c>
      <c r="Y27" s="1">
        <v>30</v>
      </c>
      <c r="Z27" s="1">
        <v>24.8</v>
      </c>
      <c r="AA27" s="1">
        <v>18.2</v>
      </c>
      <c r="AB27" s="1">
        <v>37</v>
      </c>
      <c r="AC27" s="1">
        <v>33.200000000000003</v>
      </c>
      <c r="AD27" s="1">
        <v>20.6</v>
      </c>
      <c r="AE27" s="1">
        <v>20.399999999999999</v>
      </c>
      <c r="AF27" s="1"/>
      <c r="AG27" s="1">
        <f t="shared" si="8"/>
        <v>9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15.75" thickBot="1" x14ac:dyDescent="0.3">
      <c r="A28" s="1" t="s">
        <v>72</v>
      </c>
      <c r="B28" s="1" t="s">
        <v>47</v>
      </c>
      <c r="C28" s="1">
        <v>6.3869999999999996</v>
      </c>
      <c r="D28" s="1">
        <v>0.4</v>
      </c>
      <c r="E28" s="1">
        <v>6.44</v>
      </c>
      <c r="F28" s="1"/>
      <c r="G28" s="17">
        <v>1</v>
      </c>
      <c r="H28" s="1">
        <v>120</v>
      </c>
      <c r="I28" s="1">
        <v>8785198</v>
      </c>
      <c r="J28" s="1">
        <v>9.5</v>
      </c>
      <c r="K28" s="1">
        <f t="shared" si="2"/>
        <v>-3.0599999999999996</v>
      </c>
      <c r="L28" s="1"/>
      <c r="M28" s="1"/>
      <c r="N28" s="1"/>
      <c r="O28" s="1">
        <v>120.5684</v>
      </c>
      <c r="P28" s="1">
        <f t="shared" si="3"/>
        <v>1.288</v>
      </c>
      <c r="Q28" s="5"/>
      <c r="R28" s="5"/>
      <c r="S28" s="1"/>
      <c r="T28" s="1">
        <f t="shared" si="4"/>
        <v>93.609006211180116</v>
      </c>
      <c r="U28" s="1">
        <f t="shared" si="5"/>
        <v>93.609006211180116</v>
      </c>
      <c r="V28" s="1">
        <v>5.0549999999999997</v>
      </c>
      <c r="W28" s="1">
        <v>5.1592000000000002</v>
      </c>
      <c r="X28" s="1">
        <v>5.6543999999999999</v>
      </c>
      <c r="Y28" s="1">
        <v>17.4284</v>
      </c>
      <c r="Z28" s="1">
        <v>8.466800000000001</v>
      </c>
      <c r="AA28" s="1">
        <v>6.3624000000000001</v>
      </c>
      <c r="AB28" s="1">
        <v>12.303599999999999</v>
      </c>
      <c r="AC28" s="1">
        <v>5.0312000000000001</v>
      </c>
      <c r="AD28" s="1">
        <v>5.2328000000000001</v>
      </c>
      <c r="AE28" s="1">
        <v>0</v>
      </c>
      <c r="AF28" s="1"/>
      <c r="AG28" s="1">
        <f t="shared" si="8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0" t="s">
        <v>73</v>
      </c>
      <c r="B29" s="11" t="s">
        <v>47</v>
      </c>
      <c r="C29" s="11"/>
      <c r="D29" s="11"/>
      <c r="E29" s="11"/>
      <c r="F29" s="12"/>
      <c r="G29" s="17">
        <v>1</v>
      </c>
      <c r="H29" s="1">
        <v>180</v>
      </c>
      <c r="I29" s="1">
        <v>5038619</v>
      </c>
      <c r="J29" s="1"/>
      <c r="K29" s="1">
        <f t="shared" si="2"/>
        <v>0</v>
      </c>
      <c r="L29" s="1"/>
      <c r="M29" s="1"/>
      <c r="N29" s="1"/>
      <c r="O29" s="1">
        <v>43.162799999999997</v>
      </c>
      <c r="P29" s="1">
        <f t="shared" si="3"/>
        <v>0</v>
      </c>
      <c r="Q29" s="5"/>
      <c r="R29" s="5"/>
      <c r="S29" s="1"/>
      <c r="T29" s="1" t="e">
        <f t="shared" si="4"/>
        <v>#DIV/0!</v>
      </c>
      <c r="U29" s="1" t="e">
        <f t="shared" si="5"/>
        <v>#DIV/0!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/>
      <c r="AG29" s="1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15.75" thickBot="1" x14ac:dyDescent="0.3">
      <c r="A30" s="27" t="s">
        <v>65</v>
      </c>
      <c r="B30" s="28" t="s">
        <v>47</v>
      </c>
      <c r="C30" s="28">
        <v>-3.61</v>
      </c>
      <c r="D30" s="28">
        <v>3.61</v>
      </c>
      <c r="E30" s="28"/>
      <c r="F30" s="29"/>
      <c r="G30" s="30">
        <v>0</v>
      </c>
      <c r="H30" s="31" t="e">
        <v>#N/A</v>
      </c>
      <c r="I30" s="31" t="s">
        <v>48</v>
      </c>
      <c r="J30" s="31"/>
      <c r="K30" s="31">
        <f>E30-J30</f>
        <v>0</v>
      </c>
      <c r="L30" s="31"/>
      <c r="M30" s="31"/>
      <c r="N30" s="31"/>
      <c r="O30" s="31"/>
      <c r="P30" s="31">
        <f>E30/5</f>
        <v>0</v>
      </c>
      <c r="Q30" s="32"/>
      <c r="R30" s="32"/>
      <c r="S30" s="31"/>
      <c r="T30" s="31" t="e">
        <f>(F30+N30+O30+Q30)/P30</f>
        <v>#DIV/0!</v>
      </c>
      <c r="U30" s="31" t="e">
        <f>(F30+N30+O30)/P30</f>
        <v>#DIV/0!</v>
      </c>
      <c r="V30" s="31">
        <v>0</v>
      </c>
      <c r="W30" s="31">
        <v>0.438</v>
      </c>
      <c r="X30" s="31">
        <v>2.3860000000000001</v>
      </c>
      <c r="Y30" s="31">
        <v>3.2644000000000002</v>
      </c>
      <c r="Z30" s="31">
        <v>2.3279999999999998</v>
      </c>
      <c r="AA30" s="31">
        <v>3.36</v>
      </c>
      <c r="AB30" s="31">
        <v>0.50600000000000001</v>
      </c>
      <c r="AC30" s="31">
        <v>2.4159999999999999</v>
      </c>
      <c r="AD30" s="31">
        <v>0.44600000000000001</v>
      </c>
      <c r="AE30" s="31">
        <v>2.6536</v>
      </c>
      <c r="AF30" s="31"/>
      <c r="AG30" s="3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74</v>
      </c>
      <c r="B31" s="1" t="s">
        <v>36</v>
      </c>
      <c r="C31" s="1">
        <v>239</v>
      </c>
      <c r="D31" s="1"/>
      <c r="E31" s="1">
        <v>230</v>
      </c>
      <c r="F31" s="1"/>
      <c r="G31" s="17">
        <v>0.1</v>
      </c>
      <c r="H31" s="1">
        <v>60</v>
      </c>
      <c r="I31" s="1">
        <v>8444187</v>
      </c>
      <c r="J31" s="1">
        <v>282</v>
      </c>
      <c r="K31" s="1">
        <f t="shared" si="2"/>
        <v>-52</v>
      </c>
      <c r="L31" s="1"/>
      <c r="M31" s="1"/>
      <c r="N31" s="1"/>
      <c r="O31" s="1">
        <v>581.80000000000007</v>
      </c>
      <c r="P31" s="1">
        <f t="shared" si="3"/>
        <v>46</v>
      </c>
      <c r="Q31" s="5">
        <f>13*P31-O31-N31-F31</f>
        <v>16.199999999999932</v>
      </c>
      <c r="R31" s="5"/>
      <c r="S31" s="1"/>
      <c r="T31" s="1">
        <f t="shared" si="4"/>
        <v>13</v>
      </c>
      <c r="U31" s="1">
        <f t="shared" si="5"/>
        <v>12.647826086956524</v>
      </c>
      <c r="V31" s="1">
        <v>30.5</v>
      </c>
      <c r="W31" s="1">
        <v>11.8</v>
      </c>
      <c r="X31" s="1">
        <v>54.2</v>
      </c>
      <c r="Y31" s="1">
        <v>82.6</v>
      </c>
      <c r="Z31" s="1">
        <v>54.6</v>
      </c>
      <c r="AA31" s="1">
        <v>67.599999999999994</v>
      </c>
      <c r="AB31" s="1">
        <v>69.8</v>
      </c>
      <c r="AC31" s="1">
        <v>83.2</v>
      </c>
      <c r="AD31" s="1">
        <v>65.8</v>
      </c>
      <c r="AE31" s="1">
        <v>77.2</v>
      </c>
      <c r="AF31" s="1"/>
      <c r="AG31" s="1">
        <f t="shared" si="8"/>
        <v>1.6199999999999932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75</v>
      </c>
      <c r="B32" s="1" t="s">
        <v>36</v>
      </c>
      <c r="C32" s="1">
        <v>165</v>
      </c>
      <c r="D32" s="1">
        <v>2</v>
      </c>
      <c r="E32" s="1">
        <v>159</v>
      </c>
      <c r="F32" s="1">
        <v>7</v>
      </c>
      <c r="G32" s="17">
        <v>0.1</v>
      </c>
      <c r="H32" s="1">
        <v>90</v>
      </c>
      <c r="I32" s="1">
        <v>8444194</v>
      </c>
      <c r="J32" s="1">
        <v>162</v>
      </c>
      <c r="K32" s="1">
        <f t="shared" si="2"/>
        <v>-3</v>
      </c>
      <c r="L32" s="1"/>
      <c r="M32" s="1"/>
      <c r="N32" s="1">
        <v>70.499999999999886</v>
      </c>
      <c r="O32" s="1">
        <v>290.90000000000009</v>
      </c>
      <c r="P32" s="1">
        <f t="shared" si="3"/>
        <v>31.8</v>
      </c>
      <c r="Q32" s="5">
        <f t="shared" ref="Q32" si="10">14*P32-O32-N32-F32</f>
        <v>76.800000000000011</v>
      </c>
      <c r="R32" s="5"/>
      <c r="S32" s="1"/>
      <c r="T32" s="1">
        <f t="shared" si="4"/>
        <v>14</v>
      </c>
      <c r="U32" s="1">
        <f t="shared" si="5"/>
        <v>11.584905660377357</v>
      </c>
      <c r="V32" s="1">
        <v>18.5</v>
      </c>
      <c r="W32" s="1">
        <v>38</v>
      </c>
      <c r="X32" s="1">
        <v>36.200000000000003</v>
      </c>
      <c r="Y32" s="1">
        <v>39</v>
      </c>
      <c r="Z32" s="1">
        <v>41.4</v>
      </c>
      <c r="AA32" s="1">
        <v>39.6</v>
      </c>
      <c r="AB32" s="1">
        <v>38.6</v>
      </c>
      <c r="AC32" s="1">
        <v>47.6</v>
      </c>
      <c r="AD32" s="1">
        <v>40.799999999999997</v>
      </c>
      <c r="AE32" s="1">
        <v>37.6</v>
      </c>
      <c r="AF32" s="1"/>
      <c r="AG32" s="1">
        <f t="shared" si="8"/>
        <v>7.6800000000000015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76</v>
      </c>
      <c r="B33" s="1" t="s">
        <v>36</v>
      </c>
      <c r="C33" s="1">
        <v>49</v>
      </c>
      <c r="D33" s="1"/>
      <c r="E33" s="1">
        <v>47</v>
      </c>
      <c r="F33" s="1">
        <v>2</v>
      </c>
      <c r="G33" s="17">
        <v>0.2</v>
      </c>
      <c r="H33" s="1">
        <v>120</v>
      </c>
      <c r="I33" s="1">
        <v>783798</v>
      </c>
      <c r="J33" s="1">
        <v>47</v>
      </c>
      <c r="K33" s="1">
        <f t="shared" si="2"/>
        <v>0</v>
      </c>
      <c r="L33" s="1"/>
      <c r="M33" s="1"/>
      <c r="N33" s="1"/>
      <c r="O33" s="25">
        <v>191</v>
      </c>
      <c r="P33" s="1">
        <f t="shared" si="3"/>
        <v>9.4</v>
      </c>
      <c r="Q33" s="5">
        <v>200</v>
      </c>
      <c r="R33" s="5"/>
      <c r="S33" s="1"/>
      <c r="T33" s="1">
        <f>(F33+N33+Q33)/P33</f>
        <v>21.48936170212766</v>
      </c>
      <c r="U33" s="1">
        <f>(F33+N33)/P33</f>
        <v>0.21276595744680851</v>
      </c>
      <c r="V33" s="1">
        <v>8.5</v>
      </c>
      <c r="W33" s="1">
        <v>4.8</v>
      </c>
      <c r="X33" s="1">
        <v>11</v>
      </c>
      <c r="Y33" s="1">
        <v>29</v>
      </c>
      <c r="Z33" s="1">
        <v>22.6</v>
      </c>
      <c r="AA33" s="1">
        <v>12.2</v>
      </c>
      <c r="AB33" s="1">
        <v>25.2</v>
      </c>
      <c r="AC33" s="1">
        <v>23.6</v>
      </c>
      <c r="AD33" s="1">
        <v>14.8</v>
      </c>
      <c r="AE33" s="1">
        <v>17.600000000000001</v>
      </c>
      <c r="AF33" s="26" t="s">
        <v>81</v>
      </c>
      <c r="AG33" s="1">
        <f>G33*Q33</f>
        <v>40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24" t="s">
        <v>77</v>
      </c>
      <c r="B34" s="1" t="s">
        <v>47</v>
      </c>
      <c r="C34" s="1"/>
      <c r="D34" s="1"/>
      <c r="E34" s="1"/>
      <c r="F34" s="1"/>
      <c r="G34" s="17">
        <v>1</v>
      </c>
      <c r="H34" s="1">
        <v>120</v>
      </c>
      <c r="I34" s="1">
        <v>783811</v>
      </c>
      <c r="J34" s="1"/>
      <c r="K34" s="1">
        <f t="shared" si="2"/>
        <v>0</v>
      </c>
      <c r="L34" s="1"/>
      <c r="M34" s="1"/>
      <c r="N34" s="1">
        <v>21.638400000000011</v>
      </c>
      <c r="O34" s="25">
        <v>183.31800000000001</v>
      </c>
      <c r="P34" s="1">
        <f t="shared" si="3"/>
        <v>0</v>
      </c>
      <c r="Q34" s="5">
        <v>200</v>
      </c>
      <c r="R34" s="5"/>
      <c r="S34" s="1"/>
      <c r="T34" s="1" t="e">
        <f t="shared" ref="T34:T36" si="11">(F34+N34+Q34)/P34</f>
        <v>#DIV/0!</v>
      </c>
      <c r="U34" s="1" t="e">
        <f t="shared" ref="U34:U36" si="12">(F34+N34)/P34</f>
        <v>#DIV/0!</v>
      </c>
      <c r="V34" s="1">
        <v>0</v>
      </c>
      <c r="W34" s="1">
        <v>17.3688</v>
      </c>
      <c r="X34" s="1">
        <v>11.6256</v>
      </c>
      <c r="Y34" s="1">
        <v>25.639199999999999</v>
      </c>
      <c r="Z34" s="1">
        <v>13.7058</v>
      </c>
      <c r="AA34" s="1">
        <v>13.416399999999999</v>
      </c>
      <c r="AB34" s="1">
        <v>15.736000000000001</v>
      </c>
      <c r="AC34" s="1">
        <v>20.547599999999999</v>
      </c>
      <c r="AD34" s="1">
        <v>15.4588</v>
      </c>
      <c r="AE34" s="1">
        <v>16.5318</v>
      </c>
      <c r="AF34" s="26" t="s">
        <v>82</v>
      </c>
      <c r="AG34" s="1">
        <f>G34*Q34</f>
        <v>200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thickBot="1" x14ac:dyDescent="0.3">
      <c r="A35" s="1" t="s">
        <v>78</v>
      </c>
      <c r="B35" s="1" t="s">
        <v>36</v>
      </c>
      <c r="C35" s="1">
        <v>82</v>
      </c>
      <c r="D35" s="1">
        <v>1</v>
      </c>
      <c r="E35" s="1">
        <v>73</v>
      </c>
      <c r="F35" s="1">
        <v>5</v>
      </c>
      <c r="G35" s="17">
        <v>0.2</v>
      </c>
      <c r="H35" s="1">
        <v>120</v>
      </c>
      <c r="I35" s="1">
        <v>783804</v>
      </c>
      <c r="J35" s="1">
        <v>75</v>
      </c>
      <c r="K35" s="1">
        <f t="shared" si="2"/>
        <v>-2</v>
      </c>
      <c r="L35" s="1"/>
      <c r="M35" s="1"/>
      <c r="N35" s="1">
        <v>59</v>
      </c>
      <c r="O35" s="25">
        <v>127.8</v>
      </c>
      <c r="P35" s="1">
        <f t="shared" si="3"/>
        <v>14.6</v>
      </c>
      <c r="Q35" s="5">
        <v>150</v>
      </c>
      <c r="R35" s="5"/>
      <c r="S35" s="1"/>
      <c r="T35" s="1">
        <f t="shared" si="11"/>
        <v>14.657534246575343</v>
      </c>
      <c r="U35" s="1">
        <f t="shared" si="12"/>
        <v>4.3835616438356162</v>
      </c>
      <c r="V35" s="1">
        <v>10</v>
      </c>
      <c r="W35" s="1">
        <v>22</v>
      </c>
      <c r="X35" s="1">
        <v>13.2</v>
      </c>
      <c r="Y35" s="1">
        <v>25.2</v>
      </c>
      <c r="Z35" s="1">
        <v>29.8</v>
      </c>
      <c r="AA35" s="1">
        <v>23.4</v>
      </c>
      <c r="AB35" s="1">
        <v>23.4</v>
      </c>
      <c r="AC35" s="1">
        <v>28.2</v>
      </c>
      <c r="AD35" s="1">
        <v>16.399999999999999</v>
      </c>
      <c r="AE35" s="1">
        <v>18.8</v>
      </c>
      <c r="AF35" s="26" t="s">
        <v>83</v>
      </c>
      <c r="AG35" s="1">
        <f>G35*Q35</f>
        <v>30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0" t="s">
        <v>79</v>
      </c>
      <c r="B36" s="11" t="s">
        <v>47</v>
      </c>
      <c r="C36" s="11">
        <v>566.02200000000005</v>
      </c>
      <c r="D36" s="11"/>
      <c r="E36" s="11">
        <v>220.54499999999999</v>
      </c>
      <c r="F36" s="12">
        <v>150.74299999999999</v>
      </c>
      <c r="G36" s="17">
        <v>1</v>
      </c>
      <c r="H36" s="1">
        <v>120</v>
      </c>
      <c r="I36" s="1">
        <v>783828</v>
      </c>
      <c r="J36" s="1">
        <v>222.4</v>
      </c>
      <c r="K36" s="1">
        <f t="shared" si="2"/>
        <v>-1.8550000000000182</v>
      </c>
      <c r="L36" s="1"/>
      <c r="M36" s="1"/>
      <c r="N36" s="1"/>
      <c r="O36" s="25">
        <v>260.94139999999987</v>
      </c>
      <c r="P36" s="1">
        <f t="shared" si="3"/>
        <v>44.108999999999995</v>
      </c>
      <c r="Q36" s="5">
        <v>700</v>
      </c>
      <c r="R36" s="5"/>
      <c r="S36" s="1"/>
      <c r="T36" s="1">
        <f t="shared" si="11"/>
        <v>19.287288308508469</v>
      </c>
      <c r="U36" s="1">
        <f t="shared" si="12"/>
        <v>3.417511165521776</v>
      </c>
      <c r="V36" s="1">
        <v>29.225999999999999</v>
      </c>
      <c r="W36" s="1">
        <v>40.232199999999999</v>
      </c>
      <c r="X36" s="1">
        <v>48.471800000000002</v>
      </c>
      <c r="Y36" s="1">
        <v>29.8048</v>
      </c>
      <c r="Z36" s="1">
        <v>53.743600000000001</v>
      </c>
      <c r="AA36" s="1">
        <v>42.687600000000003</v>
      </c>
      <c r="AB36" s="1">
        <v>31.7364</v>
      </c>
      <c r="AC36" s="1">
        <v>34.219200000000001</v>
      </c>
      <c r="AD36" s="1">
        <v>41.292000000000002</v>
      </c>
      <c r="AE36" s="1">
        <v>25.1586</v>
      </c>
      <c r="AF36" s="25" t="s">
        <v>83</v>
      </c>
      <c r="AG36" s="1">
        <f>G36*Q36</f>
        <v>700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thickBot="1" x14ac:dyDescent="0.3">
      <c r="A37" s="27" t="s">
        <v>80</v>
      </c>
      <c r="B37" s="28" t="s">
        <v>47</v>
      </c>
      <c r="C37" s="28">
        <v>-86.852000000000004</v>
      </c>
      <c r="D37" s="28">
        <v>221.31399999999999</v>
      </c>
      <c r="E37" s="28">
        <v>134.46199999999999</v>
      </c>
      <c r="F37" s="29"/>
      <c r="G37" s="30">
        <v>0</v>
      </c>
      <c r="H37" s="31" t="e">
        <v>#N/A</v>
      </c>
      <c r="I37" s="31" t="s">
        <v>48</v>
      </c>
      <c r="J37" s="31">
        <v>136.5</v>
      </c>
      <c r="K37" s="31">
        <f t="shared" si="2"/>
        <v>-2.0380000000000109</v>
      </c>
      <c r="L37" s="31"/>
      <c r="M37" s="31"/>
      <c r="N37" s="31"/>
      <c r="O37" s="31"/>
      <c r="P37" s="31">
        <f t="shared" si="3"/>
        <v>26.892399999999999</v>
      </c>
      <c r="Q37" s="32"/>
      <c r="R37" s="32"/>
      <c r="S37" s="31"/>
      <c r="T37" s="31">
        <f t="shared" si="4"/>
        <v>0</v>
      </c>
      <c r="U37" s="31">
        <f t="shared" si="5"/>
        <v>0</v>
      </c>
      <c r="V37" s="31">
        <v>29.745999999999999</v>
      </c>
      <c r="W37" s="31">
        <v>21.814</v>
      </c>
      <c r="X37" s="31">
        <v>18.9116</v>
      </c>
      <c r="Y37" s="31">
        <v>8.5419999999999998</v>
      </c>
      <c r="Z37" s="31">
        <v>22.225000000000001</v>
      </c>
      <c r="AA37" s="31">
        <v>38.662199999999999</v>
      </c>
      <c r="AB37" s="31">
        <v>11.991199999999999</v>
      </c>
      <c r="AC37" s="31">
        <v>15.0488</v>
      </c>
      <c r="AD37" s="31">
        <v>16.151399999999999</v>
      </c>
      <c r="AE37" s="31">
        <v>24.730799999999999</v>
      </c>
      <c r="AF37" s="31"/>
      <c r="AG37" s="3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5.75" thickBot="1" x14ac:dyDescent="0.3">
      <c r="A38" s="16"/>
      <c r="B38" s="16"/>
      <c r="C38" s="16"/>
      <c r="D38" s="16"/>
      <c r="E38" s="16"/>
      <c r="F38" s="16"/>
      <c r="G38" s="19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0" t="s">
        <v>40</v>
      </c>
      <c r="B39" s="11" t="s">
        <v>36</v>
      </c>
      <c r="C39" s="11">
        <v>1697</v>
      </c>
      <c r="D39" s="11"/>
      <c r="E39" s="11">
        <v>567</v>
      </c>
      <c r="F39" s="12">
        <v>1053</v>
      </c>
      <c r="G39" s="17">
        <v>0.18</v>
      </c>
      <c r="H39" s="1">
        <v>120</v>
      </c>
      <c r="I39" s="1"/>
      <c r="J39" s="1">
        <v>567</v>
      </c>
      <c r="K39" s="1">
        <f>E39-J39</f>
        <v>0</v>
      </c>
      <c r="L39" s="1"/>
      <c r="M39" s="1"/>
      <c r="N39" s="1">
        <v>500</v>
      </c>
      <c r="O39" s="1">
        <v>100</v>
      </c>
      <c r="P39" s="1">
        <f t="shared" ref="P39:P41" si="13">E39/5</f>
        <v>113.4</v>
      </c>
      <c r="Q39" s="5"/>
      <c r="R39" s="5"/>
      <c r="S39" s="1"/>
      <c r="T39" s="1">
        <f t="shared" ref="T39:T41" si="14">(F39+N39+O39+Q39)/P39</f>
        <v>14.576719576719576</v>
      </c>
      <c r="U39" s="1">
        <f t="shared" ref="U39:U41" si="15">(F39+N39+O39)/P39</f>
        <v>14.576719576719576</v>
      </c>
      <c r="V39" s="1">
        <v>47.5</v>
      </c>
      <c r="W39" s="1">
        <v>124.2</v>
      </c>
      <c r="X39" s="1">
        <v>99.8</v>
      </c>
      <c r="Y39" s="1">
        <v>134.6</v>
      </c>
      <c r="Z39" s="1">
        <v>113.4</v>
      </c>
      <c r="AA39" s="1">
        <v>130.80000000000001</v>
      </c>
      <c r="AB39" s="1">
        <v>154</v>
      </c>
      <c r="AC39" s="1">
        <v>159.6</v>
      </c>
      <c r="AD39" s="1">
        <v>155.6</v>
      </c>
      <c r="AE39" s="1">
        <v>140</v>
      </c>
      <c r="AF39" s="1">
        <v>2860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thickBot="1" x14ac:dyDescent="0.3">
      <c r="A40" s="13" t="s">
        <v>42</v>
      </c>
      <c r="B40" s="14" t="s">
        <v>36</v>
      </c>
      <c r="C40" s="14"/>
      <c r="D40" s="14">
        <v>8</v>
      </c>
      <c r="E40" s="14">
        <v>8</v>
      </c>
      <c r="F40" s="15"/>
      <c r="G40" s="17"/>
      <c r="H40" s="1"/>
      <c r="I40" s="1"/>
      <c r="J40" s="1">
        <v>8</v>
      </c>
      <c r="K40" s="1">
        <f>E40-J40</f>
        <v>0</v>
      </c>
      <c r="L40" s="1"/>
      <c r="M40" s="1"/>
      <c r="N40" s="1"/>
      <c r="O40" s="1"/>
      <c r="P40" s="1">
        <f t="shared" si="13"/>
        <v>1.6</v>
      </c>
      <c r="Q40" s="5"/>
      <c r="R40" s="5"/>
      <c r="S40" s="1"/>
      <c r="T40" s="1">
        <f t="shared" si="14"/>
        <v>0</v>
      </c>
      <c r="U40" s="1">
        <f t="shared" si="15"/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41</v>
      </c>
      <c r="B41" s="1" t="s">
        <v>36</v>
      </c>
      <c r="C41" s="1">
        <v>4802</v>
      </c>
      <c r="D41" s="1">
        <v>74</v>
      </c>
      <c r="E41" s="1">
        <v>1655</v>
      </c>
      <c r="F41" s="1">
        <v>3220</v>
      </c>
      <c r="G41" s="17">
        <v>0.18</v>
      </c>
      <c r="H41" s="1">
        <v>120</v>
      </c>
      <c r="I41" s="1"/>
      <c r="J41" s="1">
        <v>1661</v>
      </c>
      <c r="K41" s="1">
        <f>E41-J41</f>
        <v>-6</v>
      </c>
      <c r="L41" s="1"/>
      <c r="M41" s="1"/>
      <c r="N41" s="1">
        <v>1200</v>
      </c>
      <c r="O41" s="1"/>
      <c r="P41" s="1">
        <f t="shared" si="13"/>
        <v>331</v>
      </c>
      <c r="Q41" s="5"/>
      <c r="R41" s="5"/>
      <c r="S41" s="1"/>
      <c r="T41" s="1">
        <f t="shared" si="14"/>
        <v>13.353474320241691</v>
      </c>
      <c r="U41" s="1">
        <f t="shared" si="15"/>
        <v>13.353474320241691</v>
      </c>
      <c r="V41" s="1">
        <v>158</v>
      </c>
      <c r="W41" s="1">
        <v>364.4</v>
      </c>
      <c r="X41" s="1">
        <v>299.2</v>
      </c>
      <c r="Y41" s="1">
        <v>312.60000000000002</v>
      </c>
      <c r="Z41" s="1">
        <v>348.8</v>
      </c>
      <c r="AA41" s="1">
        <v>344.4</v>
      </c>
      <c r="AB41" s="1">
        <v>325.60000000000002</v>
      </c>
      <c r="AC41" s="1">
        <v>247</v>
      </c>
      <c r="AD41" s="1">
        <v>256.2</v>
      </c>
      <c r="AE41" s="1">
        <v>338.2</v>
      </c>
      <c r="AF41" s="1">
        <v>2860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3" spans="1:52" x14ac:dyDescent="0.25">
      <c r="A43" s="1"/>
      <c r="B43" s="1"/>
      <c r="C43" s="1"/>
      <c r="D43" s="1"/>
      <c r="E43" s="1"/>
      <c r="F43" s="1"/>
      <c r="G43" s="1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1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1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1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1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1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1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1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1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1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1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1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1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1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1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1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1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1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1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1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1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1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1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1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1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1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1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1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1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1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1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1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1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1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1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1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1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1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1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1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1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1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1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1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1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1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1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1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1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1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1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1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1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1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1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1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1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1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1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1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1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1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1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1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1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1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1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1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1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1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1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1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1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1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1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1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1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1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1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1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1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</sheetData>
  <autoFilter ref="A3:AG37" xr:uid="{28B9290A-5EFF-4F48-A713-DD07BE0C842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2025-01-13T11:41:24Z</dcterms:created>
  <dcterms:modified xsi:type="dcterms:W3CDTF">2025-01-13T12:56:50Z</dcterms:modified>
</cp:coreProperties>
</file>