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BEDB71E0-CA73-40D2-9E5E-5A13C067FC0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AG90" i="1" s="1"/>
  <c r="Q88" i="1"/>
  <c r="AG88" i="1" s="1"/>
  <c r="Q80" i="1"/>
  <c r="AG80" i="1" s="1"/>
  <c r="Q74" i="1"/>
  <c r="AG74" i="1" s="1"/>
  <c r="Q73" i="1"/>
  <c r="AG73" i="1" s="1"/>
  <c r="Q72" i="1"/>
  <c r="AG72" i="1" s="1"/>
  <c r="Q70" i="1"/>
  <c r="AG70" i="1" s="1"/>
  <c r="Q68" i="1"/>
  <c r="AG68" i="1" s="1"/>
  <c r="Q65" i="1"/>
  <c r="Q64" i="1"/>
  <c r="AG64" i="1" s="1"/>
  <c r="Q63" i="1"/>
  <c r="AG63" i="1" s="1"/>
  <c r="Q61" i="1"/>
  <c r="AG61" i="1" s="1"/>
  <c r="Q59" i="1"/>
  <c r="Q56" i="1"/>
  <c r="AG56" i="1" s="1"/>
  <c r="Q53" i="1"/>
  <c r="AG53" i="1" s="1"/>
  <c r="Q52" i="1"/>
  <c r="AG52" i="1" s="1"/>
  <c r="Q51" i="1"/>
  <c r="AG51" i="1" s="1"/>
  <c r="Q48" i="1"/>
  <c r="AG48" i="1" s="1"/>
  <c r="Q40" i="1"/>
  <c r="Q36" i="1"/>
  <c r="Q35" i="1"/>
  <c r="AG35" i="1" s="1"/>
  <c r="Q32" i="1"/>
  <c r="AG32" i="1" s="1"/>
  <c r="Q25" i="1"/>
  <c r="AG25" i="1" s="1"/>
  <c r="Q22" i="1"/>
  <c r="AG22" i="1" s="1"/>
  <c r="Q21" i="1"/>
  <c r="AG21" i="1" s="1"/>
  <c r="Q17" i="1"/>
  <c r="AG17" i="1" s="1"/>
  <c r="Q16" i="1"/>
  <c r="AG16" i="1" s="1"/>
  <c r="Q15" i="1"/>
  <c r="AG15" i="1" s="1"/>
  <c r="Q14" i="1"/>
  <c r="Q13" i="1"/>
  <c r="AG13" i="1" s="1"/>
  <c r="Q12" i="1"/>
  <c r="AG12" i="1" s="1"/>
  <c r="Q10" i="1"/>
  <c r="AG10" i="1" s="1"/>
  <c r="Q9" i="1"/>
  <c r="AG9" i="1" s="1"/>
  <c r="Q7" i="1"/>
  <c r="AG7" i="1" s="1"/>
  <c r="U94" i="1"/>
  <c r="T94" i="1"/>
  <c r="AG14" i="1" l="1"/>
  <c r="AG36" i="1"/>
  <c r="AG40" i="1"/>
  <c r="AG59" i="1"/>
  <c r="AG65" i="1"/>
  <c r="K61" i="1" l="1"/>
  <c r="O61" i="1"/>
  <c r="T61" i="1" s="1"/>
  <c r="U61" i="1" l="1"/>
  <c r="O90" i="1"/>
  <c r="T90" i="1" s="1"/>
  <c r="O7" i="1"/>
  <c r="T7" i="1" s="1"/>
  <c r="O8" i="1"/>
  <c r="O9" i="1"/>
  <c r="T9" i="1" s="1"/>
  <c r="O10" i="1"/>
  <c r="T10" i="1" s="1"/>
  <c r="O11" i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O19" i="1"/>
  <c r="P19" i="1" s="1"/>
  <c r="O20" i="1"/>
  <c r="O21" i="1"/>
  <c r="T21" i="1" s="1"/>
  <c r="O22" i="1"/>
  <c r="T22" i="1" s="1"/>
  <c r="O23" i="1"/>
  <c r="O24" i="1"/>
  <c r="O25" i="1"/>
  <c r="T25" i="1" s="1"/>
  <c r="O26" i="1"/>
  <c r="O27" i="1"/>
  <c r="P27" i="1" s="1"/>
  <c r="O28" i="1"/>
  <c r="O29" i="1"/>
  <c r="O30" i="1"/>
  <c r="T30" i="1" s="1"/>
  <c r="O31" i="1"/>
  <c r="O32" i="1"/>
  <c r="T32" i="1" s="1"/>
  <c r="O33" i="1"/>
  <c r="T33" i="1" s="1"/>
  <c r="O34" i="1"/>
  <c r="O35" i="1"/>
  <c r="T35" i="1" s="1"/>
  <c r="O36" i="1"/>
  <c r="T36" i="1" s="1"/>
  <c r="O37" i="1"/>
  <c r="O38" i="1"/>
  <c r="P38" i="1" s="1"/>
  <c r="O39" i="1"/>
  <c r="O40" i="1"/>
  <c r="T40" i="1" s="1"/>
  <c r="O41" i="1"/>
  <c r="T41" i="1" s="1"/>
  <c r="O42" i="1"/>
  <c r="O43" i="1"/>
  <c r="P43" i="1" s="1"/>
  <c r="O44" i="1"/>
  <c r="T44" i="1" s="1"/>
  <c r="O45" i="1"/>
  <c r="O46" i="1"/>
  <c r="P46" i="1" s="1"/>
  <c r="Q46" i="1" s="1"/>
  <c r="O47" i="1"/>
  <c r="P47" i="1" s="1"/>
  <c r="O48" i="1"/>
  <c r="T48" i="1" s="1"/>
  <c r="O49" i="1"/>
  <c r="P49" i="1" s="1"/>
  <c r="O50" i="1"/>
  <c r="O51" i="1"/>
  <c r="T51" i="1" s="1"/>
  <c r="O52" i="1"/>
  <c r="T52" i="1" s="1"/>
  <c r="O53" i="1"/>
  <c r="T53" i="1" s="1"/>
  <c r="O54" i="1"/>
  <c r="O55" i="1"/>
  <c r="P55" i="1" s="1"/>
  <c r="O56" i="1"/>
  <c r="T56" i="1" s="1"/>
  <c r="O57" i="1"/>
  <c r="P57" i="1" s="1"/>
  <c r="O58" i="1"/>
  <c r="T58" i="1" s="1"/>
  <c r="O59" i="1"/>
  <c r="T59" i="1" s="1"/>
  <c r="O60" i="1"/>
  <c r="T60" i="1" s="1"/>
  <c r="O62" i="1"/>
  <c r="T62" i="1" s="1"/>
  <c r="O63" i="1"/>
  <c r="T63" i="1" s="1"/>
  <c r="O64" i="1"/>
  <c r="T64" i="1" s="1"/>
  <c r="O65" i="1"/>
  <c r="T65" i="1" s="1"/>
  <c r="O66" i="1"/>
  <c r="P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O82" i="1"/>
  <c r="P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U89" i="1" s="1"/>
  <c r="O91" i="1"/>
  <c r="U91" i="1" s="1"/>
  <c r="O92" i="1"/>
  <c r="O93" i="1"/>
  <c r="P93" i="1" s="1"/>
  <c r="O6" i="1"/>
  <c r="P6" i="1" s="1"/>
  <c r="K93" i="1"/>
  <c r="K92" i="1"/>
  <c r="K91" i="1"/>
  <c r="AG89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6" i="1" l="1"/>
  <c r="AG6" i="1"/>
  <c r="T46" i="1"/>
  <c r="AG46" i="1"/>
  <c r="AG38" i="1"/>
  <c r="T38" i="1"/>
  <c r="AG93" i="1"/>
  <c r="T93" i="1"/>
  <c r="AG82" i="1"/>
  <c r="T82" i="1"/>
  <c r="AG66" i="1"/>
  <c r="T66" i="1"/>
  <c r="AG57" i="1"/>
  <c r="T57" i="1"/>
  <c r="AG55" i="1"/>
  <c r="T55" i="1"/>
  <c r="AG49" i="1"/>
  <c r="T49" i="1"/>
  <c r="AG47" i="1"/>
  <c r="T47" i="1"/>
  <c r="AG43" i="1"/>
  <c r="T43" i="1"/>
  <c r="AG27" i="1"/>
  <c r="T27" i="1"/>
  <c r="AG19" i="1"/>
  <c r="T19" i="1"/>
  <c r="K5" i="1"/>
  <c r="U90" i="1"/>
  <c r="U93" i="1"/>
  <c r="P81" i="1"/>
  <c r="Q81" i="1" s="1"/>
  <c r="P45" i="1"/>
  <c r="Q45" i="1" s="1"/>
  <c r="P39" i="1"/>
  <c r="Q39" i="1" s="1"/>
  <c r="P37" i="1"/>
  <c r="Q37" i="1" s="1"/>
  <c r="P31" i="1"/>
  <c r="P29" i="1"/>
  <c r="Q29" i="1" s="1"/>
  <c r="P23" i="1"/>
  <c r="Q23" i="1" s="1"/>
  <c r="P11" i="1"/>
  <c r="U6" i="1"/>
  <c r="U92" i="1"/>
  <c r="P92" i="1"/>
  <c r="P54" i="1"/>
  <c r="P50" i="1"/>
  <c r="P42" i="1"/>
  <c r="P34" i="1"/>
  <c r="P28" i="1"/>
  <c r="P26" i="1"/>
  <c r="Q26" i="1" s="1"/>
  <c r="P24" i="1"/>
  <c r="P20" i="1"/>
  <c r="P18" i="1"/>
  <c r="P8" i="1"/>
  <c r="U46" i="1"/>
  <c r="U38" i="1"/>
  <c r="U30" i="1"/>
  <c r="U22" i="1"/>
  <c r="U14" i="1"/>
  <c r="U42" i="1"/>
  <c r="U34" i="1"/>
  <c r="U26" i="1"/>
  <c r="U18" i="1"/>
  <c r="U10" i="1"/>
  <c r="U87" i="1"/>
  <c r="U83" i="1"/>
  <c r="U78" i="1"/>
  <c r="U74" i="1"/>
  <c r="U70" i="1"/>
  <c r="U66" i="1"/>
  <c r="U62" i="1"/>
  <c r="U58" i="1"/>
  <c r="U54" i="1"/>
  <c r="U50" i="1"/>
  <c r="T89" i="1"/>
  <c r="U85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1" i="1"/>
  <c r="O5" i="1"/>
  <c r="U88" i="1"/>
  <c r="U86" i="1"/>
  <c r="U84" i="1"/>
  <c r="U82" i="1"/>
  <c r="U81" i="1"/>
  <c r="U79" i="1"/>
  <c r="U77" i="1"/>
  <c r="U75" i="1"/>
  <c r="U73" i="1"/>
  <c r="U71" i="1"/>
  <c r="U69" i="1"/>
  <c r="U67" i="1"/>
  <c r="U65" i="1"/>
  <c r="U63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8" i="1" l="1"/>
  <c r="T8" i="1"/>
  <c r="AG20" i="1"/>
  <c r="T20" i="1"/>
  <c r="T26" i="1"/>
  <c r="AG26" i="1"/>
  <c r="AG34" i="1"/>
  <c r="T34" i="1"/>
  <c r="T50" i="1"/>
  <c r="AG50" i="1"/>
  <c r="AG92" i="1"/>
  <c r="T92" i="1"/>
  <c r="AG23" i="1"/>
  <c r="T23" i="1"/>
  <c r="T31" i="1"/>
  <c r="AG31" i="1"/>
  <c r="AG39" i="1"/>
  <c r="T39" i="1"/>
  <c r="AG81" i="1"/>
  <c r="T81" i="1"/>
  <c r="Q5" i="1"/>
  <c r="T18" i="1"/>
  <c r="AG18" i="1"/>
  <c r="AG24" i="1"/>
  <c r="T24" i="1"/>
  <c r="AG28" i="1"/>
  <c r="T28" i="1"/>
  <c r="AG42" i="1"/>
  <c r="T42" i="1"/>
  <c r="T54" i="1"/>
  <c r="AG54" i="1"/>
  <c r="AG11" i="1"/>
  <c r="T11" i="1"/>
  <c r="AG29" i="1"/>
  <c r="T29" i="1"/>
  <c r="AG37" i="1"/>
  <c r="T37" i="1"/>
  <c r="AG45" i="1"/>
  <c r="T45" i="1"/>
  <c r="P5" i="1"/>
  <c r="AG5" i="1" l="1"/>
</calcChain>
</file>

<file path=xl/sharedStrings.xml><?xml version="1.0" encoding="utf-8"?>
<sst xmlns="http://schemas.openxmlformats.org/spreadsheetml/2006/main" count="359" uniqueCount="140">
  <si>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</si>
  <si>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</si>
  <si>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</si>
  <si>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</si>
  <si>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</si>
  <si>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</si>
  <si>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</si>
  <si>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</si>
  <si>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</si>
  <si>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</si>
  <si>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</si>
  <si>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</si>
  <si>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</si>
  <si>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</si>
  <si>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</si>
  <si>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</si>
  <si>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</si>
  <si>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</si>
  <si>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</si>
  <si>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</si>
  <si>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</si>
  <si>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</si>
  <si>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</si>
  <si>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</si>
  <si>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</si>
  <si>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</si>
  <si>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</si>
  <si>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</si>
  <si>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</si>
  <si>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</si>
  <si>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</si>
  <si>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</si>
  <si>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</si>
  <si>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</si>
  <si>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</si>
  <si>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</si>
  <si>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</si>
  <si>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</si>
  <si>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</si>
  <si>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</si>
  <si>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</si>
  <si>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</si>
  <si>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</si>
  <si>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</si>
  <si>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</si>
  <si>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</si>
  <si>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</si>
  <si>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</si>
  <si>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</si>
  <si>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</si>
  <si>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</si>
  <si>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</si>
  <si>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</si>
  <si>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</si>
  <si>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нужно увеличить продажи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</si>
  <si>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</si>
  <si>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</si>
  <si>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</si>
  <si>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</si>
  <si>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</si>
  <si>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</si>
  <si>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</si>
  <si>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</si>
  <si>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</si>
  <si>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</si>
  <si>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</si>
  <si>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</si>
  <si>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</si>
  <si>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</si>
  <si>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</si>
  <si>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</si>
  <si>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</si>
  <si>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</si>
  <si>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</si>
  <si>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</si>
  <si>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</si>
  <si>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</si>
  <si>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</si>
  <si>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</si>
  <si>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</si>
  <si>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</si>
  <si>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</si>
  <si>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</si>
  <si>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</si>
  <si>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</si>
  <si>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</si>
  <si>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</si>
  <si>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</si>
  <si>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</si>
  <si>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</si>
  <si>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</si>
  <si>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</si>
  <si>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</si>
  <si>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</si>
  <si>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</si>
  <si>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</si>
  <si>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</si>
  <si>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</si>
  <si>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</si>
  <si>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</si>
  <si>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</si>
  <si>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</si>
  <si>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</si>
  <si>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</si>
  <si>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</si>
  <si>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</si>
  <si>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</si>
  <si>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</si>
  <si>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</si>
  <si>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</si>
  <si>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</si>
  <si>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</si>
  <si>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</si>
  <si>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</si>
  <si>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</si>
  <si>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</si>
  <si>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</si>
  <si>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</si>
  <si>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</si>
  <si>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</si>
  <si>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</si>
  <si>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</si>
  <si>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</si>
  <si>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</si>
  <si>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</si>
  <si>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</si>
  <si>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</si>
  <si>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</si>
  <si>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</si>
  <si>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</si>
  <si>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</si>
  <si>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</si>
  <si>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нет</t>
  </si>
  <si>
    <t>БЕКОН Останкино с/к с/н в/у 1/180_50с</t>
  </si>
  <si>
    <t>1001223297103, ротация вместо 6919</t>
  </si>
  <si>
    <t>не в матрице</t>
  </si>
  <si>
    <t>2675 РУССКАЯ ГОСТ вар п/о</t>
  </si>
  <si>
    <t>новинка / нет потребности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</si>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</sst>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5" borderId="9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8" width="7" customWidth="1"/>
    <col min="19" max="19" width="25.140625" bestFit="1" customWidth="1"/>
    <col min="20" max="21" width="6.5703125" customWidth="1"/>
    <col min="22" max="31" width="6.140625" bestFit="1" customWidth="1"/>
    <col min="32" max="32" width="35" bestFit="1" customWidth="1"/>
    <col min="33" max="33" width="6.7109375" bestFit="1" customWidth="1"/>
    <col min="34" max="34" width="11.42578125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132</v>
      </c>
      <c r="O4" s="1" t="s">
        <v>24</v>
      </c>
      <c r="P4" s="1"/>
      <c r="Q4" s="1" t="s">
        <v>139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1535.3119999999999</v>
      </c>
      <c r="F5" s="4">
        <f>SUM(F6:F498)</f>
        <v>2835.5830000000001</v>
      </c>
      <c r="G5" s="7"/>
      <c r="H5" s="1"/>
      <c r="I5" s="1"/>
      <c r="J5" s="4">
        <f t="shared" ref="J5:R5" si="0">SUM(J6:J498)</f>
        <v>1542.2</v>
      </c>
      <c r="K5" s="4">
        <f t="shared" si="0"/>
        <v>-6.8880000000000026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307.06240000000003</v>
      </c>
      <c r="P5" s="4">
        <f t="shared" si="0"/>
        <v>1608.3171999999995</v>
      </c>
      <c r="Q5" s="4">
        <f t="shared" si="0"/>
        <v>1836</v>
      </c>
      <c r="R5" s="4">
        <f t="shared" si="0"/>
        <v>1973</v>
      </c>
      <c r="S5" s="1"/>
      <c r="T5" s="1"/>
      <c r="U5" s="1"/>
      <c r="V5" s="4">
        <f t="shared" ref="V5:AE5" si="1">SUM(V6:V498)</f>
        <v>309.57440000000003</v>
      </c>
      <c r="W5" s="4">
        <f t="shared" si="1"/>
        <v>323.86240000000004</v>
      </c>
      <c r="X5" s="4">
        <f t="shared" si="1"/>
        <v>427.10580000000004</v>
      </c>
      <c r="Y5" s="4">
        <f t="shared" si="1"/>
        <v>391.06720000000001</v>
      </c>
      <c r="Z5" s="4">
        <f t="shared" si="1"/>
        <v>228.19240000000008</v>
      </c>
      <c r="AA5" s="4">
        <f t="shared" si="1"/>
        <v>163.10119999999992</v>
      </c>
      <c r="AB5" s="4">
        <f t="shared" si="1"/>
        <v>169.65480000000002</v>
      </c>
      <c r="AC5" s="4">
        <f t="shared" si="1"/>
        <v>648.92940000000021</v>
      </c>
      <c r="AD5" s="4">
        <f t="shared" si="1"/>
        <v>73.094799999999992</v>
      </c>
      <c r="AE5" s="4">
        <f t="shared" si="1"/>
        <v>0</v>
      </c>
      <c r="AF5" s="1"/>
      <c r="AG5" s="4">
        <f>SUM(AG6:AG498)</f>
        <v>1331.4900000000002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24</v>
      </c>
      <c r="D6" s="1"/>
      <c r="E6" s="1">
        <v>15</v>
      </c>
      <c r="F6" s="1">
        <v>2</v>
      </c>
      <c r="G6" s="7">
        <v>0.4</v>
      </c>
      <c r="H6" s="1">
        <v>60</v>
      </c>
      <c r="I6" s="1" t="s">
        <v>36</v>
      </c>
      <c r="J6" s="1">
        <v>15</v>
      </c>
      <c r="K6" s="1">
        <f t="shared" ref="K6:K37" si="2">E6-J6</f>
        <v>0</v>
      </c>
      <c r="L6" s="1"/>
      <c r="M6" s="1"/>
      <c r="N6" s="1"/>
      <c r="O6" s="1">
        <f>E6/5</f>
        <v>3</v>
      </c>
      <c r="P6" s="5">
        <f>10*O6-F6</f>
        <v>28</v>
      </c>
      <c r="Q6" s="5">
        <v>32</v>
      </c>
      <c r="R6" s="5">
        <v>40</v>
      </c>
      <c r="S6" s="1"/>
      <c r="T6" s="1">
        <f>(F6+Q6)/O6</f>
        <v>11.333333333333334</v>
      </c>
      <c r="U6" s="1">
        <f>F6/O6</f>
        <v>0.66666666666666663</v>
      </c>
      <c r="V6" s="1">
        <v>0.8</v>
      </c>
      <c r="W6" s="1">
        <v>1.6</v>
      </c>
      <c r="X6" s="1">
        <v>4</v>
      </c>
      <c r="Y6" s="1">
        <v>0.4</v>
      </c>
      <c r="Z6" s="1">
        <v>0.2</v>
      </c>
      <c r="AA6" s="1">
        <v>1.4</v>
      </c>
      <c r="AB6" s="1">
        <v>0</v>
      </c>
      <c r="AC6" s="1">
        <v>1.6</v>
      </c>
      <c r="AD6" s="1">
        <v>0</v>
      </c>
      <c r="AE6" s="1">
        <v>0</v>
      </c>
      <c r="AF6" s="1"/>
      <c r="AG6" s="1">
        <f>G6*Q6</f>
        <v>12.8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38</v>
      </c>
      <c r="C7" s="1">
        <v>17.780999999999999</v>
      </c>
      <c r="D7" s="1">
        <v>31.545000000000002</v>
      </c>
      <c r="E7" s="1"/>
      <c r="F7" s="1">
        <v>49.326000000000001</v>
      </c>
      <c r="G7" s="7">
        <v>1</v>
      </c>
      <c r="H7" s="1">
        <v>120</v>
      </c>
      <c r="I7" s="1" t="s">
        <v>36</v>
      </c>
      <c r="J7" s="1"/>
      <c r="K7" s="1">
        <f t="shared" si="2"/>
        <v>0</v>
      </c>
      <c r="L7" s="1"/>
      <c r="M7" s="1"/>
      <c r="N7" s="1"/>
      <c r="O7" s="1">
        <f t="shared" ref="O7:O70" si="3">E7/5</f>
        <v>0</v>
      </c>
      <c r="P7" s="5"/>
      <c r="Q7" s="5">
        <f t="shared" ref="Q7:Q29" si="4">ROUND(P7,0)</f>
        <v>0</v>
      </c>
      <c r="R7" s="5"/>
      <c r="S7" s="1"/>
      <c r="T7" s="1" t="e">
        <f t="shared" ref="T7:T29" si="5">(F7+Q7)/O7</f>
        <v>#DIV/0!</v>
      </c>
      <c r="U7" s="1" t="e">
        <f t="shared" ref="U7:U70" si="6">F7/O7</f>
        <v>#DIV/0!</v>
      </c>
      <c r="V7" s="1">
        <v>5.8070000000000004</v>
      </c>
      <c r="W7" s="1">
        <v>3.1379999999999999</v>
      </c>
      <c r="X7" s="1">
        <v>3.8248000000000002</v>
      </c>
      <c r="Y7" s="1">
        <v>3.923</v>
      </c>
      <c r="Z7" s="1">
        <v>0</v>
      </c>
      <c r="AA7" s="1">
        <v>0</v>
      </c>
      <c r="AB7" s="1">
        <v>0</v>
      </c>
      <c r="AC7" s="1">
        <v>3.1334</v>
      </c>
      <c r="AD7" s="1">
        <v>0</v>
      </c>
      <c r="AE7" s="1">
        <v>0</v>
      </c>
      <c r="AF7" s="25" t="s">
        <v>42</v>
      </c>
      <c r="AG7" s="1">
        <f t="shared" ref="AG7:AG29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38</v>
      </c>
      <c r="C8" s="1">
        <v>393.98500000000001</v>
      </c>
      <c r="D8" s="1">
        <v>151.15700000000001</v>
      </c>
      <c r="E8" s="1">
        <v>202.54499999999999</v>
      </c>
      <c r="F8" s="1">
        <v>318.30900000000003</v>
      </c>
      <c r="G8" s="7">
        <v>1</v>
      </c>
      <c r="H8" s="1">
        <v>60</v>
      </c>
      <c r="I8" s="1" t="s">
        <v>40</v>
      </c>
      <c r="J8" s="1">
        <v>199.5</v>
      </c>
      <c r="K8" s="1">
        <f t="shared" si="2"/>
        <v>3.0449999999999875</v>
      </c>
      <c r="L8" s="1"/>
      <c r="M8" s="1"/>
      <c r="N8" s="1"/>
      <c r="O8" s="1">
        <f t="shared" si="3"/>
        <v>40.509</v>
      </c>
      <c r="P8" s="5">
        <f t="shared" ref="P8:P29" si="8">13*O8-F8</f>
        <v>208.30799999999994</v>
      </c>
      <c r="Q8" s="5">
        <v>250</v>
      </c>
      <c r="R8" s="5">
        <v>250</v>
      </c>
      <c r="S8" s="1"/>
      <c r="T8" s="1">
        <f t="shared" si="5"/>
        <v>14.029203386901676</v>
      </c>
      <c r="U8" s="1">
        <f t="shared" si="6"/>
        <v>7.8577353180774647</v>
      </c>
      <c r="V8" s="1">
        <v>43.429600000000001</v>
      </c>
      <c r="W8" s="1">
        <v>42.211599999999997</v>
      </c>
      <c r="X8" s="1">
        <v>61.129800000000003</v>
      </c>
      <c r="Y8" s="1">
        <v>55.058799999999998</v>
      </c>
      <c r="Z8" s="1">
        <v>24.231400000000001</v>
      </c>
      <c r="AA8" s="1">
        <v>11.7356</v>
      </c>
      <c r="AB8" s="1">
        <v>21.514199999999999</v>
      </c>
      <c r="AC8" s="1">
        <v>48.782400000000003</v>
      </c>
      <c r="AD8" s="1">
        <v>8.0861999999999998</v>
      </c>
      <c r="AE8" s="1">
        <v>0</v>
      </c>
      <c r="AF8" s="1"/>
      <c r="AG8" s="1">
        <f t="shared" si="7"/>
        <v>250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38</v>
      </c>
      <c r="C9" s="1">
        <v>109.551</v>
      </c>
      <c r="D9" s="1"/>
      <c r="E9" s="1">
        <v>1.502</v>
      </c>
      <c r="F9" s="1">
        <v>108.04900000000001</v>
      </c>
      <c r="G9" s="7">
        <v>1</v>
      </c>
      <c r="H9" s="1">
        <v>120</v>
      </c>
      <c r="I9" s="1" t="s">
        <v>36</v>
      </c>
      <c r="J9" s="1">
        <v>1.7</v>
      </c>
      <c r="K9" s="1">
        <f t="shared" si="2"/>
        <v>-0.19799999999999995</v>
      </c>
      <c r="L9" s="1"/>
      <c r="M9" s="1"/>
      <c r="N9" s="1"/>
      <c r="O9" s="1">
        <f t="shared" si="3"/>
        <v>0.3004</v>
      </c>
      <c r="P9" s="5"/>
      <c r="Q9" s="5">
        <f t="shared" si="4"/>
        <v>0</v>
      </c>
      <c r="R9" s="5"/>
      <c r="S9" s="1"/>
      <c r="T9" s="1">
        <f t="shared" si="5"/>
        <v>359.68375499334223</v>
      </c>
      <c r="U9" s="1">
        <f t="shared" si="6"/>
        <v>359.68375499334223</v>
      </c>
      <c r="V9" s="1">
        <v>2.9992000000000001</v>
      </c>
      <c r="W9" s="1">
        <v>0.59519999999999995</v>
      </c>
      <c r="X9" s="1">
        <v>4.617</v>
      </c>
      <c r="Y9" s="1">
        <v>4.1454000000000004</v>
      </c>
      <c r="Z9" s="1">
        <v>0.1008</v>
      </c>
      <c r="AA9" s="1">
        <v>0.2024</v>
      </c>
      <c r="AB9" s="1">
        <v>0</v>
      </c>
      <c r="AC9" s="1">
        <v>10.4246</v>
      </c>
      <c r="AD9" s="1">
        <v>0</v>
      </c>
      <c r="AE9" s="1">
        <v>0</v>
      </c>
      <c r="AF9" s="25" t="s">
        <v>42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38</v>
      </c>
      <c r="C10" s="1"/>
      <c r="D10" s="1">
        <v>162.28200000000001</v>
      </c>
      <c r="E10" s="1">
        <v>24.486000000000001</v>
      </c>
      <c r="F10" s="1">
        <v>137.79599999999999</v>
      </c>
      <c r="G10" s="7">
        <v>1</v>
      </c>
      <c r="H10" s="1" t="e">
        <v>#N/A</v>
      </c>
      <c r="I10" s="1" t="s">
        <v>36</v>
      </c>
      <c r="J10" s="1">
        <v>23.9</v>
      </c>
      <c r="K10" s="1">
        <f t="shared" si="2"/>
        <v>0.58600000000000207</v>
      </c>
      <c r="L10" s="1"/>
      <c r="M10" s="1"/>
      <c r="N10" s="1"/>
      <c r="O10" s="1">
        <f t="shared" si="3"/>
        <v>4.8971999999999998</v>
      </c>
      <c r="P10" s="5"/>
      <c r="Q10" s="5">
        <f t="shared" si="4"/>
        <v>0</v>
      </c>
      <c r="R10" s="5"/>
      <c r="S10" s="1"/>
      <c r="T10" s="1">
        <f t="shared" si="5"/>
        <v>28.137711345258516</v>
      </c>
      <c r="U10" s="1">
        <f t="shared" si="6"/>
        <v>28.137711345258516</v>
      </c>
      <c r="V10" s="1">
        <v>15.8636</v>
      </c>
      <c r="W10" s="1">
        <v>12.925599999999999</v>
      </c>
      <c r="X10" s="1">
        <v>5.6882000000000001</v>
      </c>
      <c r="Y10" s="1">
        <v>6.7447999999999997</v>
      </c>
      <c r="Z10" s="1">
        <v>13.672800000000001</v>
      </c>
      <c r="AA10" s="1">
        <v>4.3071999999999999</v>
      </c>
      <c r="AB10" s="1">
        <v>5.6425999999999998</v>
      </c>
      <c r="AC10" s="1">
        <v>12.1096</v>
      </c>
      <c r="AD10" s="1">
        <v>0</v>
      </c>
      <c r="AE10" s="1">
        <v>0</v>
      </c>
      <c r="AF10" s="1"/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38</v>
      </c>
      <c r="C11" s="1">
        <v>293.79700000000003</v>
      </c>
      <c r="D11" s="1"/>
      <c r="E11" s="1">
        <v>92.421000000000006</v>
      </c>
      <c r="F11" s="1">
        <v>184.46799999999999</v>
      </c>
      <c r="G11" s="7">
        <v>1</v>
      </c>
      <c r="H11" s="1">
        <v>60</v>
      </c>
      <c r="I11" s="1" t="s">
        <v>40</v>
      </c>
      <c r="J11" s="1">
        <v>88.7</v>
      </c>
      <c r="K11" s="1">
        <f t="shared" si="2"/>
        <v>3.7210000000000036</v>
      </c>
      <c r="L11" s="1"/>
      <c r="M11" s="1"/>
      <c r="N11" s="1"/>
      <c r="O11" s="1">
        <f t="shared" si="3"/>
        <v>18.484200000000001</v>
      </c>
      <c r="P11" s="5">
        <f t="shared" si="8"/>
        <v>55.826600000000013</v>
      </c>
      <c r="Q11" s="5">
        <v>80</v>
      </c>
      <c r="R11" s="5">
        <v>80</v>
      </c>
      <c r="S11" s="1"/>
      <c r="T11" s="1">
        <f t="shared" si="5"/>
        <v>14.30778719122277</v>
      </c>
      <c r="U11" s="1">
        <f t="shared" si="6"/>
        <v>9.9797665032838836</v>
      </c>
      <c r="V11" s="1">
        <v>5.9212000000000007</v>
      </c>
      <c r="W11" s="1">
        <v>1.0795999999999999</v>
      </c>
      <c r="X11" s="1">
        <v>28.648399999999999</v>
      </c>
      <c r="Y11" s="1">
        <v>35.113399999999999</v>
      </c>
      <c r="Z11" s="1">
        <v>4.0404</v>
      </c>
      <c r="AA11" s="1">
        <v>6.1920000000000002</v>
      </c>
      <c r="AB11" s="1">
        <v>7.2486000000000006</v>
      </c>
      <c r="AC11" s="1">
        <v>23.878399999999999</v>
      </c>
      <c r="AD11" s="1">
        <v>0.2666</v>
      </c>
      <c r="AE11" s="1">
        <v>0</v>
      </c>
      <c r="AF11" s="1"/>
      <c r="AG11" s="1">
        <f t="shared" si="7"/>
        <v>80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38</v>
      </c>
      <c r="C12" s="1">
        <v>131.584</v>
      </c>
      <c r="D12" s="1">
        <v>269.71800000000002</v>
      </c>
      <c r="E12" s="1">
        <v>85.415999999999997</v>
      </c>
      <c r="F12" s="1">
        <v>300.988</v>
      </c>
      <c r="G12" s="7">
        <v>1</v>
      </c>
      <c r="H12" s="1">
        <v>60</v>
      </c>
      <c r="I12" s="1" t="s">
        <v>40</v>
      </c>
      <c r="J12" s="1">
        <v>83.5</v>
      </c>
      <c r="K12" s="1">
        <f t="shared" si="2"/>
        <v>1.9159999999999968</v>
      </c>
      <c r="L12" s="1"/>
      <c r="M12" s="1"/>
      <c r="N12" s="1"/>
      <c r="O12" s="1">
        <f t="shared" si="3"/>
        <v>17.083199999999998</v>
      </c>
      <c r="P12" s="5"/>
      <c r="Q12" s="5">
        <f t="shared" si="4"/>
        <v>0</v>
      </c>
      <c r="R12" s="5"/>
      <c r="S12" s="1"/>
      <c r="T12" s="1">
        <f t="shared" si="5"/>
        <v>17.618947269832351</v>
      </c>
      <c r="U12" s="1">
        <f t="shared" si="6"/>
        <v>17.618947269832351</v>
      </c>
      <c r="V12" s="1">
        <v>29.061199999999999</v>
      </c>
      <c r="W12" s="1">
        <v>43.655000000000001</v>
      </c>
      <c r="X12" s="1">
        <v>30.516200000000001</v>
      </c>
      <c r="Y12" s="1">
        <v>26.771799999999999</v>
      </c>
      <c r="Z12" s="1">
        <v>14.5586</v>
      </c>
      <c r="AA12" s="1">
        <v>8.5659999999999989</v>
      </c>
      <c r="AB12" s="1">
        <v>30.89</v>
      </c>
      <c r="AC12" s="1">
        <v>21.9712</v>
      </c>
      <c r="AD12" s="1">
        <v>0.53459999999999996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56</v>
      </c>
      <c r="D13" s="1"/>
      <c r="E13" s="1">
        <v>5</v>
      </c>
      <c r="F13" s="1">
        <v>19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/>
      <c r="Q13" s="5">
        <f t="shared" si="4"/>
        <v>0</v>
      </c>
      <c r="R13" s="5"/>
      <c r="S13" s="1"/>
      <c r="T13" s="1">
        <f t="shared" si="5"/>
        <v>19</v>
      </c>
      <c r="U13" s="1">
        <f t="shared" si="6"/>
        <v>19</v>
      </c>
      <c r="V13" s="1">
        <v>1</v>
      </c>
      <c r="W13" s="1">
        <v>1</v>
      </c>
      <c r="X13" s="1">
        <v>3.2</v>
      </c>
      <c r="Y13" s="1">
        <v>1</v>
      </c>
      <c r="Z13" s="1">
        <v>1.2</v>
      </c>
      <c r="AA13" s="1">
        <v>0</v>
      </c>
      <c r="AB13" s="1">
        <v>0</v>
      </c>
      <c r="AC13" s="1">
        <v>8</v>
      </c>
      <c r="AD13" s="1">
        <v>0.2</v>
      </c>
      <c r="AE13" s="1">
        <v>0</v>
      </c>
      <c r="AF13" s="26" t="s">
        <v>54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38</v>
      </c>
      <c r="C14" s="1">
        <v>149.626</v>
      </c>
      <c r="D14" s="1">
        <v>39.091999999999999</v>
      </c>
      <c r="E14" s="1">
        <v>42.856000000000002</v>
      </c>
      <c r="F14" s="1">
        <v>143.76499999999999</v>
      </c>
      <c r="G14" s="7">
        <v>1</v>
      </c>
      <c r="H14" s="1">
        <v>45</v>
      </c>
      <c r="I14" s="1" t="s">
        <v>48</v>
      </c>
      <c r="J14" s="1">
        <v>36</v>
      </c>
      <c r="K14" s="1">
        <f t="shared" si="2"/>
        <v>6.8560000000000016</v>
      </c>
      <c r="L14" s="1"/>
      <c r="M14" s="1"/>
      <c r="N14" s="1"/>
      <c r="O14" s="1">
        <f t="shared" si="3"/>
        <v>8.571200000000001</v>
      </c>
      <c r="P14" s="5"/>
      <c r="Q14" s="5">
        <f t="shared" si="4"/>
        <v>0</v>
      </c>
      <c r="R14" s="5"/>
      <c r="S14" s="1"/>
      <c r="T14" s="1">
        <f t="shared" si="5"/>
        <v>16.773030614149707</v>
      </c>
      <c r="U14" s="1">
        <f t="shared" si="6"/>
        <v>16.773030614149707</v>
      </c>
      <c r="V14" s="1">
        <v>7.6069999999999993</v>
      </c>
      <c r="W14" s="1">
        <v>11.1388</v>
      </c>
      <c r="X14" s="1">
        <v>22.604399999999998</v>
      </c>
      <c r="Y14" s="1">
        <v>27.280999999999999</v>
      </c>
      <c r="Z14" s="1">
        <v>11.1248</v>
      </c>
      <c r="AA14" s="1">
        <v>12.460800000000001</v>
      </c>
      <c r="AB14" s="1">
        <v>9.3694000000000006</v>
      </c>
      <c r="AC14" s="1">
        <v>37.558</v>
      </c>
      <c r="AD14" s="1">
        <v>0</v>
      </c>
      <c r="AE14" s="1">
        <v>0</v>
      </c>
      <c r="AF14" s="26" t="s">
        <v>54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38</v>
      </c>
      <c r="C15" s="1"/>
      <c r="D15" s="1">
        <v>122.11799999999999</v>
      </c>
      <c r="E15" s="1">
        <v>29.766999999999999</v>
      </c>
      <c r="F15" s="1">
        <v>92.350999999999999</v>
      </c>
      <c r="G15" s="7">
        <v>1</v>
      </c>
      <c r="H15" s="1">
        <v>60</v>
      </c>
      <c r="I15" s="1" t="s">
        <v>36</v>
      </c>
      <c r="J15" s="1">
        <v>30.4</v>
      </c>
      <c r="K15" s="1">
        <f t="shared" si="2"/>
        <v>-0.63299999999999912</v>
      </c>
      <c r="L15" s="1"/>
      <c r="M15" s="1"/>
      <c r="N15" s="1"/>
      <c r="O15" s="1">
        <f t="shared" si="3"/>
        <v>5.9534000000000002</v>
      </c>
      <c r="P15" s="5"/>
      <c r="Q15" s="5">
        <f t="shared" si="4"/>
        <v>0</v>
      </c>
      <c r="R15" s="5"/>
      <c r="S15" s="1"/>
      <c r="T15" s="1">
        <f t="shared" si="5"/>
        <v>15.512312292135585</v>
      </c>
      <c r="U15" s="1">
        <f t="shared" si="6"/>
        <v>15.512312292135585</v>
      </c>
      <c r="V15" s="1">
        <v>16.526599999999998</v>
      </c>
      <c r="W15" s="1">
        <v>15.34</v>
      </c>
      <c r="X15" s="1">
        <v>5.5991999999999997</v>
      </c>
      <c r="Y15" s="1">
        <v>7.9786000000000001</v>
      </c>
      <c r="Z15" s="1">
        <v>6.8813999999999993</v>
      </c>
      <c r="AA15" s="1">
        <v>5.0472000000000001</v>
      </c>
      <c r="AB15" s="1">
        <v>2.7768000000000002</v>
      </c>
      <c r="AC15" s="1">
        <v>16.311599999999999</v>
      </c>
      <c r="AD15" s="1">
        <v>1.641</v>
      </c>
      <c r="AE15" s="1">
        <v>0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35</v>
      </c>
      <c r="C16" s="1">
        <v>6</v>
      </c>
      <c r="D16" s="1">
        <v>8</v>
      </c>
      <c r="E16" s="1">
        <v>2</v>
      </c>
      <c r="F16" s="1">
        <v>12</v>
      </c>
      <c r="G16" s="7">
        <v>0.25</v>
      </c>
      <c r="H16" s="1">
        <v>120</v>
      </c>
      <c r="I16" s="1" t="s">
        <v>36</v>
      </c>
      <c r="J16" s="1">
        <v>1</v>
      </c>
      <c r="K16" s="1">
        <f t="shared" si="2"/>
        <v>1</v>
      </c>
      <c r="L16" s="1"/>
      <c r="M16" s="1"/>
      <c r="N16" s="1"/>
      <c r="O16" s="1">
        <f t="shared" si="3"/>
        <v>0.4</v>
      </c>
      <c r="P16" s="5"/>
      <c r="Q16" s="5">
        <f t="shared" si="4"/>
        <v>0</v>
      </c>
      <c r="R16" s="5"/>
      <c r="S16" s="1"/>
      <c r="T16" s="1">
        <f t="shared" si="5"/>
        <v>30</v>
      </c>
      <c r="U16" s="1">
        <f t="shared" si="6"/>
        <v>30</v>
      </c>
      <c r="V16" s="1">
        <v>0.6</v>
      </c>
      <c r="W16" s="1">
        <v>0.2</v>
      </c>
      <c r="X16" s="1">
        <v>1.4</v>
      </c>
      <c r="Y16" s="1">
        <v>0.6</v>
      </c>
      <c r="Z16" s="1">
        <v>0.4</v>
      </c>
      <c r="AA16" s="1">
        <v>0.4</v>
      </c>
      <c r="AB16" s="1">
        <v>0</v>
      </c>
      <c r="AC16" s="1">
        <v>4.4000000000000004</v>
      </c>
      <c r="AD16" s="1">
        <v>0.6</v>
      </c>
      <c r="AE16" s="1">
        <v>0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35</v>
      </c>
      <c r="C17" s="1">
        <v>30</v>
      </c>
      <c r="D17" s="1">
        <v>66</v>
      </c>
      <c r="E17" s="1">
        <v>11</v>
      </c>
      <c r="F17" s="1">
        <v>85</v>
      </c>
      <c r="G17" s="7">
        <v>0.4</v>
      </c>
      <c r="H17" s="1">
        <v>60</v>
      </c>
      <c r="I17" s="1" t="s">
        <v>36</v>
      </c>
      <c r="J17" s="1">
        <v>12</v>
      </c>
      <c r="K17" s="1">
        <f t="shared" si="2"/>
        <v>-1</v>
      </c>
      <c r="L17" s="1"/>
      <c r="M17" s="1"/>
      <c r="N17" s="1"/>
      <c r="O17" s="1">
        <f t="shared" si="3"/>
        <v>2.2000000000000002</v>
      </c>
      <c r="P17" s="5"/>
      <c r="Q17" s="5">
        <f t="shared" si="4"/>
        <v>0</v>
      </c>
      <c r="R17" s="5"/>
      <c r="S17" s="1"/>
      <c r="T17" s="1">
        <f t="shared" si="5"/>
        <v>38.636363636363633</v>
      </c>
      <c r="U17" s="1">
        <f t="shared" si="6"/>
        <v>38.636363636363633</v>
      </c>
      <c r="V17" s="1">
        <v>8</v>
      </c>
      <c r="W17" s="1">
        <v>8.1999999999999993</v>
      </c>
      <c r="X17" s="1">
        <v>2.4</v>
      </c>
      <c r="Y17" s="1">
        <v>3.2</v>
      </c>
      <c r="Z17" s="1">
        <v>2.2000000000000002</v>
      </c>
      <c r="AA17" s="1">
        <v>0.8</v>
      </c>
      <c r="AB17" s="1">
        <v>1.4</v>
      </c>
      <c r="AC17" s="1">
        <v>15.6</v>
      </c>
      <c r="AD17" s="1">
        <v>0</v>
      </c>
      <c r="AE17" s="1">
        <v>0</v>
      </c>
      <c r="AF17" s="25" t="s">
        <v>42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38</v>
      </c>
      <c r="C18" s="1">
        <v>141.92500000000001</v>
      </c>
      <c r="D18" s="1"/>
      <c r="E18" s="1">
        <v>40.072000000000003</v>
      </c>
      <c r="F18" s="1">
        <v>98.433000000000007</v>
      </c>
      <c r="G18" s="7">
        <v>1</v>
      </c>
      <c r="H18" s="1">
        <v>45</v>
      </c>
      <c r="I18" s="1" t="s">
        <v>48</v>
      </c>
      <c r="J18" s="1">
        <v>35.700000000000003</v>
      </c>
      <c r="K18" s="1">
        <f t="shared" si="2"/>
        <v>4.3719999999999999</v>
      </c>
      <c r="L18" s="1"/>
      <c r="M18" s="1"/>
      <c r="N18" s="1"/>
      <c r="O18" s="1">
        <f t="shared" si="3"/>
        <v>8.0144000000000002</v>
      </c>
      <c r="P18" s="5">
        <f t="shared" si="8"/>
        <v>5.7541999999999973</v>
      </c>
      <c r="Q18" s="5">
        <v>16</v>
      </c>
      <c r="R18" s="5">
        <v>20</v>
      </c>
      <c r="S18" s="1"/>
      <c r="T18" s="1">
        <f t="shared" si="5"/>
        <v>14.278423837093232</v>
      </c>
      <c r="U18" s="1">
        <f t="shared" si="6"/>
        <v>12.282017368736275</v>
      </c>
      <c r="V18" s="1">
        <v>5.9413999999999998</v>
      </c>
      <c r="W18" s="1">
        <v>6.3927999999999994</v>
      </c>
      <c r="X18" s="1">
        <v>19.213200000000001</v>
      </c>
      <c r="Y18" s="1">
        <v>16.6706</v>
      </c>
      <c r="Z18" s="1">
        <v>6.2316000000000003</v>
      </c>
      <c r="AA18" s="1">
        <v>12.458399999999999</v>
      </c>
      <c r="AB18" s="1">
        <v>14.1936</v>
      </c>
      <c r="AC18" s="1">
        <v>25.0258</v>
      </c>
      <c r="AD18" s="1">
        <v>0</v>
      </c>
      <c r="AE18" s="1">
        <v>0</v>
      </c>
      <c r="AF18" s="1"/>
      <c r="AG18" s="1">
        <f t="shared" si="7"/>
        <v>16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35</v>
      </c>
      <c r="C19" s="1">
        <v>20</v>
      </c>
      <c r="D19" s="1">
        <v>10</v>
      </c>
      <c r="E19" s="1">
        <v>20</v>
      </c>
      <c r="F19" s="1">
        <v>8</v>
      </c>
      <c r="G19" s="7">
        <v>0.12</v>
      </c>
      <c r="H19" s="1">
        <v>60</v>
      </c>
      <c r="I19" s="1" t="s">
        <v>36</v>
      </c>
      <c r="J19" s="1">
        <v>20</v>
      </c>
      <c r="K19" s="1">
        <f t="shared" si="2"/>
        <v>0</v>
      </c>
      <c r="L19" s="1"/>
      <c r="M19" s="1"/>
      <c r="N19" s="1"/>
      <c r="O19" s="1">
        <f t="shared" si="3"/>
        <v>4</v>
      </c>
      <c r="P19" s="5">
        <f>11*O19-F19</f>
        <v>36</v>
      </c>
      <c r="Q19" s="5">
        <v>40</v>
      </c>
      <c r="R19" s="5">
        <v>46</v>
      </c>
      <c r="S19" s="1"/>
      <c r="T19" s="1">
        <f t="shared" si="5"/>
        <v>12</v>
      </c>
      <c r="U19" s="1">
        <f t="shared" si="6"/>
        <v>2</v>
      </c>
      <c r="V19" s="1">
        <v>5.4</v>
      </c>
      <c r="W19" s="1">
        <v>4.2</v>
      </c>
      <c r="X19" s="1">
        <v>4.4000000000000004</v>
      </c>
      <c r="Y19" s="1">
        <v>2</v>
      </c>
      <c r="Z19" s="1">
        <v>3.4</v>
      </c>
      <c r="AA19" s="1">
        <v>1.2</v>
      </c>
      <c r="AB19" s="1">
        <v>1.8</v>
      </c>
      <c r="AC19" s="1">
        <v>8.6</v>
      </c>
      <c r="AD19" s="1">
        <v>1.2</v>
      </c>
      <c r="AE19" s="1">
        <v>0</v>
      </c>
      <c r="AF19" s="1"/>
      <c r="AG19" s="1">
        <f t="shared" si="7"/>
        <v>4.8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38</v>
      </c>
      <c r="C20" s="1">
        <v>82.52</v>
      </c>
      <c r="D20" s="1"/>
      <c r="E20" s="1">
        <v>29.757999999999999</v>
      </c>
      <c r="F20" s="1">
        <v>42.765000000000001</v>
      </c>
      <c r="G20" s="7">
        <v>1</v>
      </c>
      <c r="H20" s="1">
        <v>45</v>
      </c>
      <c r="I20" s="1" t="s">
        <v>48</v>
      </c>
      <c r="J20" s="1">
        <v>34</v>
      </c>
      <c r="K20" s="1">
        <f t="shared" si="2"/>
        <v>-4.2420000000000009</v>
      </c>
      <c r="L20" s="1"/>
      <c r="M20" s="1"/>
      <c r="N20" s="1"/>
      <c r="O20" s="1">
        <f t="shared" si="3"/>
        <v>5.9516</v>
      </c>
      <c r="P20" s="5">
        <f t="shared" si="8"/>
        <v>34.605800000000002</v>
      </c>
      <c r="Q20" s="5">
        <v>40</v>
      </c>
      <c r="R20" s="5">
        <v>44</v>
      </c>
      <c r="S20" s="1"/>
      <c r="T20" s="1">
        <f t="shared" si="5"/>
        <v>13.906344512400027</v>
      </c>
      <c r="U20" s="1">
        <f t="shared" si="6"/>
        <v>7.1854627327105316</v>
      </c>
      <c r="V20" s="1">
        <v>2.0017999999999998</v>
      </c>
      <c r="W20" s="1">
        <v>4.2435999999999998</v>
      </c>
      <c r="X20" s="1">
        <v>9.5289999999999999</v>
      </c>
      <c r="Y20" s="1">
        <v>8.8754000000000008</v>
      </c>
      <c r="Z20" s="1">
        <v>6.5944000000000003</v>
      </c>
      <c r="AA20" s="1">
        <v>3.4007999999999998</v>
      </c>
      <c r="AB20" s="1">
        <v>3.7896000000000001</v>
      </c>
      <c r="AC20" s="1">
        <v>16.412600000000001</v>
      </c>
      <c r="AD20" s="1">
        <v>1.2034</v>
      </c>
      <c r="AE20" s="1">
        <v>0</v>
      </c>
      <c r="AF20" s="24" t="s">
        <v>54</v>
      </c>
      <c r="AG20" s="1">
        <f t="shared" si="7"/>
        <v>40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35</v>
      </c>
      <c r="C21" s="1">
        <v>62</v>
      </c>
      <c r="D21" s="1"/>
      <c r="E21" s="1">
        <v>7</v>
      </c>
      <c r="F21" s="1">
        <v>54</v>
      </c>
      <c r="G21" s="7">
        <v>0.25</v>
      </c>
      <c r="H21" s="1">
        <v>120</v>
      </c>
      <c r="I21" s="1" t="s">
        <v>36</v>
      </c>
      <c r="J21" s="1">
        <v>7</v>
      </c>
      <c r="K21" s="1">
        <f t="shared" si="2"/>
        <v>0</v>
      </c>
      <c r="L21" s="1"/>
      <c r="M21" s="1"/>
      <c r="N21" s="1"/>
      <c r="O21" s="1">
        <f t="shared" si="3"/>
        <v>1.4</v>
      </c>
      <c r="P21" s="5"/>
      <c r="Q21" s="5">
        <f t="shared" si="4"/>
        <v>0</v>
      </c>
      <c r="R21" s="5"/>
      <c r="S21" s="1"/>
      <c r="T21" s="1">
        <f t="shared" si="5"/>
        <v>38.571428571428577</v>
      </c>
      <c r="U21" s="1">
        <f t="shared" si="6"/>
        <v>38.571428571428577</v>
      </c>
      <c r="V21" s="1">
        <v>3.6</v>
      </c>
      <c r="W21" s="1">
        <v>0.6</v>
      </c>
      <c r="X21" s="1">
        <v>3.8</v>
      </c>
      <c r="Y21" s="1">
        <v>1.4</v>
      </c>
      <c r="Z21" s="1">
        <v>1.2</v>
      </c>
      <c r="AA21" s="1">
        <v>1.8</v>
      </c>
      <c r="AB21" s="1">
        <v>0.2</v>
      </c>
      <c r="AC21" s="1">
        <v>8</v>
      </c>
      <c r="AD21" s="1">
        <v>0.8</v>
      </c>
      <c r="AE21" s="1">
        <v>0</v>
      </c>
      <c r="AF21" s="25" t="s">
        <v>42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38</v>
      </c>
      <c r="C22" s="1">
        <v>5.0940000000000003</v>
      </c>
      <c r="D22" s="1">
        <v>15.786</v>
      </c>
      <c r="E22" s="1">
        <v>3.4510000000000001</v>
      </c>
      <c r="F22" s="1">
        <v>16.931000000000001</v>
      </c>
      <c r="G22" s="7">
        <v>1</v>
      </c>
      <c r="H22" s="1">
        <v>120</v>
      </c>
      <c r="I22" s="1" t="s">
        <v>36</v>
      </c>
      <c r="J22" s="1">
        <v>3.7</v>
      </c>
      <c r="K22" s="1">
        <f t="shared" si="2"/>
        <v>-0.24900000000000011</v>
      </c>
      <c r="L22" s="1"/>
      <c r="M22" s="1"/>
      <c r="N22" s="1"/>
      <c r="O22" s="1">
        <f t="shared" si="3"/>
        <v>0.69020000000000004</v>
      </c>
      <c r="P22" s="5"/>
      <c r="Q22" s="5">
        <f t="shared" si="4"/>
        <v>0</v>
      </c>
      <c r="R22" s="5"/>
      <c r="S22" s="1"/>
      <c r="T22" s="1">
        <f t="shared" si="5"/>
        <v>24.530570849029267</v>
      </c>
      <c r="U22" s="1">
        <f t="shared" si="6"/>
        <v>24.530570849029267</v>
      </c>
      <c r="V22" s="1">
        <v>3.1848000000000001</v>
      </c>
      <c r="W22" s="1">
        <v>2.6764000000000001</v>
      </c>
      <c r="X22" s="1">
        <v>1.0374000000000001</v>
      </c>
      <c r="Y22" s="1">
        <v>0.30159999999999998</v>
      </c>
      <c r="Z22" s="1">
        <v>0.20039999999999999</v>
      </c>
      <c r="AA22" s="1">
        <v>0.19939999999999999</v>
      </c>
      <c r="AB22" s="1">
        <v>2.6103999999999998</v>
      </c>
      <c r="AC22" s="1">
        <v>7.2504000000000008</v>
      </c>
      <c r="AD22" s="1">
        <v>0</v>
      </c>
      <c r="AE22" s="1">
        <v>0</v>
      </c>
      <c r="AF22" s="26" t="s">
        <v>54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35</v>
      </c>
      <c r="C23" s="1">
        <v>38</v>
      </c>
      <c r="D23" s="1"/>
      <c r="E23" s="1">
        <v>15</v>
      </c>
      <c r="F23" s="1">
        <v>23</v>
      </c>
      <c r="G23" s="7">
        <v>0.4</v>
      </c>
      <c r="H23" s="1">
        <v>45</v>
      </c>
      <c r="I23" s="1" t="s">
        <v>36</v>
      </c>
      <c r="J23" s="1">
        <v>16</v>
      </c>
      <c r="K23" s="1">
        <f t="shared" si="2"/>
        <v>-1</v>
      </c>
      <c r="L23" s="1"/>
      <c r="M23" s="1"/>
      <c r="N23" s="1"/>
      <c r="O23" s="1">
        <f t="shared" si="3"/>
        <v>3</v>
      </c>
      <c r="P23" s="5">
        <f t="shared" si="8"/>
        <v>16</v>
      </c>
      <c r="Q23" s="5">
        <f t="shared" si="4"/>
        <v>16</v>
      </c>
      <c r="R23" s="5">
        <v>20</v>
      </c>
      <c r="S23" s="1"/>
      <c r="T23" s="1">
        <f t="shared" si="5"/>
        <v>13</v>
      </c>
      <c r="U23" s="1">
        <f t="shared" si="6"/>
        <v>7.666666666666667</v>
      </c>
      <c r="V23" s="1">
        <v>1.8</v>
      </c>
      <c r="W23" s="1">
        <v>1</v>
      </c>
      <c r="X23" s="1">
        <v>1.8</v>
      </c>
      <c r="Y23" s="1">
        <v>0</v>
      </c>
      <c r="Z23" s="1">
        <v>0</v>
      </c>
      <c r="AA23" s="1">
        <v>-0.4</v>
      </c>
      <c r="AB23" s="1">
        <v>0</v>
      </c>
      <c r="AC23" s="1">
        <v>0</v>
      </c>
      <c r="AD23" s="1">
        <v>0</v>
      </c>
      <c r="AE23" s="1">
        <v>0</v>
      </c>
      <c r="AF23" s="24" t="s">
        <v>54</v>
      </c>
      <c r="AG23" s="1">
        <f t="shared" si="7"/>
        <v>6.4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38</v>
      </c>
      <c r="C24" s="1">
        <v>201.94499999999999</v>
      </c>
      <c r="D24" s="1">
        <v>36.515000000000001</v>
      </c>
      <c r="E24" s="1">
        <v>81.001000000000005</v>
      </c>
      <c r="F24" s="1">
        <v>154.779</v>
      </c>
      <c r="G24" s="7">
        <v>1</v>
      </c>
      <c r="H24" s="1">
        <v>60</v>
      </c>
      <c r="I24" s="1" t="s">
        <v>40</v>
      </c>
      <c r="J24" s="1">
        <v>79.8</v>
      </c>
      <c r="K24" s="1">
        <f t="shared" si="2"/>
        <v>1.2010000000000076</v>
      </c>
      <c r="L24" s="1"/>
      <c r="M24" s="1"/>
      <c r="N24" s="1"/>
      <c r="O24" s="1">
        <f t="shared" si="3"/>
        <v>16.200200000000002</v>
      </c>
      <c r="P24" s="5">
        <f t="shared" si="8"/>
        <v>55.823600000000027</v>
      </c>
      <c r="Q24" s="5">
        <v>70</v>
      </c>
      <c r="R24" s="5">
        <v>80</v>
      </c>
      <c r="S24" s="1"/>
      <c r="T24" s="1">
        <f t="shared" si="5"/>
        <v>13.875075616350413</v>
      </c>
      <c r="U24" s="1">
        <f t="shared" si="6"/>
        <v>9.5541413068974439</v>
      </c>
      <c r="V24" s="1">
        <v>4.8478000000000003</v>
      </c>
      <c r="W24" s="1">
        <v>10.547599999999999</v>
      </c>
      <c r="X24" s="1">
        <v>23.490400000000001</v>
      </c>
      <c r="Y24" s="1">
        <v>25.150200000000002</v>
      </c>
      <c r="Z24" s="1">
        <v>15.707599999999999</v>
      </c>
      <c r="AA24" s="1">
        <v>11.336</v>
      </c>
      <c r="AB24" s="1">
        <v>18.697800000000001</v>
      </c>
      <c r="AC24" s="1">
        <v>24.378399999999999</v>
      </c>
      <c r="AD24" s="1">
        <v>0</v>
      </c>
      <c r="AE24" s="1">
        <v>0</v>
      </c>
      <c r="AF24" s="1"/>
      <c r="AG24" s="1">
        <f t="shared" si="7"/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35</v>
      </c>
      <c r="C25" s="1">
        <v>93</v>
      </c>
      <c r="D25" s="1"/>
      <c r="E25" s="1">
        <v>3</v>
      </c>
      <c r="F25" s="1">
        <v>58</v>
      </c>
      <c r="G25" s="7">
        <v>0.22</v>
      </c>
      <c r="H25" s="1">
        <v>120</v>
      </c>
      <c r="I25" s="1" t="s">
        <v>36</v>
      </c>
      <c r="J25" s="1">
        <v>3</v>
      </c>
      <c r="K25" s="1">
        <f t="shared" si="2"/>
        <v>0</v>
      </c>
      <c r="L25" s="1"/>
      <c r="M25" s="1"/>
      <c r="N25" s="1"/>
      <c r="O25" s="1">
        <f t="shared" si="3"/>
        <v>0.6</v>
      </c>
      <c r="P25" s="5"/>
      <c r="Q25" s="5">
        <f t="shared" si="4"/>
        <v>0</v>
      </c>
      <c r="R25" s="5"/>
      <c r="S25" s="1"/>
      <c r="T25" s="1">
        <f t="shared" si="5"/>
        <v>96.666666666666671</v>
      </c>
      <c r="U25" s="1">
        <f t="shared" si="6"/>
        <v>96.666666666666671</v>
      </c>
      <c r="V25" s="1">
        <v>1</v>
      </c>
      <c r="W25" s="1">
        <v>2.2000000000000002</v>
      </c>
      <c r="X25" s="1">
        <v>3.4</v>
      </c>
      <c r="Y25" s="1">
        <v>1.6</v>
      </c>
      <c r="Z25" s="1">
        <v>0</v>
      </c>
      <c r="AA25" s="1">
        <v>0</v>
      </c>
      <c r="AB25" s="1">
        <v>1</v>
      </c>
      <c r="AC25" s="1">
        <v>8.8000000000000007</v>
      </c>
      <c r="AD25" s="1">
        <v>0</v>
      </c>
      <c r="AE25" s="1">
        <v>0</v>
      </c>
      <c r="AF25" s="25" t="s">
        <v>42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13</v>
      </c>
      <c r="D26" s="1"/>
      <c r="E26" s="1">
        <v>5</v>
      </c>
      <c r="F26" s="1">
        <v>8</v>
      </c>
      <c r="G26" s="7">
        <v>0.33</v>
      </c>
      <c r="H26" s="1">
        <v>45</v>
      </c>
      <c r="I26" s="1" t="s">
        <v>36</v>
      </c>
      <c r="J26" s="1">
        <v>5</v>
      </c>
      <c r="K26" s="1">
        <f t="shared" si="2"/>
        <v>0</v>
      </c>
      <c r="L26" s="1"/>
      <c r="M26" s="1"/>
      <c r="N26" s="1"/>
      <c r="O26" s="1">
        <f t="shared" si="3"/>
        <v>1</v>
      </c>
      <c r="P26" s="5">
        <f t="shared" si="8"/>
        <v>5</v>
      </c>
      <c r="Q26" s="5">
        <f t="shared" si="4"/>
        <v>5</v>
      </c>
      <c r="R26" s="5"/>
      <c r="S26" s="1"/>
      <c r="T26" s="1">
        <f t="shared" si="5"/>
        <v>13</v>
      </c>
      <c r="U26" s="1">
        <f t="shared" si="6"/>
        <v>8</v>
      </c>
      <c r="V26" s="1">
        <v>0.6</v>
      </c>
      <c r="W26" s="1">
        <v>0</v>
      </c>
      <c r="X26" s="1">
        <v>0</v>
      </c>
      <c r="Y26" s="1">
        <v>0</v>
      </c>
      <c r="Z26" s="1">
        <v>0</v>
      </c>
      <c r="AA26" s="1">
        <v>-0.6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7"/>
        <v>1.6500000000000001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35</v>
      </c>
      <c r="C27" s="1">
        <v>24</v>
      </c>
      <c r="D27" s="1">
        <v>6</v>
      </c>
      <c r="E27" s="1">
        <v>19</v>
      </c>
      <c r="F27" s="1"/>
      <c r="G27" s="7">
        <v>0.3</v>
      </c>
      <c r="H27" s="1">
        <v>45</v>
      </c>
      <c r="I27" s="1" t="s">
        <v>36</v>
      </c>
      <c r="J27" s="1">
        <v>21</v>
      </c>
      <c r="K27" s="1">
        <f t="shared" si="2"/>
        <v>-2</v>
      </c>
      <c r="L27" s="1"/>
      <c r="M27" s="1"/>
      <c r="N27" s="1"/>
      <c r="O27" s="1">
        <f t="shared" si="3"/>
        <v>3.8</v>
      </c>
      <c r="P27" s="5">
        <f>9*O27-F27</f>
        <v>34.199999999999996</v>
      </c>
      <c r="Q27" s="5">
        <v>40</v>
      </c>
      <c r="R27" s="5">
        <v>50</v>
      </c>
      <c r="S27" s="1"/>
      <c r="T27" s="1">
        <f t="shared" si="5"/>
        <v>10.526315789473685</v>
      </c>
      <c r="U27" s="1">
        <f t="shared" si="6"/>
        <v>0</v>
      </c>
      <c r="V27" s="1">
        <v>0.2</v>
      </c>
      <c r="W27" s="1">
        <v>0</v>
      </c>
      <c r="X27" s="1">
        <v>3</v>
      </c>
      <c r="Y27" s="1">
        <v>0</v>
      </c>
      <c r="Z27" s="1">
        <v>0.8</v>
      </c>
      <c r="AA27" s="1">
        <v>2</v>
      </c>
      <c r="AB27" s="1">
        <v>0.6</v>
      </c>
      <c r="AC27" s="1">
        <v>0</v>
      </c>
      <c r="AD27" s="1">
        <v>0</v>
      </c>
      <c r="AE27" s="1">
        <v>0</v>
      </c>
      <c r="AF27" s="1"/>
      <c r="AG27" s="1">
        <f t="shared" si="7"/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35</v>
      </c>
      <c r="C28" s="1">
        <v>30</v>
      </c>
      <c r="D28" s="1"/>
      <c r="E28" s="1">
        <v>10</v>
      </c>
      <c r="F28" s="1">
        <v>18</v>
      </c>
      <c r="G28" s="7">
        <v>0.1</v>
      </c>
      <c r="H28" s="1">
        <v>45</v>
      </c>
      <c r="I28" s="1" t="s">
        <v>36</v>
      </c>
      <c r="J28" s="1">
        <v>10</v>
      </c>
      <c r="K28" s="1">
        <f t="shared" si="2"/>
        <v>0</v>
      </c>
      <c r="L28" s="1"/>
      <c r="M28" s="1"/>
      <c r="N28" s="1"/>
      <c r="O28" s="1">
        <f t="shared" si="3"/>
        <v>2</v>
      </c>
      <c r="P28" s="5">
        <f t="shared" si="8"/>
        <v>8</v>
      </c>
      <c r="Q28" s="5">
        <v>10</v>
      </c>
      <c r="R28" s="5">
        <v>12</v>
      </c>
      <c r="S28" s="1"/>
      <c r="T28" s="1">
        <f t="shared" si="5"/>
        <v>14</v>
      </c>
      <c r="U28" s="1">
        <f t="shared" si="6"/>
        <v>9</v>
      </c>
      <c r="V28" s="1">
        <v>0</v>
      </c>
      <c r="W28" s="1">
        <v>0</v>
      </c>
      <c r="X28" s="1">
        <v>4</v>
      </c>
      <c r="Y28" s="1">
        <v>0</v>
      </c>
      <c r="Z28" s="1">
        <v>0.8</v>
      </c>
      <c r="AA28" s="1">
        <v>2.2000000000000002</v>
      </c>
      <c r="AB28" s="1">
        <v>1</v>
      </c>
      <c r="AC28" s="1">
        <v>2</v>
      </c>
      <c r="AD28" s="1">
        <v>0.6</v>
      </c>
      <c r="AE28" s="1">
        <v>0</v>
      </c>
      <c r="AF28" s="1"/>
      <c r="AG28" s="1">
        <f t="shared" si="7"/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38</v>
      </c>
      <c r="C29" s="1">
        <v>31.713000000000001</v>
      </c>
      <c r="D29" s="1">
        <v>43.093000000000004</v>
      </c>
      <c r="E29" s="1">
        <v>27.609000000000002</v>
      </c>
      <c r="F29" s="1">
        <v>21.039000000000001</v>
      </c>
      <c r="G29" s="7">
        <v>1</v>
      </c>
      <c r="H29" s="1">
        <v>45</v>
      </c>
      <c r="I29" s="1" t="s">
        <v>48</v>
      </c>
      <c r="J29" s="1">
        <v>31.5</v>
      </c>
      <c r="K29" s="1">
        <f t="shared" si="2"/>
        <v>-3.8909999999999982</v>
      </c>
      <c r="L29" s="1"/>
      <c r="M29" s="1"/>
      <c r="N29" s="1"/>
      <c r="O29" s="1">
        <f t="shared" si="3"/>
        <v>5.5218000000000007</v>
      </c>
      <c r="P29" s="5">
        <f t="shared" si="8"/>
        <v>50.744400000000013</v>
      </c>
      <c r="Q29" s="5">
        <f t="shared" si="4"/>
        <v>51</v>
      </c>
      <c r="R29" s="5"/>
      <c r="S29" s="1"/>
      <c r="T29" s="1">
        <f t="shared" si="5"/>
        <v>13.046289253504291</v>
      </c>
      <c r="U29" s="1">
        <f t="shared" si="6"/>
        <v>3.8101705965446047</v>
      </c>
      <c r="V29" s="1">
        <v>5.7145999999999999</v>
      </c>
      <c r="W29" s="1">
        <v>6.3579999999999997</v>
      </c>
      <c r="X29" s="1">
        <v>4.1863999999999999</v>
      </c>
      <c r="Y29" s="1">
        <v>5.7553999999999998</v>
      </c>
      <c r="Z29" s="1">
        <v>3.596200000000001</v>
      </c>
      <c r="AA29" s="1">
        <v>2.2372000000000001</v>
      </c>
      <c r="AB29" s="1">
        <v>3.5068000000000001</v>
      </c>
      <c r="AC29" s="1">
        <v>17.835999999999999</v>
      </c>
      <c r="AD29" s="1">
        <v>0.32119999999999999</v>
      </c>
      <c r="AE29" s="1">
        <v>0</v>
      </c>
      <c r="AF29" s="1"/>
      <c r="AG29" s="1">
        <f t="shared" si="7"/>
        <v>51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65</v>
      </c>
      <c r="B30" s="11" t="s">
        <v>35</v>
      </c>
      <c r="C30" s="11"/>
      <c r="D30" s="11"/>
      <c r="E30" s="11"/>
      <c r="F30" s="11"/>
      <c r="G30" s="12">
        <v>0</v>
      </c>
      <c r="H30" s="11" t="e">
        <v>#N/A</v>
      </c>
      <c r="I30" s="11" t="s">
        <v>36</v>
      </c>
      <c r="J30" s="11"/>
      <c r="K30" s="11">
        <f t="shared" si="2"/>
        <v>0</v>
      </c>
      <c r="L30" s="11"/>
      <c r="M30" s="11"/>
      <c r="N30" s="11"/>
      <c r="O30" s="11">
        <f t="shared" si="3"/>
        <v>0</v>
      </c>
      <c r="P30" s="13"/>
      <c r="Q30" s="13"/>
      <c r="R30" s="13"/>
      <c r="S30" s="11"/>
      <c r="T30" s="11" t="e">
        <f t="shared" ref="T30:T69" si="9">(F30+P30)/O30</f>
        <v>#DIV/0!</v>
      </c>
      <c r="U30" s="11" t="e">
        <f t="shared" si="6"/>
        <v>#DIV/0!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66</v>
      </c>
      <c r="AG30" s="1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35</v>
      </c>
      <c r="C31" s="1">
        <v>47</v>
      </c>
      <c r="D31" s="1">
        <v>48</v>
      </c>
      <c r="E31" s="1">
        <v>40</v>
      </c>
      <c r="F31" s="1">
        <v>45</v>
      </c>
      <c r="G31" s="7">
        <v>0.4</v>
      </c>
      <c r="H31" s="1">
        <v>60</v>
      </c>
      <c r="I31" s="1" t="s">
        <v>40</v>
      </c>
      <c r="J31" s="1">
        <v>40</v>
      </c>
      <c r="K31" s="1">
        <f t="shared" si="2"/>
        <v>0</v>
      </c>
      <c r="L31" s="1"/>
      <c r="M31" s="1"/>
      <c r="N31" s="1"/>
      <c r="O31" s="1">
        <f t="shared" si="3"/>
        <v>8</v>
      </c>
      <c r="P31" s="5">
        <f t="shared" ref="P31" si="10">13*O31-F31</f>
        <v>59</v>
      </c>
      <c r="Q31" s="5">
        <v>64</v>
      </c>
      <c r="R31" s="5">
        <v>75</v>
      </c>
      <c r="S31" s="1"/>
      <c r="T31" s="1">
        <f t="shared" ref="T31:T32" si="11">(F31+Q31)/O31</f>
        <v>13.625</v>
      </c>
      <c r="U31" s="1">
        <f t="shared" si="6"/>
        <v>5.625</v>
      </c>
      <c r="V31" s="1">
        <v>8</v>
      </c>
      <c r="W31" s="1">
        <v>4.8</v>
      </c>
      <c r="X31" s="1">
        <v>7.2</v>
      </c>
      <c r="Y31" s="1">
        <v>8.8000000000000007</v>
      </c>
      <c r="Z31" s="1">
        <v>4.4000000000000004</v>
      </c>
      <c r="AA31" s="1">
        <v>3.6</v>
      </c>
      <c r="AB31" s="1">
        <v>3.4</v>
      </c>
      <c r="AC31" s="1">
        <v>10</v>
      </c>
      <c r="AD31" s="1">
        <v>0</v>
      </c>
      <c r="AE31" s="1">
        <v>0</v>
      </c>
      <c r="AF31" s="1"/>
      <c r="AG31" s="1">
        <f t="shared" ref="AG31:AG32" si="12">G31*Q31</f>
        <v>25.6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35</v>
      </c>
      <c r="C32" s="1">
        <v>9</v>
      </c>
      <c r="D32" s="1"/>
      <c r="E32" s="1">
        <v>2</v>
      </c>
      <c r="F32" s="1">
        <v>7</v>
      </c>
      <c r="G32" s="7">
        <v>0.5</v>
      </c>
      <c r="H32" s="1">
        <v>60</v>
      </c>
      <c r="I32" s="1" t="s">
        <v>36</v>
      </c>
      <c r="J32" s="1">
        <v>2</v>
      </c>
      <c r="K32" s="1">
        <f t="shared" si="2"/>
        <v>0</v>
      </c>
      <c r="L32" s="1"/>
      <c r="M32" s="1"/>
      <c r="N32" s="1"/>
      <c r="O32" s="1">
        <f t="shared" si="3"/>
        <v>0.4</v>
      </c>
      <c r="P32" s="5"/>
      <c r="Q32" s="5">
        <f t="shared" ref="Q32" si="13">ROUND(P32,0)</f>
        <v>0</v>
      </c>
      <c r="R32" s="5"/>
      <c r="S32" s="1"/>
      <c r="T32" s="1">
        <f t="shared" si="11"/>
        <v>17.5</v>
      </c>
      <c r="U32" s="1">
        <f t="shared" si="6"/>
        <v>17.5</v>
      </c>
      <c r="V32" s="1">
        <v>0.2</v>
      </c>
      <c r="W32" s="1">
        <v>0.2</v>
      </c>
      <c r="X32" s="1">
        <v>0</v>
      </c>
      <c r="Y32" s="1">
        <v>0</v>
      </c>
      <c r="Z32" s="1">
        <v>0.8</v>
      </c>
      <c r="AA32" s="1">
        <v>0.4</v>
      </c>
      <c r="AB32" s="1">
        <v>0</v>
      </c>
      <c r="AC32" s="1">
        <v>0</v>
      </c>
      <c r="AD32" s="1">
        <v>0.8</v>
      </c>
      <c r="AE32" s="1">
        <v>0</v>
      </c>
      <c r="AF32" s="25" t="s">
        <v>42</v>
      </c>
      <c r="AG32" s="1">
        <f t="shared" si="1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69</v>
      </c>
      <c r="B33" s="11" t="s">
        <v>35</v>
      </c>
      <c r="C33" s="11"/>
      <c r="D33" s="11"/>
      <c r="E33" s="11"/>
      <c r="F33" s="11"/>
      <c r="G33" s="12">
        <v>0</v>
      </c>
      <c r="H33" s="11">
        <v>60</v>
      </c>
      <c r="I33" s="11" t="s">
        <v>36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13"/>
      <c r="R33" s="13"/>
      <c r="S33" s="11"/>
      <c r="T33" s="11" t="e">
        <f t="shared" si="9"/>
        <v>#DIV/0!</v>
      </c>
      <c r="U33" s="11" t="e">
        <f t="shared" si="6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66</v>
      </c>
      <c r="AG33" s="1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35</v>
      </c>
      <c r="C34" s="1">
        <v>47</v>
      </c>
      <c r="D34" s="1">
        <v>8</v>
      </c>
      <c r="E34" s="1">
        <v>27</v>
      </c>
      <c r="F34" s="1">
        <v>23</v>
      </c>
      <c r="G34" s="7">
        <v>0.4</v>
      </c>
      <c r="H34" s="1">
        <v>60</v>
      </c>
      <c r="I34" s="1" t="s">
        <v>40</v>
      </c>
      <c r="J34" s="1">
        <v>27</v>
      </c>
      <c r="K34" s="1">
        <f t="shared" si="2"/>
        <v>0</v>
      </c>
      <c r="L34" s="1"/>
      <c r="M34" s="1"/>
      <c r="N34" s="1"/>
      <c r="O34" s="1">
        <f t="shared" si="3"/>
        <v>5.4</v>
      </c>
      <c r="P34" s="5">
        <f t="shared" ref="P34:P39" si="14">13*O34-F34</f>
        <v>47.2</v>
      </c>
      <c r="Q34" s="5">
        <v>56</v>
      </c>
      <c r="R34" s="5">
        <v>58</v>
      </c>
      <c r="S34" s="1"/>
      <c r="T34" s="1">
        <f t="shared" ref="T34:T40" si="15">(F34+Q34)/O34</f>
        <v>14.629629629629628</v>
      </c>
      <c r="U34" s="1">
        <f t="shared" si="6"/>
        <v>4.2592592592592586</v>
      </c>
      <c r="V34" s="1">
        <v>3.6</v>
      </c>
      <c r="W34" s="1">
        <v>3</v>
      </c>
      <c r="X34" s="1">
        <v>5.6</v>
      </c>
      <c r="Y34" s="1">
        <v>4.4000000000000004</v>
      </c>
      <c r="Z34" s="1">
        <v>1.4</v>
      </c>
      <c r="AA34" s="1">
        <v>1.6</v>
      </c>
      <c r="AB34" s="1">
        <v>0.8</v>
      </c>
      <c r="AC34" s="1">
        <v>4.4000000000000004</v>
      </c>
      <c r="AD34" s="1">
        <v>4.8</v>
      </c>
      <c r="AE34" s="1">
        <v>0</v>
      </c>
      <c r="AF34" s="1"/>
      <c r="AG34" s="1">
        <f t="shared" ref="AG34:AG40" si="16">G34*Q34</f>
        <v>22.400000000000002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35</v>
      </c>
      <c r="C35" s="1">
        <v>41</v>
      </c>
      <c r="D35" s="1"/>
      <c r="E35" s="1">
        <v>12</v>
      </c>
      <c r="F35" s="1">
        <v>28</v>
      </c>
      <c r="G35" s="7">
        <v>0.4</v>
      </c>
      <c r="H35" s="1">
        <v>60</v>
      </c>
      <c r="I35" s="1" t="s">
        <v>36</v>
      </c>
      <c r="J35" s="1">
        <v>12</v>
      </c>
      <c r="K35" s="1">
        <f t="shared" si="2"/>
        <v>0</v>
      </c>
      <c r="L35" s="1"/>
      <c r="M35" s="1"/>
      <c r="N35" s="1"/>
      <c r="O35" s="1">
        <f t="shared" si="3"/>
        <v>2.4</v>
      </c>
      <c r="P35" s="5"/>
      <c r="Q35" s="5">
        <f t="shared" ref="Q35:Q40" si="17">ROUND(P35,0)</f>
        <v>0</v>
      </c>
      <c r="R35" s="5"/>
      <c r="S35" s="1"/>
      <c r="T35" s="1">
        <f t="shared" si="15"/>
        <v>11.666666666666668</v>
      </c>
      <c r="U35" s="1">
        <f t="shared" si="6"/>
        <v>11.666666666666668</v>
      </c>
      <c r="V35" s="1">
        <v>3</v>
      </c>
      <c r="W35" s="1">
        <v>2.4</v>
      </c>
      <c r="X35" s="1">
        <v>4.8</v>
      </c>
      <c r="Y35" s="1">
        <v>4.4000000000000004</v>
      </c>
      <c r="Z35" s="1">
        <v>1.2</v>
      </c>
      <c r="AA35" s="1">
        <v>1</v>
      </c>
      <c r="AB35" s="1">
        <v>3</v>
      </c>
      <c r="AC35" s="1">
        <v>7</v>
      </c>
      <c r="AD35" s="1">
        <v>5.6</v>
      </c>
      <c r="AE35" s="1">
        <v>0</v>
      </c>
      <c r="AF35" s="25" t="s">
        <v>42</v>
      </c>
      <c r="AG35" s="1">
        <f t="shared" si="1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35</v>
      </c>
      <c r="C36" s="1">
        <v>34</v>
      </c>
      <c r="D36" s="1">
        <v>40</v>
      </c>
      <c r="E36" s="1">
        <v>17</v>
      </c>
      <c r="F36" s="1">
        <v>56</v>
      </c>
      <c r="G36" s="7">
        <v>0.1</v>
      </c>
      <c r="H36" s="1">
        <v>45</v>
      </c>
      <c r="I36" s="1" t="s">
        <v>36</v>
      </c>
      <c r="J36" s="1">
        <v>17</v>
      </c>
      <c r="K36" s="1">
        <f t="shared" si="2"/>
        <v>0</v>
      </c>
      <c r="L36" s="1"/>
      <c r="M36" s="1"/>
      <c r="N36" s="1"/>
      <c r="O36" s="1">
        <f t="shared" si="3"/>
        <v>3.4</v>
      </c>
      <c r="P36" s="5"/>
      <c r="Q36" s="5">
        <f t="shared" si="17"/>
        <v>0</v>
      </c>
      <c r="R36" s="5"/>
      <c r="S36" s="1"/>
      <c r="T36" s="1">
        <f t="shared" si="15"/>
        <v>16.47058823529412</v>
      </c>
      <c r="U36" s="1">
        <f t="shared" si="6"/>
        <v>16.47058823529412</v>
      </c>
      <c r="V36" s="1">
        <v>4.4000000000000004</v>
      </c>
      <c r="W36" s="1">
        <v>7.8</v>
      </c>
      <c r="X36" s="1">
        <v>10.199999999999999</v>
      </c>
      <c r="Y36" s="1">
        <v>7.4</v>
      </c>
      <c r="Z36" s="1">
        <v>4.2</v>
      </c>
      <c r="AA36" s="1">
        <v>2.2000000000000002</v>
      </c>
      <c r="AB36" s="1">
        <v>0</v>
      </c>
      <c r="AC36" s="1">
        <v>44</v>
      </c>
      <c r="AD36" s="1">
        <v>1.6</v>
      </c>
      <c r="AE36" s="1">
        <v>0</v>
      </c>
      <c r="AF36" s="26" t="s">
        <v>54</v>
      </c>
      <c r="AG36" s="1">
        <f t="shared" si="1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35</v>
      </c>
      <c r="C37" s="1">
        <v>33</v>
      </c>
      <c r="D37" s="1">
        <v>14</v>
      </c>
      <c r="E37" s="1">
        <v>23</v>
      </c>
      <c r="F37" s="1">
        <v>20</v>
      </c>
      <c r="G37" s="7">
        <v>0.1</v>
      </c>
      <c r="H37" s="1">
        <v>60</v>
      </c>
      <c r="I37" s="1" t="s">
        <v>36</v>
      </c>
      <c r="J37" s="1">
        <v>23</v>
      </c>
      <c r="K37" s="1">
        <f t="shared" si="2"/>
        <v>0</v>
      </c>
      <c r="L37" s="1"/>
      <c r="M37" s="1"/>
      <c r="N37" s="1"/>
      <c r="O37" s="1">
        <f t="shared" si="3"/>
        <v>4.5999999999999996</v>
      </c>
      <c r="P37" s="5">
        <f t="shared" si="14"/>
        <v>39.799999999999997</v>
      </c>
      <c r="Q37" s="5">
        <f t="shared" si="17"/>
        <v>40</v>
      </c>
      <c r="R37" s="5"/>
      <c r="S37" s="1"/>
      <c r="T37" s="1">
        <f t="shared" si="15"/>
        <v>13.043478260869566</v>
      </c>
      <c r="U37" s="1">
        <f t="shared" si="6"/>
        <v>4.3478260869565224</v>
      </c>
      <c r="V37" s="1">
        <v>8</v>
      </c>
      <c r="W37" s="1">
        <v>6.2</v>
      </c>
      <c r="X37" s="1">
        <v>6.2</v>
      </c>
      <c r="Y37" s="1">
        <v>2.2000000000000002</v>
      </c>
      <c r="Z37" s="1">
        <v>2.6</v>
      </c>
      <c r="AA37" s="1">
        <v>1</v>
      </c>
      <c r="AB37" s="1">
        <v>1.4</v>
      </c>
      <c r="AC37" s="1">
        <v>9.4</v>
      </c>
      <c r="AD37" s="1">
        <v>0.6</v>
      </c>
      <c r="AE37" s="1">
        <v>0</v>
      </c>
      <c r="AF37" s="1"/>
      <c r="AG37" s="1">
        <f t="shared" si="16"/>
        <v>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35</v>
      </c>
      <c r="C38" s="1">
        <v>128</v>
      </c>
      <c r="D38" s="1">
        <v>2</v>
      </c>
      <c r="E38" s="1">
        <v>23</v>
      </c>
      <c r="F38" s="1"/>
      <c r="G38" s="7">
        <v>0.1</v>
      </c>
      <c r="H38" s="1">
        <v>60</v>
      </c>
      <c r="I38" s="1" t="s">
        <v>36</v>
      </c>
      <c r="J38" s="1">
        <v>25</v>
      </c>
      <c r="K38" s="1">
        <f t="shared" ref="K38:K69" si="18">E38-J38</f>
        <v>-2</v>
      </c>
      <c r="L38" s="1"/>
      <c r="M38" s="1"/>
      <c r="N38" s="1"/>
      <c r="O38" s="1">
        <f t="shared" si="3"/>
        <v>4.5999999999999996</v>
      </c>
      <c r="P38" s="5">
        <f>9*O38-F38</f>
        <v>41.4</v>
      </c>
      <c r="Q38" s="5">
        <v>50</v>
      </c>
      <c r="R38" s="5">
        <v>69</v>
      </c>
      <c r="S38" s="1"/>
      <c r="T38" s="1">
        <f t="shared" si="15"/>
        <v>10.869565217391305</v>
      </c>
      <c r="U38" s="1">
        <f t="shared" si="6"/>
        <v>0</v>
      </c>
      <c r="V38" s="1">
        <v>6.2</v>
      </c>
      <c r="W38" s="1">
        <v>3.8</v>
      </c>
      <c r="X38" s="1">
        <v>3.8</v>
      </c>
      <c r="Y38" s="1">
        <v>1.4</v>
      </c>
      <c r="Z38" s="1">
        <v>1.4</v>
      </c>
      <c r="AA38" s="1">
        <v>1.2</v>
      </c>
      <c r="AB38" s="1">
        <v>3.6</v>
      </c>
      <c r="AC38" s="1">
        <v>24.8</v>
      </c>
      <c r="AD38" s="1">
        <v>1</v>
      </c>
      <c r="AE38" s="1">
        <v>0</v>
      </c>
      <c r="AF38" s="1"/>
      <c r="AG38" s="1">
        <f t="shared" si="16"/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35</v>
      </c>
      <c r="C39" s="1">
        <v>12</v>
      </c>
      <c r="D39" s="1">
        <v>6</v>
      </c>
      <c r="E39" s="1">
        <v>5</v>
      </c>
      <c r="F39" s="1">
        <v>6</v>
      </c>
      <c r="G39" s="7">
        <v>0.4</v>
      </c>
      <c r="H39" s="1">
        <v>45</v>
      </c>
      <c r="I39" s="1" t="s">
        <v>36</v>
      </c>
      <c r="J39" s="1">
        <v>6</v>
      </c>
      <c r="K39" s="1">
        <f t="shared" si="18"/>
        <v>-1</v>
      </c>
      <c r="L39" s="1"/>
      <c r="M39" s="1"/>
      <c r="N39" s="1"/>
      <c r="O39" s="1">
        <f t="shared" si="3"/>
        <v>1</v>
      </c>
      <c r="P39" s="5">
        <f t="shared" si="14"/>
        <v>7</v>
      </c>
      <c r="Q39" s="5">
        <f t="shared" si="17"/>
        <v>7</v>
      </c>
      <c r="R39" s="5"/>
      <c r="S39" s="1"/>
      <c r="T39" s="1">
        <f t="shared" si="15"/>
        <v>13</v>
      </c>
      <c r="U39" s="1">
        <f t="shared" si="6"/>
        <v>6</v>
      </c>
      <c r="V39" s="1">
        <v>0.2</v>
      </c>
      <c r="W39" s="1">
        <v>1</v>
      </c>
      <c r="X39" s="1">
        <v>1.8</v>
      </c>
      <c r="Y39" s="1">
        <v>1</v>
      </c>
      <c r="Z39" s="1">
        <v>0.8</v>
      </c>
      <c r="AA39" s="1">
        <v>0.4</v>
      </c>
      <c r="AB39" s="1">
        <v>0.8</v>
      </c>
      <c r="AC39" s="1">
        <v>7.8</v>
      </c>
      <c r="AD39" s="1">
        <v>0</v>
      </c>
      <c r="AE39" s="1">
        <v>0</v>
      </c>
      <c r="AF39" s="1"/>
      <c r="AG39" s="1">
        <f t="shared" si="16"/>
        <v>2.8000000000000003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35</v>
      </c>
      <c r="C40" s="1">
        <v>28</v>
      </c>
      <c r="D40" s="1">
        <v>30</v>
      </c>
      <c r="E40" s="1">
        <v>9</v>
      </c>
      <c r="F40" s="1">
        <v>47</v>
      </c>
      <c r="G40" s="7">
        <v>0.3</v>
      </c>
      <c r="H40" s="1" t="e">
        <v>#N/A</v>
      </c>
      <c r="I40" s="1" t="s">
        <v>36</v>
      </c>
      <c r="J40" s="1">
        <v>9</v>
      </c>
      <c r="K40" s="1">
        <f t="shared" si="18"/>
        <v>0</v>
      </c>
      <c r="L40" s="1"/>
      <c r="M40" s="1"/>
      <c r="N40" s="1"/>
      <c r="O40" s="1">
        <f t="shared" si="3"/>
        <v>1.8</v>
      </c>
      <c r="P40" s="5"/>
      <c r="Q40" s="5">
        <f t="shared" si="17"/>
        <v>0</v>
      </c>
      <c r="R40" s="5"/>
      <c r="S40" s="1"/>
      <c r="T40" s="1">
        <f t="shared" si="15"/>
        <v>26.111111111111111</v>
      </c>
      <c r="U40" s="1">
        <f t="shared" si="6"/>
        <v>26.111111111111111</v>
      </c>
      <c r="V40" s="1">
        <v>4</v>
      </c>
      <c r="W40" s="1">
        <v>3.2</v>
      </c>
      <c r="X40" s="1">
        <v>2.8</v>
      </c>
      <c r="Y40" s="1">
        <v>4.8</v>
      </c>
      <c r="Z40" s="1">
        <v>4.2</v>
      </c>
      <c r="AA40" s="1">
        <v>3</v>
      </c>
      <c r="AB40" s="1">
        <v>0</v>
      </c>
      <c r="AC40" s="1">
        <v>9.8000000000000007</v>
      </c>
      <c r="AD40" s="1">
        <v>0</v>
      </c>
      <c r="AE40" s="1">
        <v>0</v>
      </c>
      <c r="AF40" s="25" t="s">
        <v>42</v>
      </c>
      <c r="AG40" s="1">
        <f t="shared" si="1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77</v>
      </c>
      <c r="B41" s="11" t="s">
        <v>38</v>
      </c>
      <c r="C41" s="11"/>
      <c r="D41" s="11"/>
      <c r="E41" s="11"/>
      <c r="F41" s="11"/>
      <c r="G41" s="12">
        <v>0</v>
      </c>
      <c r="H41" s="11">
        <v>60</v>
      </c>
      <c r="I41" s="11" t="s">
        <v>40</v>
      </c>
      <c r="J41" s="11"/>
      <c r="K41" s="11">
        <f t="shared" si="18"/>
        <v>0</v>
      </c>
      <c r="L41" s="11"/>
      <c r="M41" s="11"/>
      <c r="N41" s="11"/>
      <c r="O41" s="11">
        <f t="shared" si="3"/>
        <v>0</v>
      </c>
      <c r="P41" s="13"/>
      <c r="Q41" s="13"/>
      <c r="R41" s="13"/>
      <c r="S41" s="11"/>
      <c r="T41" s="11" t="e">
        <f t="shared" si="9"/>
        <v>#DIV/0!</v>
      </c>
      <c r="U41" s="11" t="e">
        <f t="shared" si="6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66</v>
      </c>
      <c r="AG41" s="1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38</v>
      </c>
      <c r="C42" s="1">
        <v>23.417999999999999</v>
      </c>
      <c r="D42" s="1">
        <v>36.390999999999998</v>
      </c>
      <c r="E42" s="1">
        <v>18.027999999999999</v>
      </c>
      <c r="F42" s="1">
        <v>31.309000000000001</v>
      </c>
      <c r="G42" s="7">
        <v>1</v>
      </c>
      <c r="H42" s="1">
        <v>45</v>
      </c>
      <c r="I42" s="1" t="s">
        <v>36</v>
      </c>
      <c r="J42" s="1">
        <v>21</v>
      </c>
      <c r="K42" s="1">
        <f t="shared" si="18"/>
        <v>-2.9720000000000013</v>
      </c>
      <c r="L42" s="1"/>
      <c r="M42" s="1"/>
      <c r="N42" s="1"/>
      <c r="O42" s="1">
        <f t="shared" si="3"/>
        <v>3.6055999999999999</v>
      </c>
      <c r="P42" s="5">
        <f t="shared" ref="P42" si="19">13*O42-F42</f>
        <v>15.563799999999997</v>
      </c>
      <c r="Q42" s="5">
        <v>21</v>
      </c>
      <c r="R42" s="5">
        <v>23</v>
      </c>
      <c r="S42" s="1"/>
      <c r="T42" s="1">
        <f t="shared" ref="T42:T43" si="20">(F42+Q42)/O42</f>
        <v>14.507710228533393</v>
      </c>
      <c r="U42" s="1">
        <f t="shared" si="6"/>
        <v>8.6834368759707132</v>
      </c>
      <c r="V42" s="1">
        <v>4.4973999999999998</v>
      </c>
      <c r="W42" s="1">
        <v>6.8876000000000008</v>
      </c>
      <c r="X42" s="1">
        <v>6.0481999999999996</v>
      </c>
      <c r="Y42" s="1">
        <v>4.8595999999999986</v>
      </c>
      <c r="Z42" s="1">
        <v>9.0432000000000006</v>
      </c>
      <c r="AA42" s="1">
        <v>4.2065999999999999</v>
      </c>
      <c r="AB42" s="1">
        <v>5.4051999999999998</v>
      </c>
      <c r="AC42" s="1">
        <v>11.1248</v>
      </c>
      <c r="AD42" s="1">
        <v>0.1986</v>
      </c>
      <c r="AE42" s="1">
        <v>0</v>
      </c>
      <c r="AF42" s="1"/>
      <c r="AG42" s="1">
        <f t="shared" ref="AG42:AG43" si="21">G42*Q42</f>
        <v>21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38</v>
      </c>
      <c r="C43" s="1">
        <v>38.395000000000003</v>
      </c>
      <c r="D43" s="1">
        <v>23.64</v>
      </c>
      <c r="E43" s="1">
        <v>43.314999999999998</v>
      </c>
      <c r="F43" s="1">
        <v>4.9160000000000004</v>
      </c>
      <c r="G43" s="7">
        <v>1</v>
      </c>
      <c r="H43" s="1">
        <v>45</v>
      </c>
      <c r="I43" s="1" t="s">
        <v>36</v>
      </c>
      <c r="J43" s="1">
        <v>45.5</v>
      </c>
      <c r="K43" s="1">
        <f t="shared" si="18"/>
        <v>-2.1850000000000023</v>
      </c>
      <c r="L43" s="1"/>
      <c r="M43" s="1"/>
      <c r="N43" s="1"/>
      <c r="O43" s="1">
        <f t="shared" si="3"/>
        <v>8.6630000000000003</v>
      </c>
      <c r="P43" s="5">
        <f>10*O43-F43</f>
        <v>81.713999999999999</v>
      </c>
      <c r="Q43" s="5">
        <v>90</v>
      </c>
      <c r="R43" s="5">
        <v>125</v>
      </c>
      <c r="S43" s="1"/>
      <c r="T43" s="1">
        <f t="shared" si="20"/>
        <v>10.956481588364307</v>
      </c>
      <c r="U43" s="1">
        <f t="shared" si="6"/>
        <v>0.56747085305321487</v>
      </c>
      <c r="V43" s="1">
        <v>6.6962000000000002</v>
      </c>
      <c r="W43" s="1">
        <v>6.0510000000000002</v>
      </c>
      <c r="X43" s="1">
        <v>7.2313999999999989</v>
      </c>
      <c r="Y43" s="1">
        <v>5.1554000000000002</v>
      </c>
      <c r="Z43" s="1">
        <v>4.2218</v>
      </c>
      <c r="AA43" s="1">
        <v>4.2302</v>
      </c>
      <c r="AB43" s="1">
        <v>3.2229999999999999</v>
      </c>
      <c r="AC43" s="1">
        <v>11.523999999999999</v>
      </c>
      <c r="AD43" s="1">
        <v>2.2448000000000001</v>
      </c>
      <c r="AE43" s="1">
        <v>0</v>
      </c>
      <c r="AF43" s="1"/>
      <c r="AG43" s="1">
        <f t="shared" si="21"/>
        <v>90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80</v>
      </c>
      <c r="B44" s="11" t="s">
        <v>35</v>
      </c>
      <c r="C44" s="11"/>
      <c r="D44" s="11"/>
      <c r="E44" s="11"/>
      <c r="F44" s="11"/>
      <c r="G44" s="12">
        <v>0</v>
      </c>
      <c r="H44" s="11">
        <v>45</v>
      </c>
      <c r="I44" s="11" t="s">
        <v>36</v>
      </c>
      <c r="J44" s="11"/>
      <c r="K44" s="11">
        <f t="shared" si="18"/>
        <v>0</v>
      </c>
      <c r="L44" s="11"/>
      <c r="M44" s="11"/>
      <c r="N44" s="11"/>
      <c r="O44" s="11">
        <f t="shared" si="3"/>
        <v>0</v>
      </c>
      <c r="P44" s="13"/>
      <c r="Q44" s="13"/>
      <c r="R44" s="13"/>
      <c r="S44" s="11"/>
      <c r="T44" s="11" t="e">
        <f t="shared" si="9"/>
        <v>#DIV/0!</v>
      </c>
      <c r="U44" s="11" t="e">
        <f t="shared" si="6"/>
        <v>#DIV/0!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 t="s">
        <v>66</v>
      </c>
      <c r="AG44" s="1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35</v>
      </c>
      <c r="C45" s="1">
        <v>16</v>
      </c>
      <c r="D45" s="1">
        <v>8</v>
      </c>
      <c r="E45" s="1">
        <v>11</v>
      </c>
      <c r="F45" s="1">
        <v>13</v>
      </c>
      <c r="G45" s="7">
        <v>0.35</v>
      </c>
      <c r="H45" s="1">
        <v>45</v>
      </c>
      <c r="I45" s="1" t="s">
        <v>36</v>
      </c>
      <c r="J45" s="1">
        <v>11</v>
      </c>
      <c r="K45" s="1">
        <f t="shared" si="18"/>
        <v>0</v>
      </c>
      <c r="L45" s="1"/>
      <c r="M45" s="1"/>
      <c r="N45" s="1"/>
      <c r="O45" s="1">
        <f t="shared" si="3"/>
        <v>2.2000000000000002</v>
      </c>
      <c r="P45" s="5">
        <f t="shared" ref="P45:P54" si="22">13*O45-F45</f>
        <v>15.600000000000001</v>
      </c>
      <c r="Q45" s="5">
        <f t="shared" ref="Q45:Q56" si="23">ROUND(P45,0)</f>
        <v>16</v>
      </c>
      <c r="R45" s="5">
        <v>20</v>
      </c>
      <c r="S45" s="1"/>
      <c r="T45" s="1">
        <f t="shared" ref="T45:T57" si="24">(F45+Q45)/O45</f>
        <v>13.18181818181818</v>
      </c>
      <c r="U45" s="1">
        <f t="shared" si="6"/>
        <v>5.9090909090909083</v>
      </c>
      <c r="V45" s="1">
        <v>1.2</v>
      </c>
      <c r="W45" s="1">
        <v>1.6</v>
      </c>
      <c r="X45" s="1">
        <v>2</v>
      </c>
      <c r="Y45" s="1"/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82</v>
      </c>
      <c r="AG45" s="1">
        <f t="shared" ref="AG45:AG57" si="25">G45*Q45</f>
        <v>5.6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38</v>
      </c>
      <c r="C46" s="1">
        <v>22.111000000000001</v>
      </c>
      <c r="D46" s="1">
        <v>18.925999999999998</v>
      </c>
      <c r="E46" s="1">
        <v>27.081</v>
      </c>
      <c r="F46" s="1">
        <v>8.9369999999999994</v>
      </c>
      <c r="G46" s="7">
        <v>1</v>
      </c>
      <c r="H46" s="1">
        <v>45</v>
      </c>
      <c r="I46" s="1" t="s">
        <v>36</v>
      </c>
      <c r="J46" s="1">
        <v>34.5</v>
      </c>
      <c r="K46" s="1">
        <f t="shared" si="18"/>
        <v>-7.4190000000000005</v>
      </c>
      <c r="L46" s="1"/>
      <c r="M46" s="1"/>
      <c r="N46" s="1"/>
      <c r="O46" s="1">
        <f t="shared" si="3"/>
        <v>5.4161999999999999</v>
      </c>
      <c r="P46" s="5">
        <f t="shared" ref="P46:P47" si="26">11*O46-F46</f>
        <v>50.641199999999998</v>
      </c>
      <c r="Q46" s="5">
        <f t="shared" si="23"/>
        <v>51</v>
      </c>
      <c r="R46" s="5">
        <v>72</v>
      </c>
      <c r="S46" s="1"/>
      <c r="T46" s="1">
        <f t="shared" si="24"/>
        <v>11.066245707322476</v>
      </c>
      <c r="U46" s="1">
        <f t="shared" si="6"/>
        <v>1.650049850448654</v>
      </c>
      <c r="V46" s="1">
        <v>1.605</v>
      </c>
      <c r="W46" s="1">
        <v>0.2016</v>
      </c>
      <c r="X46" s="1">
        <v>1.5904</v>
      </c>
      <c r="Y46" s="1">
        <v>6.3681999999999999</v>
      </c>
      <c r="Z46" s="1">
        <v>1.8146</v>
      </c>
      <c r="AA46" s="1">
        <v>0.2016</v>
      </c>
      <c r="AB46" s="1">
        <v>0</v>
      </c>
      <c r="AC46" s="1">
        <v>0</v>
      </c>
      <c r="AD46" s="1">
        <v>0</v>
      </c>
      <c r="AE46" s="1">
        <v>0</v>
      </c>
      <c r="AF46" s="1"/>
      <c r="AG46" s="1">
        <f t="shared" si="25"/>
        <v>51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38</v>
      </c>
      <c r="C47" s="1">
        <v>76.275000000000006</v>
      </c>
      <c r="D47" s="1">
        <v>68.372</v>
      </c>
      <c r="E47" s="1">
        <v>105.018</v>
      </c>
      <c r="F47" s="1">
        <v>36.517000000000003</v>
      </c>
      <c r="G47" s="7">
        <v>1</v>
      </c>
      <c r="H47" s="1">
        <v>45</v>
      </c>
      <c r="I47" s="1" t="s">
        <v>36</v>
      </c>
      <c r="J47" s="1">
        <v>94</v>
      </c>
      <c r="K47" s="1">
        <f t="shared" si="18"/>
        <v>11.018000000000001</v>
      </c>
      <c r="L47" s="1"/>
      <c r="M47" s="1"/>
      <c r="N47" s="1"/>
      <c r="O47" s="1">
        <f t="shared" si="3"/>
        <v>21.003599999999999</v>
      </c>
      <c r="P47" s="5">
        <f t="shared" si="26"/>
        <v>194.52259999999998</v>
      </c>
      <c r="Q47" s="5">
        <v>210</v>
      </c>
      <c r="R47" s="5">
        <v>280</v>
      </c>
      <c r="S47" s="1"/>
      <c r="T47" s="1">
        <f t="shared" si="24"/>
        <v>11.736892723152222</v>
      </c>
      <c r="U47" s="1">
        <f t="shared" si="6"/>
        <v>1.7386067150393267</v>
      </c>
      <c r="V47" s="1">
        <v>11.833399999999999</v>
      </c>
      <c r="W47" s="1">
        <v>13.3912</v>
      </c>
      <c r="X47" s="1">
        <v>13.440200000000001</v>
      </c>
      <c r="Y47" s="1">
        <v>13.1944</v>
      </c>
      <c r="Z47" s="1">
        <v>9.2471999999999994</v>
      </c>
      <c r="AA47" s="1">
        <v>6.5015999999999989</v>
      </c>
      <c r="AB47" s="1">
        <v>3.7248000000000001</v>
      </c>
      <c r="AC47" s="1">
        <v>15.219200000000001</v>
      </c>
      <c r="AD47" s="1">
        <v>0</v>
      </c>
      <c r="AE47" s="1">
        <v>0</v>
      </c>
      <c r="AF47" s="1"/>
      <c r="AG47" s="1">
        <f t="shared" si="25"/>
        <v>210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35</v>
      </c>
      <c r="C48" s="1">
        <v>1</v>
      </c>
      <c r="D48" s="1"/>
      <c r="E48" s="1"/>
      <c r="F48" s="1"/>
      <c r="G48" s="7">
        <v>0.28000000000000003</v>
      </c>
      <c r="H48" s="1">
        <v>45</v>
      </c>
      <c r="I48" s="1" t="s">
        <v>36</v>
      </c>
      <c r="J48" s="1">
        <v>2</v>
      </c>
      <c r="K48" s="1">
        <f t="shared" si="18"/>
        <v>-2</v>
      </c>
      <c r="L48" s="1"/>
      <c r="M48" s="1"/>
      <c r="N48" s="1"/>
      <c r="O48" s="1">
        <f t="shared" si="3"/>
        <v>0</v>
      </c>
      <c r="P48" s="5">
        <v>16</v>
      </c>
      <c r="Q48" s="5">
        <f t="shared" si="23"/>
        <v>16</v>
      </c>
      <c r="R48" s="5"/>
      <c r="S48" s="1"/>
      <c r="T48" s="1" t="e">
        <f t="shared" si="24"/>
        <v>#DIV/0!</v>
      </c>
      <c r="U48" s="1" t="e">
        <f t="shared" si="6"/>
        <v>#DIV/0!</v>
      </c>
      <c r="V48" s="1">
        <v>1.8</v>
      </c>
      <c r="W48" s="1">
        <v>2.6</v>
      </c>
      <c r="X48" s="1">
        <v>2.6</v>
      </c>
      <c r="Y48" s="1">
        <v>1</v>
      </c>
      <c r="Z48" s="1">
        <v>1.2</v>
      </c>
      <c r="AA48" s="1">
        <v>0.4</v>
      </c>
      <c r="AB48" s="1">
        <v>1.8</v>
      </c>
      <c r="AC48" s="1">
        <v>9.4</v>
      </c>
      <c r="AD48" s="1">
        <v>1.6</v>
      </c>
      <c r="AE48" s="1">
        <v>0</v>
      </c>
      <c r="AF48" s="1"/>
      <c r="AG48" s="1">
        <f t="shared" si="25"/>
        <v>4.4800000000000004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48</v>
      </c>
      <c r="D49" s="1"/>
      <c r="E49" s="1">
        <v>22</v>
      </c>
      <c r="F49" s="1">
        <v>13</v>
      </c>
      <c r="G49" s="7">
        <v>0.35</v>
      </c>
      <c r="H49" s="1">
        <v>45</v>
      </c>
      <c r="I49" s="1" t="s">
        <v>36</v>
      </c>
      <c r="J49" s="1">
        <v>22</v>
      </c>
      <c r="K49" s="1">
        <f t="shared" si="18"/>
        <v>0</v>
      </c>
      <c r="L49" s="1"/>
      <c r="M49" s="1"/>
      <c r="N49" s="1"/>
      <c r="O49" s="1">
        <f t="shared" si="3"/>
        <v>4.4000000000000004</v>
      </c>
      <c r="P49" s="5">
        <f>12*O49-F49</f>
        <v>39.800000000000004</v>
      </c>
      <c r="Q49" s="5">
        <v>44</v>
      </c>
      <c r="R49" s="5">
        <v>53</v>
      </c>
      <c r="S49" s="1"/>
      <c r="T49" s="1">
        <f t="shared" si="24"/>
        <v>12.954545454545453</v>
      </c>
      <c r="U49" s="1">
        <f t="shared" si="6"/>
        <v>2.9545454545454541</v>
      </c>
      <c r="V49" s="1">
        <v>1.6</v>
      </c>
      <c r="W49" s="1">
        <v>2.4</v>
      </c>
      <c r="X49" s="1">
        <v>6.4</v>
      </c>
      <c r="Y49" s="1">
        <v>0.6</v>
      </c>
      <c r="Z49" s="1">
        <v>2.6</v>
      </c>
      <c r="AA49" s="1">
        <v>4</v>
      </c>
      <c r="AB49" s="1">
        <v>1</v>
      </c>
      <c r="AC49" s="1">
        <v>0</v>
      </c>
      <c r="AD49" s="1">
        <v>0</v>
      </c>
      <c r="AE49" s="1">
        <v>0</v>
      </c>
      <c r="AF49" s="1"/>
      <c r="AG49" s="1">
        <f t="shared" si="25"/>
        <v>15.399999999999999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35</v>
      </c>
      <c r="C50" s="1">
        <v>47</v>
      </c>
      <c r="D50" s="1">
        <v>40</v>
      </c>
      <c r="E50" s="1">
        <v>25</v>
      </c>
      <c r="F50" s="1">
        <v>55</v>
      </c>
      <c r="G50" s="7">
        <v>0.28000000000000003</v>
      </c>
      <c r="H50" s="1">
        <v>45</v>
      </c>
      <c r="I50" s="1" t="s">
        <v>36</v>
      </c>
      <c r="J50" s="1">
        <v>25</v>
      </c>
      <c r="K50" s="1">
        <f t="shared" si="18"/>
        <v>0</v>
      </c>
      <c r="L50" s="1"/>
      <c r="M50" s="1"/>
      <c r="N50" s="1"/>
      <c r="O50" s="1">
        <f t="shared" si="3"/>
        <v>5</v>
      </c>
      <c r="P50" s="5">
        <f t="shared" si="22"/>
        <v>10</v>
      </c>
      <c r="Q50" s="5">
        <v>15</v>
      </c>
      <c r="R50" s="5">
        <v>20</v>
      </c>
      <c r="S50" s="1"/>
      <c r="T50" s="1">
        <f t="shared" si="24"/>
        <v>14</v>
      </c>
      <c r="U50" s="1">
        <f t="shared" si="6"/>
        <v>11</v>
      </c>
      <c r="V50" s="1">
        <v>5</v>
      </c>
      <c r="W50" s="1">
        <v>5.2</v>
      </c>
      <c r="X50" s="1">
        <v>7.2</v>
      </c>
      <c r="Y50" s="1">
        <v>8.8000000000000007</v>
      </c>
      <c r="Z50" s="1">
        <v>4.8</v>
      </c>
      <c r="AA50" s="1">
        <v>3.8</v>
      </c>
      <c r="AB50" s="1">
        <v>1.6</v>
      </c>
      <c r="AC50" s="1">
        <v>12.2</v>
      </c>
      <c r="AD50" s="1">
        <v>3.6</v>
      </c>
      <c r="AE50" s="1">
        <v>0</v>
      </c>
      <c r="AF50" s="1"/>
      <c r="AG50" s="1">
        <f t="shared" si="25"/>
        <v>4.2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35</v>
      </c>
      <c r="C51" s="1">
        <v>47</v>
      </c>
      <c r="D51" s="1">
        <v>32</v>
      </c>
      <c r="E51" s="1">
        <v>20</v>
      </c>
      <c r="F51" s="1">
        <v>52</v>
      </c>
      <c r="G51" s="7">
        <v>0.35</v>
      </c>
      <c r="H51" s="1">
        <v>45</v>
      </c>
      <c r="I51" s="1" t="s">
        <v>48</v>
      </c>
      <c r="J51" s="1">
        <v>20</v>
      </c>
      <c r="K51" s="1">
        <f t="shared" si="18"/>
        <v>0</v>
      </c>
      <c r="L51" s="1"/>
      <c r="M51" s="1"/>
      <c r="N51" s="1"/>
      <c r="O51" s="1">
        <f t="shared" si="3"/>
        <v>4</v>
      </c>
      <c r="P51" s="5"/>
      <c r="Q51" s="5">
        <f t="shared" si="23"/>
        <v>0</v>
      </c>
      <c r="R51" s="5"/>
      <c r="S51" s="1"/>
      <c r="T51" s="1">
        <f t="shared" si="24"/>
        <v>13</v>
      </c>
      <c r="U51" s="1">
        <f t="shared" si="6"/>
        <v>13</v>
      </c>
      <c r="V51" s="1">
        <v>7</v>
      </c>
      <c r="W51" s="1">
        <v>7.4</v>
      </c>
      <c r="X51" s="1">
        <v>8</v>
      </c>
      <c r="Y51" s="1">
        <v>8.6</v>
      </c>
      <c r="Z51" s="1">
        <v>4.4000000000000004</v>
      </c>
      <c r="AA51" s="1">
        <v>3.8</v>
      </c>
      <c r="AB51" s="1">
        <v>1</v>
      </c>
      <c r="AC51" s="1">
        <v>14.4</v>
      </c>
      <c r="AD51" s="1">
        <v>4.8</v>
      </c>
      <c r="AE51" s="1">
        <v>0</v>
      </c>
      <c r="AF51" s="1"/>
      <c r="AG51" s="1">
        <f t="shared" si="2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35</v>
      </c>
      <c r="C52" s="1">
        <v>54</v>
      </c>
      <c r="D52" s="1">
        <v>40</v>
      </c>
      <c r="E52" s="1">
        <v>19</v>
      </c>
      <c r="F52" s="1">
        <v>66</v>
      </c>
      <c r="G52" s="7">
        <v>0.35</v>
      </c>
      <c r="H52" s="1">
        <v>45</v>
      </c>
      <c r="I52" s="1" t="s">
        <v>48</v>
      </c>
      <c r="J52" s="1">
        <v>19</v>
      </c>
      <c r="K52" s="1">
        <f t="shared" si="18"/>
        <v>0</v>
      </c>
      <c r="L52" s="1"/>
      <c r="M52" s="1"/>
      <c r="N52" s="1"/>
      <c r="O52" s="1">
        <f t="shared" si="3"/>
        <v>3.8</v>
      </c>
      <c r="P52" s="5"/>
      <c r="Q52" s="5">
        <f t="shared" si="23"/>
        <v>0</v>
      </c>
      <c r="R52" s="5"/>
      <c r="S52" s="1"/>
      <c r="T52" s="1">
        <f t="shared" si="24"/>
        <v>17.368421052631579</v>
      </c>
      <c r="U52" s="1">
        <f t="shared" si="6"/>
        <v>17.368421052631579</v>
      </c>
      <c r="V52" s="1">
        <v>8.8000000000000007</v>
      </c>
      <c r="W52" s="1">
        <v>8.1999999999999993</v>
      </c>
      <c r="X52" s="1">
        <v>9.4</v>
      </c>
      <c r="Y52" s="1">
        <v>10.8</v>
      </c>
      <c r="Z52" s="1">
        <v>4.2</v>
      </c>
      <c r="AA52" s="1">
        <v>4.4000000000000004</v>
      </c>
      <c r="AB52" s="1">
        <v>1.2</v>
      </c>
      <c r="AC52" s="1">
        <v>16.2</v>
      </c>
      <c r="AD52" s="1">
        <v>4.5999999999999996</v>
      </c>
      <c r="AE52" s="1">
        <v>0</v>
      </c>
      <c r="AF52" s="26" t="s">
        <v>54</v>
      </c>
      <c r="AG52" s="1">
        <f t="shared" si="2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35</v>
      </c>
      <c r="C53" s="1">
        <v>36</v>
      </c>
      <c r="D53" s="1">
        <v>40</v>
      </c>
      <c r="E53" s="1">
        <v>17</v>
      </c>
      <c r="F53" s="1">
        <v>53</v>
      </c>
      <c r="G53" s="7">
        <v>0.28000000000000003</v>
      </c>
      <c r="H53" s="1">
        <v>45</v>
      </c>
      <c r="I53" s="1" t="s">
        <v>36</v>
      </c>
      <c r="J53" s="1">
        <v>17</v>
      </c>
      <c r="K53" s="1">
        <f t="shared" si="18"/>
        <v>0</v>
      </c>
      <c r="L53" s="1"/>
      <c r="M53" s="1"/>
      <c r="N53" s="1"/>
      <c r="O53" s="1">
        <f t="shared" si="3"/>
        <v>3.4</v>
      </c>
      <c r="P53" s="5"/>
      <c r="Q53" s="5">
        <f t="shared" si="23"/>
        <v>0</v>
      </c>
      <c r="R53" s="5"/>
      <c r="S53" s="1"/>
      <c r="T53" s="1">
        <f t="shared" si="24"/>
        <v>15.588235294117647</v>
      </c>
      <c r="U53" s="1">
        <f t="shared" si="6"/>
        <v>15.588235294117647</v>
      </c>
      <c r="V53" s="1">
        <v>6</v>
      </c>
      <c r="W53" s="1">
        <v>6.6</v>
      </c>
      <c r="X53" s="1">
        <v>6</v>
      </c>
      <c r="Y53" s="1">
        <v>5.6</v>
      </c>
      <c r="Z53" s="1">
        <v>1.6</v>
      </c>
      <c r="AA53" s="1">
        <v>2</v>
      </c>
      <c r="AB53" s="1">
        <v>0</v>
      </c>
      <c r="AC53" s="1">
        <v>11.2</v>
      </c>
      <c r="AD53" s="1">
        <v>2.6</v>
      </c>
      <c r="AE53" s="1">
        <v>0</v>
      </c>
      <c r="AF53" s="26" t="s">
        <v>54</v>
      </c>
      <c r="AG53" s="1">
        <f t="shared" si="25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35</v>
      </c>
      <c r="C54" s="1">
        <v>24</v>
      </c>
      <c r="D54" s="1">
        <v>128</v>
      </c>
      <c r="E54" s="1">
        <v>56</v>
      </c>
      <c r="F54" s="1">
        <v>85</v>
      </c>
      <c r="G54" s="7">
        <v>0.41</v>
      </c>
      <c r="H54" s="1">
        <v>45</v>
      </c>
      <c r="I54" s="1" t="s">
        <v>36</v>
      </c>
      <c r="J54" s="1">
        <v>59</v>
      </c>
      <c r="K54" s="1">
        <f t="shared" si="18"/>
        <v>-3</v>
      </c>
      <c r="L54" s="1"/>
      <c r="M54" s="1"/>
      <c r="N54" s="1"/>
      <c r="O54" s="1">
        <f t="shared" si="3"/>
        <v>11.2</v>
      </c>
      <c r="P54" s="5">
        <f t="shared" si="22"/>
        <v>60.599999999999994</v>
      </c>
      <c r="Q54" s="5">
        <v>72</v>
      </c>
      <c r="R54" s="5">
        <v>80</v>
      </c>
      <c r="S54" s="1"/>
      <c r="T54" s="1">
        <f t="shared" si="24"/>
        <v>14.017857142857144</v>
      </c>
      <c r="U54" s="1">
        <f t="shared" si="6"/>
        <v>7.5892857142857144</v>
      </c>
      <c r="V54" s="1">
        <v>7.2</v>
      </c>
      <c r="W54" s="1">
        <v>11.6</v>
      </c>
      <c r="X54" s="1">
        <v>9.6</v>
      </c>
      <c r="Y54" s="1">
        <v>11</v>
      </c>
      <c r="Z54" s="1">
        <v>11.4</v>
      </c>
      <c r="AA54" s="1">
        <v>4.2</v>
      </c>
      <c r="AB54" s="1">
        <v>0</v>
      </c>
      <c r="AC54" s="1">
        <v>33.200000000000003</v>
      </c>
      <c r="AD54" s="1">
        <v>0</v>
      </c>
      <c r="AE54" s="1">
        <v>0</v>
      </c>
      <c r="AF54" s="1"/>
      <c r="AG54" s="1">
        <f t="shared" si="25"/>
        <v>29.52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35</v>
      </c>
      <c r="C55" s="1">
        <v>32</v>
      </c>
      <c r="D55" s="1"/>
      <c r="E55" s="1">
        <v>25</v>
      </c>
      <c r="F55" s="1">
        <v>7</v>
      </c>
      <c r="G55" s="7">
        <v>0.41</v>
      </c>
      <c r="H55" s="1">
        <v>45</v>
      </c>
      <c r="I55" s="1" t="s">
        <v>48</v>
      </c>
      <c r="J55" s="1">
        <v>25</v>
      </c>
      <c r="K55" s="1">
        <f t="shared" si="18"/>
        <v>0</v>
      </c>
      <c r="L55" s="1"/>
      <c r="M55" s="1"/>
      <c r="N55" s="1"/>
      <c r="O55" s="1">
        <f t="shared" si="3"/>
        <v>5</v>
      </c>
      <c r="P55" s="5">
        <f>10*O55-F55</f>
        <v>43</v>
      </c>
      <c r="Q55" s="5">
        <v>50</v>
      </c>
      <c r="R55" s="5">
        <v>70</v>
      </c>
      <c r="S55" s="1"/>
      <c r="T55" s="1">
        <f t="shared" si="24"/>
        <v>11.4</v>
      </c>
      <c r="U55" s="1">
        <f t="shared" si="6"/>
        <v>1.4</v>
      </c>
      <c r="V55" s="1">
        <v>1.4</v>
      </c>
      <c r="W55" s="1">
        <v>1.8</v>
      </c>
      <c r="X55" s="1">
        <v>3.6</v>
      </c>
      <c r="Y55" s="1">
        <v>0.6</v>
      </c>
      <c r="Z55" s="1">
        <v>1.4</v>
      </c>
      <c r="AA55" s="1">
        <v>0.6</v>
      </c>
      <c r="AB55" s="1">
        <v>0</v>
      </c>
      <c r="AC55" s="1">
        <v>0.4</v>
      </c>
      <c r="AD55" s="1">
        <v>2.6</v>
      </c>
      <c r="AE55" s="1">
        <v>0</v>
      </c>
      <c r="AF55" s="24" t="s">
        <v>54</v>
      </c>
      <c r="AG55" s="1">
        <f t="shared" si="25"/>
        <v>20.5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35</v>
      </c>
      <c r="C56" s="1">
        <v>47</v>
      </c>
      <c r="D56" s="1"/>
      <c r="E56" s="1">
        <v>10</v>
      </c>
      <c r="F56" s="1">
        <v>37</v>
      </c>
      <c r="G56" s="7">
        <v>0.41</v>
      </c>
      <c r="H56" s="1">
        <v>45</v>
      </c>
      <c r="I56" s="1" t="s">
        <v>36</v>
      </c>
      <c r="J56" s="1">
        <v>10</v>
      </c>
      <c r="K56" s="1">
        <f t="shared" si="18"/>
        <v>0</v>
      </c>
      <c r="L56" s="1"/>
      <c r="M56" s="1"/>
      <c r="N56" s="1"/>
      <c r="O56" s="1">
        <f t="shared" si="3"/>
        <v>2</v>
      </c>
      <c r="P56" s="5"/>
      <c r="Q56" s="5">
        <f t="shared" si="23"/>
        <v>0</v>
      </c>
      <c r="R56" s="5"/>
      <c r="S56" s="1"/>
      <c r="T56" s="1">
        <f t="shared" si="24"/>
        <v>18.5</v>
      </c>
      <c r="U56" s="1">
        <f t="shared" si="6"/>
        <v>18.5</v>
      </c>
      <c r="V56" s="1">
        <v>0.6</v>
      </c>
      <c r="W56" s="1">
        <v>0.8</v>
      </c>
      <c r="X56" s="1">
        <v>4.5999999999999996</v>
      </c>
      <c r="Y56" s="1">
        <v>3.2</v>
      </c>
      <c r="Z56" s="1">
        <v>1.4</v>
      </c>
      <c r="AA56" s="1">
        <v>0.6</v>
      </c>
      <c r="AB56" s="1">
        <v>1.6</v>
      </c>
      <c r="AC56" s="1">
        <v>4.5999999999999996</v>
      </c>
      <c r="AD56" s="1">
        <v>0.4</v>
      </c>
      <c r="AE56" s="1">
        <v>0</v>
      </c>
      <c r="AF56" s="25" t="s">
        <v>42</v>
      </c>
      <c r="AG56" s="1">
        <f t="shared" si="25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35</v>
      </c>
      <c r="C57" s="1">
        <v>11</v>
      </c>
      <c r="D57" s="1">
        <v>1</v>
      </c>
      <c r="E57" s="1">
        <v>12</v>
      </c>
      <c r="F57" s="1"/>
      <c r="G57" s="7">
        <v>0.4</v>
      </c>
      <c r="H57" s="1">
        <v>30</v>
      </c>
      <c r="I57" s="1" t="s">
        <v>36</v>
      </c>
      <c r="J57" s="1">
        <v>15</v>
      </c>
      <c r="K57" s="1">
        <f t="shared" si="18"/>
        <v>-3</v>
      </c>
      <c r="L57" s="1"/>
      <c r="M57" s="1"/>
      <c r="N57" s="1"/>
      <c r="O57" s="1">
        <f t="shared" si="3"/>
        <v>2.4</v>
      </c>
      <c r="P57" s="5">
        <f>9*O57-F57</f>
        <v>21.599999999999998</v>
      </c>
      <c r="Q57" s="5">
        <v>28</v>
      </c>
      <c r="R57" s="5">
        <v>30</v>
      </c>
      <c r="S57" s="1"/>
      <c r="T57" s="1">
        <f t="shared" si="24"/>
        <v>11.666666666666668</v>
      </c>
      <c r="U57" s="1">
        <f t="shared" si="6"/>
        <v>0</v>
      </c>
      <c r="V57" s="1">
        <v>0</v>
      </c>
      <c r="W57" s="1">
        <v>0.2</v>
      </c>
      <c r="X57" s="1">
        <v>1.6</v>
      </c>
      <c r="Y57" s="1">
        <v>1</v>
      </c>
      <c r="Z57" s="1">
        <v>0.6</v>
      </c>
      <c r="AA57" s="1">
        <v>-0.2</v>
      </c>
      <c r="AB57" s="1">
        <v>-0.2</v>
      </c>
      <c r="AC57" s="1">
        <v>0.2</v>
      </c>
      <c r="AD57" s="1">
        <v>1.6</v>
      </c>
      <c r="AE57" s="1">
        <v>0</v>
      </c>
      <c r="AF57" s="1"/>
      <c r="AG57" s="1">
        <f t="shared" si="25"/>
        <v>11.200000000000001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95</v>
      </c>
      <c r="B58" s="11" t="s">
        <v>38</v>
      </c>
      <c r="C58" s="11"/>
      <c r="D58" s="11"/>
      <c r="E58" s="11"/>
      <c r="F58" s="11"/>
      <c r="G58" s="12">
        <v>0</v>
      </c>
      <c r="H58" s="11">
        <v>30</v>
      </c>
      <c r="I58" s="11" t="s">
        <v>36</v>
      </c>
      <c r="J58" s="11"/>
      <c r="K58" s="11">
        <f t="shared" si="18"/>
        <v>0</v>
      </c>
      <c r="L58" s="11"/>
      <c r="M58" s="11"/>
      <c r="N58" s="11"/>
      <c r="O58" s="11">
        <f t="shared" si="3"/>
        <v>0</v>
      </c>
      <c r="P58" s="13"/>
      <c r="Q58" s="13"/>
      <c r="R58" s="13"/>
      <c r="S58" s="11"/>
      <c r="T58" s="11" t="e">
        <f t="shared" si="9"/>
        <v>#DIV/0!</v>
      </c>
      <c r="U58" s="11" t="e">
        <f t="shared" si="6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 t="s">
        <v>66</v>
      </c>
      <c r="AG58" s="1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35</v>
      </c>
      <c r="C59" s="1">
        <v>1</v>
      </c>
      <c r="D59" s="1"/>
      <c r="E59" s="1"/>
      <c r="F59" s="1"/>
      <c r="G59" s="7">
        <v>0.41</v>
      </c>
      <c r="H59" s="1">
        <v>45</v>
      </c>
      <c r="I59" s="1" t="s">
        <v>36</v>
      </c>
      <c r="J59" s="1">
        <v>1</v>
      </c>
      <c r="K59" s="1">
        <f t="shared" si="18"/>
        <v>-1</v>
      </c>
      <c r="L59" s="1"/>
      <c r="M59" s="1"/>
      <c r="N59" s="1"/>
      <c r="O59" s="1">
        <f t="shared" si="3"/>
        <v>0</v>
      </c>
      <c r="P59" s="5">
        <v>8</v>
      </c>
      <c r="Q59" s="5">
        <f>ROUND(P59,0)</f>
        <v>8</v>
      </c>
      <c r="R59" s="5"/>
      <c r="S59" s="1"/>
      <c r="T59" s="1" t="e">
        <f>(F59+Q59)/O59</f>
        <v>#DIV/0!</v>
      </c>
      <c r="U59" s="1" t="e">
        <f t="shared" si="6"/>
        <v>#DIV/0!</v>
      </c>
      <c r="V59" s="1">
        <v>1.2</v>
      </c>
      <c r="W59" s="1">
        <v>1</v>
      </c>
      <c r="X59" s="1">
        <v>1</v>
      </c>
      <c r="Y59" s="1">
        <v>1.2</v>
      </c>
      <c r="Z59" s="1">
        <v>0.6</v>
      </c>
      <c r="AA59" s="1">
        <v>0.8</v>
      </c>
      <c r="AB59" s="1">
        <v>0</v>
      </c>
      <c r="AC59" s="1">
        <v>4.4000000000000004</v>
      </c>
      <c r="AD59" s="1">
        <v>0.8</v>
      </c>
      <c r="AE59" s="1">
        <v>0</v>
      </c>
      <c r="AF59" s="1"/>
      <c r="AG59" s="1">
        <f>G59*Q59</f>
        <v>3.28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97</v>
      </c>
      <c r="B60" s="11" t="s">
        <v>38</v>
      </c>
      <c r="C60" s="11"/>
      <c r="D60" s="11"/>
      <c r="E60" s="11"/>
      <c r="F60" s="11"/>
      <c r="G60" s="12">
        <v>0</v>
      </c>
      <c r="H60" s="11">
        <v>45</v>
      </c>
      <c r="I60" s="11" t="s">
        <v>36</v>
      </c>
      <c r="J60" s="11"/>
      <c r="K60" s="11">
        <f t="shared" si="18"/>
        <v>0</v>
      </c>
      <c r="L60" s="11"/>
      <c r="M60" s="11"/>
      <c r="N60" s="11"/>
      <c r="O60" s="11">
        <f t="shared" si="3"/>
        <v>0</v>
      </c>
      <c r="P60" s="13"/>
      <c r="Q60" s="13"/>
      <c r="R60" s="13"/>
      <c r="S60" s="11"/>
      <c r="T60" s="11" t="e">
        <f t="shared" si="9"/>
        <v>#DIV/0!</v>
      </c>
      <c r="U60" s="11" t="e">
        <f t="shared" si="6"/>
        <v>#DIV/0!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 t="s">
        <v>66</v>
      </c>
      <c r="AG60" s="1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35</v>
      </c>
      <c r="C61" s="1">
        <v>16</v>
      </c>
      <c r="D61" s="1">
        <v>30</v>
      </c>
      <c r="E61" s="1">
        <v>12</v>
      </c>
      <c r="F61" s="1">
        <v>26</v>
      </c>
      <c r="G61" s="7">
        <v>0.36</v>
      </c>
      <c r="H61" s="1">
        <v>45</v>
      </c>
      <c r="I61" s="1" t="s">
        <v>36</v>
      </c>
      <c r="J61" s="1">
        <v>12</v>
      </c>
      <c r="K61" s="1">
        <f t="shared" si="18"/>
        <v>0</v>
      </c>
      <c r="L61" s="1"/>
      <c r="M61" s="1"/>
      <c r="N61" s="1"/>
      <c r="O61" s="1">
        <f t="shared" si="3"/>
        <v>2.4</v>
      </c>
      <c r="P61" s="5">
        <v>6</v>
      </c>
      <c r="Q61" s="5">
        <f>ROUND(P61,0)</f>
        <v>6</v>
      </c>
      <c r="R61" s="5"/>
      <c r="S61" s="1"/>
      <c r="T61" s="1">
        <f>(F61+Q61)/O61</f>
        <v>13.333333333333334</v>
      </c>
      <c r="U61" s="1">
        <f t="shared" si="6"/>
        <v>10.833333333333334</v>
      </c>
      <c r="V61" s="1">
        <v>4</v>
      </c>
      <c r="W61" s="1">
        <v>3.8</v>
      </c>
      <c r="X61" s="1">
        <v>3</v>
      </c>
      <c r="Y61" s="1">
        <v>4.5999999999999996</v>
      </c>
      <c r="Z61" s="1">
        <v>2.2000000000000002</v>
      </c>
      <c r="AA61" s="1">
        <v>1.2</v>
      </c>
      <c r="AB61" s="1">
        <v>0</v>
      </c>
      <c r="AC61" s="1">
        <v>11.8</v>
      </c>
      <c r="AD61" s="1">
        <v>2.6</v>
      </c>
      <c r="AE61" s="1">
        <v>0</v>
      </c>
      <c r="AF61" s="1"/>
      <c r="AG61" s="1">
        <f>G61*Q61</f>
        <v>2.16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99</v>
      </c>
      <c r="B62" s="11" t="s">
        <v>38</v>
      </c>
      <c r="C62" s="11"/>
      <c r="D62" s="11"/>
      <c r="E62" s="11"/>
      <c r="F62" s="11"/>
      <c r="G62" s="12">
        <v>0</v>
      </c>
      <c r="H62" s="11">
        <v>45</v>
      </c>
      <c r="I62" s="11" t="s">
        <v>36</v>
      </c>
      <c r="J62" s="11"/>
      <c r="K62" s="11">
        <f t="shared" si="18"/>
        <v>0</v>
      </c>
      <c r="L62" s="11"/>
      <c r="M62" s="11"/>
      <c r="N62" s="11"/>
      <c r="O62" s="11">
        <f t="shared" si="3"/>
        <v>0</v>
      </c>
      <c r="P62" s="13"/>
      <c r="Q62" s="13"/>
      <c r="R62" s="13"/>
      <c r="S62" s="11"/>
      <c r="T62" s="11" t="e">
        <f t="shared" si="9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66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35</v>
      </c>
      <c r="C63" s="1">
        <v>4</v>
      </c>
      <c r="D63" s="1">
        <v>3</v>
      </c>
      <c r="E63" s="1"/>
      <c r="F63" s="1"/>
      <c r="G63" s="7">
        <v>0.41</v>
      </c>
      <c r="H63" s="1">
        <v>45</v>
      </c>
      <c r="I63" s="1" t="s">
        <v>36</v>
      </c>
      <c r="J63" s="1">
        <v>2</v>
      </c>
      <c r="K63" s="1">
        <f t="shared" si="18"/>
        <v>-2</v>
      </c>
      <c r="L63" s="1"/>
      <c r="M63" s="1"/>
      <c r="N63" s="1"/>
      <c r="O63" s="1">
        <f t="shared" si="3"/>
        <v>0</v>
      </c>
      <c r="P63" s="5">
        <v>12</v>
      </c>
      <c r="Q63" s="5">
        <f t="shared" ref="Q63:Q65" si="27">ROUND(P63,0)</f>
        <v>12</v>
      </c>
      <c r="R63" s="5"/>
      <c r="S63" s="1"/>
      <c r="T63" s="1" t="e">
        <f t="shared" ref="T63:T66" si="28">(F63+Q63)/O63</f>
        <v>#DIV/0!</v>
      </c>
      <c r="U63" s="1" t="e">
        <f t="shared" si="6"/>
        <v>#DIV/0!</v>
      </c>
      <c r="V63" s="1">
        <v>1.6</v>
      </c>
      <c r="W63" s="1">
        <v>0.6</v>
      </c>
      <c r="X63" s="1">
        <v>3.2</v>
      </c>
      <c r="Y63" s="1">
        <v>2.4</v>
      </c>
      <c r="Z63" s="1">
        <v>0.8</v>
      </c>
      <c r="AA63" s="1">
        <v>1</v>
      </c>
      <c r="AB63" s="1">
        <v>0.2</v>
      </c>
      <c r="AC63" s="1">
        <v>6.2</v>
      </c>
      <c r="AD63" s="1">
        <v>0.4</v>
      </c>
      <c r="AE63" s="1">
        <v>0</v>
      </c>
      <c r="AF63" s="1"/>
      <c r="AG63" s="1">
        <f t="shared" ref="AG63:AG66" si="29">G63*Q63</f>
        <v>4.92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35</v>
      </c>
      <c r="C64" s="1"/>
      <c r="D64" s="1">
        <v>6</v>
      </c>
      <c r="E64" s="1">
        <v>3</v>
      </c>
      <c r="F64" s="1">
        <v>3</v>
      </c>
      <c r="G64" s="7">
        <v>0.41</v>
      </c>
      <c r="H64" s="1">
        <v>45</v>
      </c>
      <c r="I64" s="1" t="s">
        <v>36</v>
      </c>
      <c r="J64" s="1">
        <v>3</v>
      </c>
      <c r="K64" s="1">
        <f t="shared" si="18"/>
        <v>0</v>
      </c>
      <c r="L64" s="1"/>
      <c r="M64" s="1"/>
      <c r="N64" s="1"/>
      <c r="O64" s="1">
        <f t="shared" si="3"/>
        <v>0.6</v>
      </c>
      <c r="P64" s="5">
        <v>6</v>
      </c>
      <c r="Q64" s="5">
        <f t="shared" si="27"/>
        <v>6</v>
      </c>
      <c r="R64" s="5"/>
      <c r="S64" s="1"/>
      <c r="T64" s="1">
        <f t="shared" si="28"/>
        <v>15</v>
      </c>
      <c r="U64" s="1">
        <f t="shared" si="6"/>
        <v>5</v>
      </c>
      <c r="V64" s="1">
        <v>1.6</v>
      </c>
      <c r="W64" s="1">
        <v>2.2000000000000002</v>
      </c>
      <c r="X64" s="1">
        <v>2</v>
      </c>
      <c r="Y64" s="1">
        <v>1.4</v>
      </c>
      <c r="Z64" s="1">
        <v>0.8</v>
      </c>
      <c r="AA64" s="1">
        <v>0.6</v>
      </c>
      <c r="AB64" s="1">
        <v>0.2</v>
      </c>
      <c r="AC64" s="1">
        <v>3.2</v>
      </c>
      <c r="AD64" s="1">
        <v>1.4</v>
      </c>
      <c r="AE64" s="1">
        <v>0</v>
      </c>
      <c r="AF64" s="1"/>
      <c r="AG64" s="1">
        <f t="shared" si="29"/>
        <v>2.46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35</v>
      </c>
      <c r="C65" s="1">
        <v>16</v>
      </c>
      <c r="D65" s="1"/>
      <c r="E65" s="1">
        <v>2</v>
      </c>
      <c r="F65" s="1">
        <v>14</v>
      </c>
      <c r="G65" s="7">
        <v>0.28000000000000003</v>
      </c>
      <c r="H65" s="1">
        <v>45</v>
      </c>
      <c r="I65" s="1" t="s">
        <v>36</v>
      </c>
      <c r="J65" s="1">
        <v>2</v>
      </c>
      <c r="K65" s="1">
        <f t="shared" si="18"/>
        <v>0</v>
      </c>
      <c r="L65" s="1"/>
      <c r="M65" s="1"/>
      <c r="N65" s="1"/>
      <c r="O65" s="1">
        <f t="shared" si="3"/>
        <v>0.4</v>
      </c>
      <c r="P65" s="5"/>
      <c r="Q65" s="5">
        <f t="shared" si="27"/>
        <v>0</v>
      </c>
      <c r="R65" s="5"/>
      <c r="S65" s="1"/>
      <c r="T65" s="1">
        <f t="shared" si="28"/>
        <v>35</v>
      </c>
      <c r="U65" s="1">
        <f t="shared" si="6"/>
        <v>35</v>
      </c>
      <c r="V65" s="1">
        <v>1.6</v>
      </c>
      <c r="W65" s="1">
        <v>1.4</v>
      </c>
      <c r="X65" s="1">
        <v>2.4</v>
      </c>
      <c r="Y65" s="1">
        <v>1.4</v>
      </c>
      <c r="Z65" s="1">
        <v>0.6</v>
      </c>
      <c r="AA65" s="1">
        <v>0.2</v>
      </c>
      <c r="AB65" s="1">
        <v>0</v>
      </c>
      <c r="AC65" s="1">
        <v>0</v>
      </c>
      <c r="AD65" s="1">
        <v>1.4</v>
      </c>
      <c r="AE65" s="1">
        <v>0</v>
      </c>
      <c r="AF65" s="25" t="s">
        <v>42</v>
      </c>
      <c r="AG65" s="1">
        <f t="shared" si="2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35</v>
      </c>
      <c r="C66" s="1">
        <v>60</v>
      </c>
      <c r="D66" s="1"/>
      <c r="E66" s="1">
        <v>38</v>
      </c>
      <c r="F66" s="1">
        <v>17</v>
      </c>
      <c r="G66" s="7">
        <v>0.4</v>
      </c>
      <c r="H66" s="1">
        <v>45</v>
      </c>
      <c r="I66" s="1" t="s">
        <v>36</v>
      </c>
      <c r="J66" s="1">
        <v>38</v>
      </c>
      <c r="K66" s="1">
        <f t="shared" si="18"/>
        <v>0</v>
      </c>
      <c r="L66" s="1"/>
      <c r="M66" s="1"/>
      <c r="N66" s="1"/>
      <c r="O66" s="1">
        <f t="shared" si="3"/>
        <v>7.6</v>
      </c>
      <c r="P66" s="5">
        <f>11*O66-F66</f>
        <v>66.599999999999994</v>
      </c>
      <c r="Q66" s="5">
        <v>72</v>
      </c>
      <c r="R66" s="5">
        <v>90</v>
      </c>
      <c r="S66" s="1"/>
      <c r="T66" s="1">
        <f t="shared" si="28"/>
        <v>11.710526315789474</v>
      </c>
      <c r="U66" s="1">
        <f t="shared" si="6"/>
        <v>2.236842105263158</v>
      </c>
      <c r="V66" s="1">
        <v>3.2</v>
      </c>
      <c r="W66" s="1">
        <v>4.8</v>
      </c>
      <c r="X66" s="1">
        <v>6.8</v>
      </c>
      <c r="Y66" s="1">
        <v>2.6</v>
      </c>
      <c r="Z66" s="1">
        <v>5.8</v>
      </c>
      <c r="AA66" s="1">
        <v>3.2</v>
      </c>
      <c r="AB66" s="1">
        <v>1.8</v>
      </c>
      <c r="AC66" s="1">
        <v>2.8</v>
      </c>
      <c r="AD66" s="1">
        <v>1.6</v>
      </c>
      <c r="AE66" s="1">
        <v>0</v>
      </c>
      <c r="AF66" s="1"/>
      <c r="AG66" s="1">
        <f t="shared" si="29"/>
        <v>28.8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104</v>
      </c>
      <c r="B67" s="11" t="s">
        <v>35</v>
      </c>
      <c r="C67" s="11"/>
      <c r="D67" s="11"/>
      <c r="E67" s="11"/>
      <c r="F67" s="11"/>
      <c r="G67" s="12">
        <v>0</v>
      </c>
      <c r="H67" s="11">
        <v>120</v>
      </c>
      <c r="I67" s="11" t="s">
        <v>36</v>
      </c>
      <c r="J67" s="11"/>
      <c r="K67" s="11">
        <f t="shared" si="18"/>
        <v>0</v>
      </c>
      <c r="L67" s="11"/>
      <c r="M67" s="11"/>
      <c r="N67" s="11"/>
      <c r="O67" s="11">
        <f t="shared" si="3"/>
        <v>0</v>
      </c>
      <c r="P67" s="13"/>
      <c r="Q67" s="13"/>
      <c r="R67" s="13"/>
      <c r="S67" s="11"/>
      <c r="T67" s="11" t="e">
        <f t="shared" si="9"/>
        <v>#DIV/0!</v>
      </c>
      <c r="U67" s="11" t="e">
        <f t="shared" si="6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66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35</v>
      </c>
      <c r="C68" s="1"/>
      <c r="D68" s="1">
        <v>8</v>
      </c>
      <c r="E68" s="1">
        <v>1</v>
      </c>
      <c r="F68" s="1">
        <v>7</v>
      </c>
      <c r="G68" s="7">
        <v>0.33</v>
      </c>
      <c r="H68" s="1" t="e">
        <v>#N/A</v>
      </c>
      <c r="I68" s="1" t="s">
        <v>36</v>
      </c>
      <c r="J68" s="1">
        <v>1</v>
      </c>
      <c r="K68" s="1">
        <f t="shared" si="18"/>
        <v>0</v>
      </c>
      <c r="L68" s="1"/>
      <c r="M68" s="1"/>
      <c r="N68" s="1"/>
      <c r="O68" s="1">
        <f t="shared" si="3"/>
        <v>0.2</v>
      </c>
      <c r="P68" s="5"/>
      <c r="Q68" s="5">
        <f>ROUND(P68,0)</f>
        <v>0</v>
      </c>
      <c r="R68" s="5"/>
      <c r="S68" s="1"/>
      <c r="T68" s="1">
        <f>(F68+Q68)/O68</f>
        <v>35</v>
      </c>
      <c r="U68" s="1">
        <f t="shared" si="6"/>
        <v>35</v>
      </c>
      <c r="V68" s="1">
        <v>0</v>
      </c>
      <c r="W68" s="1">
        <v>0</v>
      </c>
      <c r="X68" s="1">
        <v>0</v>
      </c>
      <c r="Y68" s="1">
        <v>0.2</v>
      </c>
      <c r="Z68" s="1">
        <v>0.4</v>
      </c>
      <c r="AA68" s="1">
        <v>0.4</v>
      </c>
      <c r="AB68" s="1">
        <v>0.4</v>
      </c>
      <c r="AC68" s="1">
        <v>3.2</v>
      </c>
      <c r="AD68" s="1">
        <v>1.6</v>
      </c>
      <c r="AE68" s="1">
        <v>0</v>
      </c>
      <c r="AF68" s="1" t="s">
        <v>106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107</v>
      </c>
      <c r="B69" s="11" t="s">
        <v>38</v>
      </c>
      <c r="C69" s="11"/>
      <c r="D69" s="11"/>
      <c r="E69" s="11"/>
      <c r="F69" s="11"/>
      <c r="G69" s="12">
        <v>0</v>
      </c>
      <c r="H69" s="11">
        <v>45</v>
      </c>
      <c r="I69" s="11" t="s">
        <v>36</v>
      </c>
      <c r="J69" s="11"/>
      <c r="K69" s="11">
        <f t="shared" si="18"/>
        <v>0</v>
      </c>
      <c r="L69" s="11"/>
      <c r="M69" s="11"/>
      <c r="N69" s="11"/>
      <c r="O69" s="11">
        <f t="shared" si="3"/>
        <v>0</v>
      </c>
      <c r="P69" s="13"/>
      <c r="Q69" s="13"/>
      <c r="R69" s="13"/>
      <c r="S69" s="11"/>
      <c r="T69" s="11" t="e">
        <f t="shared" si="9"/>
        <v>#DIV/0!</v>
      </c>
      <c r="U69" s="11" t="e">
        <f t="shared" si="6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66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35</v>
      </c>
      <c r="C70" s="1">
        <v>16</v>
      </c>
      <c r="D70" s="1"/>
      <c r="E70" s="1">
        <v>2</v>
      </c>
      <c r="F70" s="1">
        <v>14</v>
      </c>
      <c r="G70" s="7">
        <v>0.33</v>
      </c>
      <c r="H70" s="1">
        <v>45</v>
      </c>
      <c r="I70" s="1" t="s">
        <v>36</v>
      </c>
      <c r="J70" s="1">
        <v>2</v>
      </c>
      <c r="K70" s="1">
        <f t="shared" ref="K70:K93" si="30">E70-J70</f>
        <v>0</v>
      </c>
      <c r="L70" s="1"/>
      <c r="M70" s="1"/>
      <c r="N70" s="1"/>
      <c r="O70" s="1">
        <f t="shared" si="3"/>
        <v>0.4</v>
      </c>
      <c r="P70" s="5"/>
      <c r="Q70" s="5">
        <f>ROUND(P70,0)</f>
        <v>0</v>
      </c>
      <c r="R70" s="5"/>
      <c r="S70" s="1"/>
      <c r="T70" s="1">
        <f>(F70+Q70)/O70</f>
        <v>35</v>
      </c>
      <c r="U70" s="1">
        <f t="shared" si="6"/>
        <v>35</v>
      </c>
      <c r="V70" s="1">
        <v>0</v>
      </c>
      <c r="W70" s="1">
        <v>0</v>
      </c>
      <c r="X70" s="1">
        <v>1.2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25" t="s">
        <v>42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109</v>
      </c>
      <c r="B71" s="11" t="s">
        <v>38</v>
      </c>
      <c r="C71" s="11"/>
      <c r="D71" s="11"/>
      <c r="E71" s="11"/>
      <c r="F71" s="11"/>
      <c r="G71" s="12">
        <v>0</v>
      </c>
      <c r="H71" s="11">
        <v>45</v>
      </c>
      <c r="I71" s="11" t="s">
        <v>36</v>
      </c>
      <c r="J71" s="11"/>
      <c r="K71" s="11">
        <f t="shared" si="30"/>
        <v>0</v>
      </c>
      <c r="L71" s="11"/>
      <c r="M71" s="11"/>
      <c r="N71" s="11"/>
      <c r="O71" s="11">
        <f t="shared" ref="O71:O93" si="31">E71/5</f>
        <v>0</v>
      </c>
      <c r="P71" s="13"/>
      <c r="Q71" s="13"/>
      <c r="R71" s="13"/>
      <c r="S71" s="11"/>
      <c r="T71" s="11" t="e">
        <f>(F71+P71)/O71</f>
        <v>#DIV/0!</v>
      </c>
      <c r="U71" s="11" t="e">
        <f t="shared" ref="U71:U89" si="32">F71/O71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66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35</v>
      </c>
      <c r="C72" s="1">
        <v>7</v>
      </c>
      <c r="D72" s="1">
        <v>16</v>
      </c>
      <c r="E72" s="1">
        <v>6</v>
      </c>
      <c r="F72" s="1">
        <v>15</v>
      </c>
      <c r="G72" s="7">
        <v>0.33</v>
      </c>
      <c r="H72" s="1">
        <v>45</v>
      </c>
      <c r="I72" s="1" t="s">
        <v>36</v>
      </c>
      <c r="J72" s="1">
        <v>6</v>
      </c>
      <c r="K72" s="1">
        <f t="shared" si="30"/>
        <v>0</v>
      </c>
      <c r="L72" s="1"/>
      <c r="M72" s="1"/>
      <c r="N72" s="1"/>
      <c r="O72" s="1">
        <f t="shared" si="31"/>
        <v>1.2</v>
      </c>
      <c r="P72" s="5"/>
      <c r="Q72" s="5">
        <f t="shared" ref="Q72:Q74" si="33">ROUND(P72,0)</f>
        <v>0</v>
      </c>
      <c r="R72" s="5"/>
      <c r="S72" s="1"/>
      <c r="T72" s="1">
        <f t="shared" ref="T72:T74" si="34">(F72+Q72)/O72</f>
        <v>12.5</v>
      </c>
      <c r="U72" s="1">
        <f t="shared" si="32"/>
        <v>12.5</v>
      </c>
      <c r="V72" s="1">
        <v>3.8</v>
      </c>
      <c r="W72" s="1">
        <v>2.6</v>
      </c>
      <c r="X72" s="1">
        <v>2.8</v>
      </c>
      <c r="Y72" s="1">
        <v>2.8</v>
      </c>
      <c r="Z72" s="1">
        <v>1.4</v>
      </c>
      <c r="AA72" s="1">
        <v>2.2000000000000002</v>
      </c>
      <c r="AB72" s="1">
        <v>0.8</v>
      </c>
      <c r="AC72" s="1">
        <v>7.8</v>
      </c>
      <c r="AD72" s="1">
        <v>0.4</v>
      </c>
      <c r="AE72" s="1">
        <v>0</v>
      </c>
      <c r="AF72" s="1"/>
      <c r="AG72" s="1">
        <f t="shared" ref="AG72:AG74" si="35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38</v>
      </c>
      <c r="C73" s="1"/>
      <c r="D73" s="1">
        <v>5.8940000000000001</v>
      </c>
      <c r="E73" s="1">
        <v>0.65700000000000003</v>
      </c>
      <c r="F73" s="1">
        <v>5.2370000000000001</v>
      </c>
      <c r="G73" s="7">
        <v>1</v>
      </c>
      <c r="H73" s="1">
        <v>45</v>
      </c>
      <c r="I73" s="1" t="s">
        <v>36</v>
      </c>
      <c r="J73" s="1">
        <v>0.8</v>
      </c>
      <c r="K73" s="1">
        <f t="shared" si="30"/>
        <v>-0.14300000000000002</v>
      </c>
      <c r="L73" s="1"/>
      <c r="M73" s="1"/>
      <c r="N73" s="1"/>
      <c r="O73" s="1">
        <f t="shared" si="31"/>
        <v>0.13140000000000002</v>
      </c>
      <c r="P73" s="5"/>
      <c r="Q73" s="5">
        <f t="shared" si="33"/>
        <v>0</v>
      </c>
      <c r="R73" s="5"/>
      <c r="S73" s="1"/>
      <c r="T73" s="1">
        <f t="shared" si="34"/>
        <v>39.855403348554027</v>
      </c>
      <c r="U73" s="1">
        <f t="shared" si="32"/>
        <v>39.855403348554027</v>
      </c>
      <c r="V73" s="1">
        <v>2.0741999999999998</v>
      </c>
      <c r="W73" s="1">
        <v>0.2656</v>
      </c>
      <c r="X73" s="1">
        <v>0.13100000000000001</v>
      </c>
      <c r="Y73" s="1">
        <v>0.77880000000000005</v>
      </c>
      <c r="Z73" s="1">
        <v>0.39240000000000003</v>
      </c>
      <c r="AA73" s="1">
        <v>0.40160000000000001</v>
      </c>
      <c r="AB73" s="1">
        <v>0.26200000000000001</v>
      </c>
      <c r="AC73" s="1">
        <v>3.3889999999999998</v>
      </c>
      <c r="AD73" s="1">
        <v>0.1968</v>
      </c>
      <c r="AE73" s="1">
        <v>0</v>
      </c>
      <c r="AF73" s="1"/>
      <c r="AG73" s="1">
        <f t="shared" si="3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35</v>
      </c>
      <c r="C74" s="1">
        <v>20</v>
      </c>
      <c r="D74" s="1"/>
      <c r="E74" s="1"/>
      <c r="F74" s="1">
        <v>20</v>
      </c>
      <c r="G74" s="7">
        <v>0.33</v>
      </c>
      <c r="H74" s="1">
        <v>45</v>
      </c>
      <c r="I74" s="1" t="s">
        <v>36</v>
      </c>
      <c r="J74" s="1"/>
      <c r="K74" s="1">
        <f t="shared" si="30"/>
        <v>0</v>
      </c>
      <c r="L74" s="1"/>
      <c r="M74" s="1"/>
      <c r="N74" s="1"/>
      <c r="O74" s="1">
        <f t="shared" si="31"/>
        <v>0</v>
      </c>
      <c r="P74" s="5"/>
      <c r="Q74" s="5">
        <f t="shared" si="33"/>
        <v>0</v>
      </c>
      <c r="R74" s="5"/>
      <c r="S74" s="1"/>
      <c r="T74" s="1" t="e">
        <f t="shared" si="34"/>
        <v>#DIV/0!</v>
      </c>
      <c r="U74" s="1" t="e">
        <f t="shared" si="32"/>
        <v>#DIV/0!</v>
      </c>
      <c r="V74" s="1">
        <v>0</v>
      </c>
      <c r="W74" s="1">
        <v>0</v>
      </c>
      <c r="X74" s="1">
        <v>0.8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5" t="s">
        <v>42</v>
      </c>
      <c r="AG74" s="1">
        <f t="shared" si="3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113</v>
      </c>
      <c r="B75" s="11" t="s">
        <v>38</v>
      </c>
      <c r="C75" s="11"/>
      <c r="D75" s="11"/>
      <c r="E75" s="11"/>
      <c r="F75" s="11"/>
      <c r="G75" s="12">
        <v>0</v>
      </c>
      <c r="H75" s="11">
        <v>45</v>
      </c>
      <c r="I75" s="11" t="s">
        <v>36</v>
      </c>
      <c r="J75" s="11"/>
      <c r="K75" s="11">
        <f t="shared" si="30"/>
        <v>0</v>
      </c>
      <c r="L75" s="11"/>
      <c r="M75" s="11"/>
      <c r="N75" s="11"/>
      <c r="O75" s="11">
        <f t="shared" si="31"/>
        <v>0</v>
      </c>
      <c r="P75" s="13"/>
      <c r="Q75" s="13"/>
      <c r="R75" s="13"/>
      <c r="S75" s="11"/>
      <c r="T75" s="11" t="e">
        <f>(F75+P75)/O75</f>
        <v>#DIV/0!</v>
      </c>
      <c r="U75" s="11" t="e">
        <f t="shared" si="32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 t="s">
        <v>66</v>
      </c>
      <c r="AG75" s="1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114</v>
      </c>
      <c r="B76" s="11" t="s">
        <v>35</v>
      </c>
      <c r="C76" s="11"/>
      <c r="D76" s="11"/>
      <c r="E76" s="11"/>
      <c r="F76" s="11"/>
      <c r="G76" s="12">
        <v>0</v>
      </c>
      <c r="H76" s="11" t="e">
        <v>#N/A</v>
      </c>
      <c r="I76" s="11" t="s">
        <v>36</v>
      </c>
      <c r="J76" s="11"/>
      <c r="K76" s="11">
        <f t="shared" si="30"/>
        <v>0</v>
      </c>
      <c r="L76" s="11"/>
      <c r="M76" s="11"/>
      <c r="N76" s="11"/>
      <c r="O76" s="11">
        <f t="shared" si="31"/>
        <v>0</v>
      </c>
      <c r="P76" s="13"/>
      <c r="Q76" s="13"/>
      <c r="R76" s="13"/>
      <c r="S76" s="11"/>
      <c r="T76" s="11" t="e">
        <f>(F76+P76)/O76</f>
        <v>#DIV/0!</v>
      </c>
      <c r="U76" s="11" t="e">
        <f t="shared" si="32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66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115</v>
      </c>
      <c r="B77" s="11" t="s">
        <v>38</v>
      </c>
      <c r="C77" s="11"/>
      <c r="D77" s="11"/>
      <c r="E77" s="11"/>
      <c r="F77" s="11"/>
      <c r="G77" s="12">
        <v>0</v>
      </c>
      <c r="H77" s="11" t="e">
        <v>#N/A</v>
      </c>
      <c r="I77" s="11" t="s">
        <v>36</v>
      </c>
      <c r="J77" s="11"/>
      <c r="K77" s="11">
        <f t="shared" si="30"/>
        <v>0</v>
      </c>
      <c r="L77" s="11"/>
      <c r="M77" s="11"/>
      <c r="N77" s="11"/>
      <c r="O77" s="11">
        <f t="shared" si="31"/>
        <v>0</v>
      </c>
      <c r="P77" s="13"/>
      <c r="Q77" s="13"/>
      <c r="R77" s="13"/>
      <c r="S77" s="11"/>
      <c r="T77" s="11" t="e">
        <f>(F77+P77)/O77</f>
        <v>#DIV/0!</v>
      </c>
      <c r="U77" s="11" t="e">
        <f t="shared" si="32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66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116</v>
      </c>
      <c r="B78" s="11" t="s">
        <v>35</v>
      </c>
      <c r="C78" s="11"/>
      <c r="D78" s="11"/>
      <c r="E78" s="11"/>
      <c r="F78" s="11"/>
      <c r="G78" s="12">
        <v>0</v>
      </c>
      <c r="H78" s="11">
        <v>45</v>
      </c>
      <c r="I78" s="11" t="s">
        <v>36</v>
      </c>
      <c r="J78" s="11"/>
      <c r="K78" s="11">
        <f t="shared" si="30"/>
        <v>0</v>
      </c>
      <c r="L78" s="11"/>
      <c r="M78" s="11"/>
      <c r="N78" s="11"/>
      <c r="O78" s="11">
        <f t="shared" si="31"/>
        <v>0</v>
      </c>
      <c r="P78" s="13"/>
      <c r="Q78" s="13"/>
      <c r="R78" s="13"/>
      <c r="S78" s="11"/>
      <c r="T78" s="11" t="e">
        <f>(F78+P78)/O78</f>
        <v>#DIV/0!</v>
      </c>
      <c r="U78" s="11" t="e">
        <f t="shared" si="32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66</v>
      </c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117</v>
      </c>
      <c r="B79" s="11" t="s">
        <v>35</v>
      </c>
      <c r="C79" s="11"/>
      <c r="D79" s="11"/>
      <c r="E79" s="11"/>
      <c r="F79" s="11"/>
      <c r="G79" s="12">
        <v>0</v>
      </c>
      <c r="H79" s="11">
        <v>45</v>
      </c>
      <c r="I79" s="11" t="s">
        <v>36</v>
      </c>
      <c r="J79" s="11"/>
      <c r="K79" s="11">
        <f t="shared" si="30"/>
        <v>0</v>
      </c>
      <c r="L79" s="11"/>
      <c r="M79" s="11"/>
      <c r="N79" s="11"/>
      <c r="O79" s="11">
        <f t="shared" si="31"/>
        <v>0</v>
      </c>
      <c r="P79" s="13"/>
      <c r="Q79" s="13"/>
      <c r="R79" s="13"/>
      <c r="S79" s="11"/>
      <c r="T79" s="11" t="e">
        <f>(F79+P79)/O79</f>
        <v>#DIV/0!</v>
      </c>
      <c r="U79" s="11" t="e">
        <f t="shared" si="32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66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35</v>
      </c>
      <c r="C80" s="1"/>
      <c r="D80" s="1">
        <v>8</v>
      </c>
      <c r="E80" s="1">
        <v>2</v>
      </c>
      <c r="F80" s="1">
        <v>6</v>
      </c>
      <c r="G80" s="7">
        <v>0.33</v>
      </c>
      <c r="H80" s="1">
        <v>45</v>
      </c>
      <c r="I80" s="1" t="s">
        <v>36</v>
      </c>
      <c r="J80" s="1">
        <v>2</v>
      </c>
      <c r="K80" s="1">
        <f t="shared" si="30"/>
        <v>0</v>
      </c>
      <c r="L80" s="1"/>
      <c r="M80" s="1"/>
      <c r="N80" s="1"/>
      <c r="O80" s="1">
        <f t="shared" si="31"/>
        <v>0.4</v>
      </c>
      <c r="P80" s="5"/>
      <c r="Q80" s="5">
        <f t="shared" ref="Q80:Q81" si="36">ROUND(P80,0)</f>
        <v>0</v>
      </c>
      <c r="R80" s="5"/>
      <c r="S80" s="1"/>
      <c r="T80" s="1">
        <f t="shared" ref="T80:T82" si="37">(F80+Q80)/O80</f>
        <v>15</v>
      </c>
      <c r="U80" s="1">
        <f t="shared" si="32"/>
        <v>15</v>
      </c>
      <c r="V80" s="1">
        <v>0.8</v>
      </c>
      <c r="W80" s="1">
        <v>1.6</v>
      </c>
      <c r="X80" s="1">
        <v>1.2</v>
      </c>
      <c r="Y80" s="1">
        <v>0.6</v>
      </c>
      <c r="Z80" s="1">
        <v>0.8</v>
      </c>
      <c r="AA80" s="1">
        <v>0.2</v>
      </c>
      <c r="AB80" s="1">
        <v>0</v>
      </c>
      <c r="AC80" s="1">
        <v>3.2</v>
      </c>
      <c r="AD80" s="1">
        <v>1.6</v>
      </c>
      <c r="AE80" s="1">
        <v>0</v>
      </c>
      <c r="AF80" s="1"/>
      <c r="AG80" s="1">
        <f t="shared" ref="AG80:AG82" si="38"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35</v>
      </c>
      <c r="C81" s="1">
        <v>19</v>
      </c>
      <c r="D81" s="1">
        <v>8</v>
      </c>
      <c r="E81" s="1">
        <v>13</v>
      </c>
      <c r="F81" s="1">
        <v>12</v>
      </c>
      <c r="G81" s="7">
        <v>0.36</v>
      </c>
      <c r="H81" s="1">
        <v>45</v>
      </c>
      <c r="I81" s="1" t="s">
        <v>36</v>
      </c>
      <c r="J81" s="1">
        <v>13</v>
      </c>
      <c r="K81" s="1">
        <f t="shared" si="30"/>
        <v>0</v>
      </c>
      <c r="L81" s="1"/>
      <c r="M81" s="1"/>
      <c r="N81" s="1"/>
      <c r="O81" s="1">
        <f t="shared" si="31"/>
        <v>2.6</v>
      </c>
      <c r="P81" s="5">
        <f t="shared" ref="P81" si="39">13*O81-F81</f>
        <v>21.800000000000004</v>
      </c>
      <c r="Q81" s="5">
        <f t="shared" si="36"/>
        <v>22</v>
      </c>
      <c r="R81" s="5"/>
      <c r="S81" s="1"/>
      <c r="T81" s="1">
        <f t="shared" si="37"/>
        <v>13.076923076923077</v>
      </c>
      <c r="U81" s="1">
        <f t="shared" si="32"/>
        <v>4.615384615384615</v>
      </c>
      <c r="V81" s="1">
        <v>1.2</v>
      </c>
      <c r="W81" s="1">
        <v>1.2</v>
      </c>
      <c r="X81" s="1">
        <v>2.8</v>
      </c>
      <c r="Y81" s="1">
        <v>5.4</v>
      </c>
      <c r="Z81" s="1">
        <v>0</v>
      </c>
      <c r="AA81" s="1">
        <v>0.2</v>
      </c>
      <c r="AB81" s="1">
        <v>1.2</v>
      </c>
      <c r="AC81" s="1">
        <v>4.4000000000000004</v>
      </c>
      <c r="AD81" s="1">
        <v>1.2</v>
      </c>
      <c r="AE81" s="1">
        <v>0</v>
      </c>
      <c r="AF81" s="1"/>
      <c r="AG81" s="1">
        <f t="shared" si="38"/>
        <v>7.92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38</v>
      </c>
      <c r="C82" s="1">
        <v>58.847000000000001</v>
      </c>
      <c r="D82" s="1">
        <v>8.4960000000000004</v>
      </c>
      <c r="E82" s="1">
        <v>54.139000000000003</v>
      </c>
      <c r="F82" s="1">
        <v>2.6909999999999998</v>
      </c>
      <c r="G82" s="7">
        <v>1</v>
      </c>
      <c r="H82" s="1">
        <v>45</v>
      </c>
      <c r="I82" s="1" t="s">
        <v>48</v>
      </c>
      <c r="J82" s="1">
        <v>54.5</v>
      </c>
      <c r="K82" s="1">
        <f t="shared" si="30"/>
        <v>-0.3609999999999971</v>
      </c>
      <c r="L82" s="1"/>
      <c r="M82" s="1"/>
      <c r="N82" s="1"/>
      <c r="O82" s="1">
        <f t="shared" si="31"/>
        <v>10.8278</v>
      </c>
      <c r="P82" s="5">
        <f>8*O82-F82</f>
        <v>83.931399999999996</v>
      </c>
      <c r="Q82" s="5">
        <v>95</v>
      </c>
      <c r="R82" s="5">
        <v>120</v>
      </c>
      <c r="S82" s="1"/>
      <c r="T82" s="1">
        <f t="shared" si="37"/>
        <v>9.0222390513308337</v>
      </c>
      <c r="U82" s="1">
        <f t="shared" si="32"/>
        <v>0.24852693991392524</v>
      </c>
      <c r="V82" s="1">
        <v>1.266</v>
      </c>
      <c r="W82" s="1">
        <v>5.4698000000000002</v>
      </c>
      <c r="X82" s="1">
        <v>6.9635999999999996</v>
      </c>
      <c r="Y82" s="1">
        <v>1.6894</v>
      </c>
      <c r="Z82" s="1">
        <v>3.3626</v>
      </c>
      <c r="AA82" s="1">
        <v>0</v>
      </c>
      <c r="AB82" s="1">
        <v>0</v>
      </c>
      <c r="AC82" s="1">
        <v>0</v>
      </c>
      <c r="AD82" s="1">
        <v>3.8016000000000001</v>
      </c>
      <c r="AE82" s="1">
        <v>0</v>
      </c>
      <c r="AF82" s="1"/>
      <c r="AG82" s="1">
        <f t="shared" si="38"/>
        <v>95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1" t="s">
        <v>121</v>
      </c>
      <c r="B83" s="11" t="s">
        <v>35</v>
      </c>
      <c r="C83" s="11"/>
      <c r="D83" s="11"/>
      <c r="E83" s="11"/>
      <c r="F83" s="11"/>
      <c r="G83" s="12">
        <v>0</v>
      </c>
      <c r="H83" s="11">
        <v>60</v>
      </c>
      <c r="I83" s="11" t="s">
        <v>36</v>
      </c>
      <c r="J83" s="11"/>
      <c r="K83" s="11">
        <f t="shared" si="30"/>
        <v>0</v>
      </c>
      <c r="L83" s="11"/>
      <c r="M83" s="11"/>
      <c r="N83" s="11"/>
      <c r="O83" s="11">
        <f t="shared" si="31"/>
        <v>0</v>
      </c>
      <c r="P83" s="13"/>
      <c r="Q83" s="13"/>
      <c r="R83" s="13"/>
      <c r="S83" s="11"/>
      <c r="T83" s="11" t="e">
        <f>(F83+P83)/O83</f>
        <v>#DIV/0!</v>
      </c>
      <c r="U83" s="11" t="e">
        <f t="shared" si="32"/>
        <v>#DIV/0!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 t="s">
        <v>66</v>
      </c>
      <c r="AG83" s="1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122</v>
      </c>
      <c r="B84" s="11" t="s">
        <v>35</v>
      </c>
      <c r="C84" s="11"/>
      <c r="D84" s="11"/>
      <c r="E84" s="11"/>
      <c r="F84" s="11"/>
      <c r="G84" s="12">
        <v>0</v>
      </c>
      <c r="H84" s="11" t="e">
        <v>#N/A</v>
      </c>
      <c r="I84" s="11" t="s">
        <v>36</v>
      </c>
      <c r="J84" s="11"/>
      <c r="K84" s="11">
        <f t="shared" si="30"/>
        <v>0</v>
      </c>
      <c r="L84" s="11"/>
      <c r="M84" s="11"/>
      <c r="N84" s="11"/>
      <c r="O84" s="11">
        <f t="shared" si="31"/>
        <v>0</v>
      </c>
      <c r="P84" s="13"/>
      <c r="Q84" s="13"/>
      <c r="R84" s="13"/>
      <c r="S84" s="11"/>
      <c r="T84" s="11" t="e">
        <f>(F84+P84)/O84</f>
        <v>#DIV/0!</v>
      </c>
      <c r="U84" s="11" t="e">
        <f t="shared" si="32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66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123</v>
      </c>
      <c r="B85" s="11" t="s">
        <v>38</v>
      </c>
      <c r="C85" s="11"/>
      <c r="D85" s="11"/>
      <c r="E85" s="11"/>
      <c r="F85" s="11"/>
      <c r="G85" s="12">
        <v>0</v>
      </c>
      <c r="H85" s="11">
        <v>60</v>
      </c>
      <c r="I85" s="11" t="s">
        <v>48</v>
      </c>
      <c r="J85" s="11"/>
      <c r="K85" s="11">
        <f t="shared" si="30"/>
        <v>0</v>
      </c>
      <c r="L85" s="11"/>
      <c r="M85" s="11"/>
      <c r="N85" s="11"/>
      <c r="O85" s="11">
        <f t="shared" si="31"/>
        <v>0</v>
      </c>
      <c r="P85" s="13"/>
      <c r="Q85" s="13"/>
      <c r="R85" s="13"/>
      <c r="S85" s="11"/>
      <c r="T85" s="11" t="e">
        <f>(F85+P85)/O85</f>
        <v>#DIV/0!</v>
      </c>
      <c r="U85" s="11" t="e">
        <f t="shared" si="32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66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124</v>
      </c>
      <c r="B86" s="11" t="s">
        <v>38</v>
      </c>
      <c r="C86" s="11"/>
      <c r="D86" s="11"/>
      <c r="E86" s="11"/>
      <c r="F86" s="11"/>
      <c r="G86" s="12">
        <v>0</v>
      </c>
      <c r="H86" s="11">
        <v>60</v>
      </c>
      <c r="I86" s="11" t="s">
        <v>48</v>
      </c>
      <c r="J86" s="11"/>
      <c r="K86" s="11">
        <f t="shared" si="30"/>
        <v>0</v>
      </c>
      <c r="L86" s="11"/>
      <c r="M86" s="11"/>
      <c r="N86" s="11"/>
      <c r="O86" s="11">
        <f t="shared" si="31"/>
        <v>0</v>
      </c>
      <c r="P86" s="13"/>
      <c r="Q86" s="13"/>
      <c r="R86" s="13"/>
      <c r="S86" s="11"/>
      <c r="T86" s="11" t="e">
        <f>(F86+P86)/O86</f>
        <v>#DIV/0!</v>
      </c>
      <c r="U86" s="11" t="e">
        <f t="shared" si="32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66</v>
      </c>
      <c r="AG86" s="1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1" t="s">
        <v>125</v>
      </c>
      <c r="B87" s="11" t="s">
        <v>38</v>
      </c>
      <c r="C87" s="11"/>
      <c r="D87" s="11"/>
      <c r="E87" s="11"/>
      <c r="F87" s="11"/>
      <c r="G87" s="12">
        <v>0</v>
      </c>
      <c r="H87" s="11">
        <v>60</v>
      </c>
      <c r="I87" s="11" t="s">
        <v>40</v>
      </c>
      <c r="J87" s="11"/>
      <c r="K87" s="11">
        <f t="shared" si="30"/>
        <v>0</v>
      </c>
      <c r="L87" s="11"/>
      <c r="M87" s="11"/>
      <c r="N87" s="11"/>
      <c r="O87" s="11">
        <f t="shared" si="31"/>
        <v>0</v>
      </c>
      <c r="P87" s="13"/>
      <c r="Q87" s="13"/>
      <c r="R87" s="13"/>
      <c r="S87" s="11"/>
      <c r="T87" s="11" t="e">
        <f>(F87+P87)/O87</f>
        <v>#DIV/0!</v>
      </c>
      <c r="U87" s="11" t="e">
        <f t="shared" si="32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66</v>
      </c>
      <c r="AG87" s="1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1" t="s">
        <v>126</v>
      </c>
      <c r="B88" s="1" t="s">
        <v>35</v>
      </c>
      <c r="C88" s="1"/>
      <c r="D88" s="1">
        <v>8</v>
      </c>
      <c r="E88" s="1"/>
      <c r="F88" s="1">
        <v>8</v>
      </c>
      <c r="G88" s="7">
        <v>0.33</v>
      </c>
      <c r="H88" s="1" t="e">
        <v>#N/A</v>
      </c>
      <c r="I88" s="1" t="s">
        <v>36</v>
      </c>
      <c r="J88" s="1"/>
      <c r="K88" s="1">
        <f t="shared" si="30"/>
        <v>0</v>
      </c>
      <c r="L88" s="1"/>
      <c r="M88" s="1"/>
      <c r="N88" s="1"/>
      <c r="O88" s="1">
        <f t="shared" si="31"/>
        <v>0</v>
      </c>
      <c r="P88" s="5"/>
      <c r="Q88" s="5">
        <f>ROUND(P88,0)</f>
        <v>0</v>
      </c>
      <c r="R88" s="5"/>
      <c r="S88" s="1"/>
      <c r="T88" s="1" t="e">
        <f>(F88+Q88)/O88</f>
        <v>#DIV/0!</v>
      </c>
      <c r="U88" s="1" t="e">
        <f t="shared" si="32"/>
        <v>#DIV/0!</v>
      </c>
      <c r="V88" s="1">
        <v>0</v>
      </c>
      <c r="W88" s="1">
        <v>1.4</v>
      </c>
      <c r="X88" s="1">
        <v>2.2000000000000002</v>
      </c>
      <c r="Y88" s="1">
        <v>2.6</v>
      </c>
      <c r="Z88" s="1">
        <v>4.5999999999999996</v>
      </c>
      <c r="AA88" s="1">
        <v>2</v>
      </c>
      <c r="AB88" s="1">
        <v>4.8</v>
      </c>
      <c r="AC88" s="1">
        <v>10.6</v>
      </c>
      <c r="AD88" s="1">
        <v>0</v>
      </c>
      <c r="AE88" s="1">
        <v>0</v>
      </c>
      <c r="AF88" s="1" t="s">
        <v>127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128</v>
      </c>
      <c r="B89" s="18" t="s">
        <v>35</v>
      </c>
      <c r="C89" s="18">
        <v>1</v>
      </c>
      <c r="D89" s="18"/>
      <c r="E89" s="18"/>
      <c r="F89" s="19"/>
      <c r="G89" s="20">
        <v>0</v>
      </c>
      <c r="H89" s="21">
        <v>45</v>
      </c>
      <c r="I89" s="22" t="s">
        <v>135</v>
      </c>
      <c r="J89" s="21">
        <v>1</v>
      </c>
      <c r="K89" s="21">
        <f t="shared" si="30"/>
        <v>-1</v>
      </c>
      <c r="L89" s="21"/>
      <c r="M89" s="21"/>
      <c r="N89" s="21"/>
      <c r="O89" s="21">
        <f t="shared" si="31"/>
        <v>0</v>
      </c>
      <c r="P89" s="23"/>
      <c r="Q89" s="23"/>
      <c r="R89" s="23"/>
      <c r="S89" s="21"/>
      <c r="T89" s="21" t="e">
        <f>(F89+P89)/O89</f>
        <v>#DIV/0!</v>
      </c>
      <c r="U89" s="21" t="e">
        <f t="shared" si="32"/>
        <v>#DIV/0!</v>
      </c>
      <c r="V89" s="21">
        <v>1.6</v>
      </c>
      <c r="W89" s="21">
        <v>0</v>
      </c>
      <c r="X89" s="21">
        <v>1.2</v>
      </c>
      <c r="Y89" s="21">
        <v>2.6</v>
      </c>
      <c r="Z89" s="21">
        <v>1.2</v>
      </c>
      <c r="AA89" s="21">
        <v>0.4</v>
      </c>
      <c r="AB89" s="21">
        <v>0.4</v>
      </c>
      <c r="AC89" s="21">
        <v>9</v>
      </c>
      <c r="AD89" s="21">
        <v>2</v>
      </c>
      <c r="AE89" s="21">
        <v>0</v>
      </c>
      <c r="AF89" s="21"/>
      <c r="AG89" s="21">
        <f>G89*P89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4" t="s">
        <v>133</v>
      </c>
      <c r="B90" s="15"/>
      <c r="C90" s="15"/>
      <c r="D90" s="15"/>
      <c r="E90" s="15"/>
      <c r="F90" s="16"/>
      <c r="G90" s="7">
        <v>0.18</v>
      </c>
      <c r="H90" s="1">
        <v>50</v>
      </c>
      <c r="I90" s="1" t="s">
        <v>36</v>
      </c>
      <c r="J90" s="1"/>
      <c r="K90" s="1"/>
      <c r="L90" s="1"/>
      <c r="M90" s="1"/>
      <c r="N90" s="1"/>
      <c r="O90" s="1">
        <f t="shared" si="31"/>
        <v>0</v>
      </c>
      <c r="P90" s="5">
        <v>20</v>
      </c>
      <c r="Q90" s="5">
        <f>ROUND(P90,0)</f>
        <v>20</v>
      </c>
      <c r="R90" s="5"/>
      <c r="S90" s="1"/>
      <c r="T90" s="1" t="e">
        <f>(F90+Q90)/O90</f>
        <v>#DIV/0!</v>
      </c>
      <c r="U90" s="1" t="e">
        <f t="shared" ref="U90" si="40">F90/O90</f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134</v>
      </c>
      <c r="AG90" s="1">
        <f>G90*Q90</f>
        <v>3.5999999999999996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1" t="s">
        <v>129</v>
      </c>
      <c r="B91" s="11" t="s">
        <v>38</v>
      </c>
      <c r="C91" s="11"/>
      <c r="D91" s="11"/>
      <c r="E91" s="11"/>
      <c r="F91" s="11"/>
      <c r="G91" s="12">
        <v>0</v>
      </c>
      <c r="H91" s="11">
        <v>45</v>
      </c>
      <c r="I91" s="11" t="s">
        <v>36</v>
      </c>
      <c r="J91" s="11"/>
      <c r="K91" s="11">
        <f t="shared" si="30"/>
        <v>0</v>
      </c>
      <c r="L91" s="11"/>
      <c r="M91" s="11"/>
      <c r="N91" s="11"/>
      <c r="O91" s="11">
        <f t="shared" si="31"/>
        <v>0</v>
      </c>
      <c r="P91" s="13"/>
      <c r="Q91" s="13"/>
      <c r="R91" s="13"/>
      <c r="S91" s="11"/>
      <c r="T91" s="11" t="e">
        <f>(F91+P91)/O91</f>
        <v>#DIV/0!</v>
      </c>
      <c r="U91" s="11" t="e">
        <f>F91/O91</f>
        <v>#DIV/0!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 t="s">
        <v>66</v>
      </c>
      <c r="AG91" s="1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38</v>
      </c>
      <c r="C92" s="1">
        <v>13.797000000000001</v>
      </c>
      <c r="D92" s="1">
        <v>44.223999999999997</v>
      </c>
      <c r="E92" s="1">
        <v>28.131</v>
      </c>
      <c r="F92" s="1">
        <v>28.314</v>
      </c>
      <c r="G92" s="7">
        <v>1</v>
      </c>
      <c r="H92" s="1">
        <v>45</v>
      </c>
      <c r="I92" s="1" t="s">
        <v>36</v>
      </c>
      <c r="J92" s="1">
        <v>27</v>
      </c>
      <c r="K92" s="1">
        <f t="shared" si="30"/>
        <v>1.1310000000000002</v>
      </c>
      <c r="L92" s="1"/>
      <c r="M92" s="1"/>
      <c r="N92" s="1"/>
      <c r="O92" s="1">
        <f t="shared" si="31"/>
        <v>5.6261999999999999</v>
      </c>
      <c r="P92" s="5">
        <f t="shared" ref="P92" si="41">13*O92-F92</f>
        <v>44.826599999999992</v>
      </c>
      <c r="Q92" s="5">
        <v>50</v>
      </c>
      <c r="R92" s="5">
        <v>56</v>
      </c>
      <c r="S92" s="1"/>
      <c r="T92" s="1">
        <f t="shared" ref="T92:T93" si="42">(F92+Q92)/O92</f>
        <v>13.919519391418719</v>
      </c>
      <c r="U92" s="1">
        <f>F92/O92</f>
        <v>5.0325263943692011</v>
      </c>
      <c r="V92" s="1">
        <v>5.5973999999999986</v>
      </c>
      <c r="W92" s="1">
        <v>5.2918000000000003</v>
      </c>
      <c r="X92" s="1">
        <v>2.5036</v>
      </c>
      <c r="Y92" s="1">
        <v>7.6534000000000004</v>
      </c>
      <c r="Z92" s="1">
        <v>7.0046000000000008</v>
      </c>
      <c r="AA92" s="1">
        <v>5.3057999999999996</v>
      </c>
      <c r="AB92" s="1">
        <v>0</v>
      </c>
      <c r="AC92" s="1">
        <v>0</v>
      </c>
      <c r="AD92" s="1">
        <v>0</v>
      </c>
      <c r="AE92" s="1">
        <v>0</v>
      </c>
      <c r="AF92" s="1"/>
      <c r="AG92" s="1">
        <f t="shared" ref="AG92:AG93" si="43">G92*Q92</f>
        <v>50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131</v>
      </c>
      <c r="B93" s="1" t="s">
        <v>38</v>
      </c>
      <c r="C93" s="1">
        <v>2.7989999999999999</v>
      </c>
      <c r="D93" s="1">
        <v>37.470999999999997</v>
      </c>
      <c r="E93" s="1">
        <v>32.058999999999997</v>
      </c>
      <c r="F93" s="1">
        <v>6.6630000000000003</v>
      </c>
      <c r="G93" s="7">
        <v>1</v>
      </c>
      <c r="H93" s="1">
        <v>45</v>
      </c>
      <c r="I93" s="1" t="s">
        <v>48</v>
      </c>
      <c r="J93" s="1">
        <v>32.5</v>
      </c>
      <c r="K93" s="1">
        <f t="shared" si="30"/>
        <v>-0.4410000000000025</v>
      </c>
      <c r="L93" s="1"/>
      <c r="M93" s="1"/>
      <c r="N93" s="1"/>
      <c r="O93" s="1">
        <f t="shared" si="31"/>
        <v>6.4117999999999995</v>
      </c>
      <c r="P93" s="5">
        <f>10*O93-F93</f>
        <v>57.454999999999998</v>
      </c>
      <c r="Q93" s="5">
        <v>65</v>
      </c>
      <c r="R93" s="5">
        <v>90</v>
      </c>
      <c r="S93" s="1"/>
      <c r="T93" s="1">
        <f t="shared" si="42"/>
        <v>11.176736641816651</v>
      </c>
      <c r="U93" s="1">
        <f>F93/O93</f>
        <v>1.0391777659939487</v>
      </c>
      <c r="V93" s="1">
        <v>5.2990000000000004</v>
      </c>
      <c r="W93" s="1">
        <v>5.6015999999999986</v>
      </c>
      <c r="X93" s="1">
        <v>3.7130000000000001</v>
      </c>
      <c r="Y93" s="1">
        <v>3.9980000000000002</v>
      </c>
      <c r="Z93" s="1">
        <v>2.1656</v>
      </c>
      <c r="AA93" s="1">
        <v>4.9108000000000001</v>
      </c>
      <c r="AB93" s="1">
        <v>0</v>
      </c>
      <c r="AC93" s="1">
        <v>0</v>
      </c>
      <c r="AD93" s="1">
        <v>0</v>
      </c>
      <c r="AE93" s="1">
        <v>0</v>
      </c>
      <c r="AF93" s="1"/>
      <c r="AG93" s="1">
        <f t="shared" si="43"/>
        <v>65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136</v>
      </c>
      <c r="B94" s="11" t="s">
        <v>38</v>
      </c>
      <c r="C94" s="11"/>
      <c r="D94" s="11"/>
      <c r="E94" s="11"/>
      <c r="F94" s="11"/>
      <c r="G94" s="12">
        <v>0</v>
      </c>
      <c r="H94" s="11" t="e">
        <v>#N/A</v>
      </c>
      <c r="I94" s="11" t="s">
        <v>36</v>
      </c>
      <c r="J94" s="11"/>
      <c r="K94" s="11"/>
      <c r="L94" s="11"/>
      <c r="M94" s="11"/>
      <c r="N94" s="11"/>
      <c r="O94" s="11"/>
      <c r="P94" s="27"/>
      <c r="Q94" s="13"/>
      <c r="R94" s="27"/>
      <c r="S94" s="11"/>
      <c r="T94" s="11" t="e">
        <f>(F94+N94+Q94)/O94</f>
        <v>#DIV/0!</v>
      </c>
      <c r="U94" s="11" t="e">
        <f t="shared" ref="U94" si="44">(F94+N94)/O94</f>
        <v>#DIV/0!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 t="s">
        <v>137</v>
      </c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94" xr:uid="{EA43167D-8108-4224-9EA1-2BC404513E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2025-01-14T12:24:32Z</dcterms:created>
  <dcterms:modified xsi:type="dcterms:W3CDTF">2025-01-15T08:44:34Z</dcterms:modified>
</cp:coreProperties>
</file>