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0184F116-C220-4025-BB62-B36A98FDA9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" i="1" l="1"/>
  <c r="S30" i="1"/>
  <c r="T30" i="1"/>
  <c r="AF22" i="1"/>
  <c r="S22" i="1"/>
  <c r="T22" i="1"/>
  <c r="O76" i="1" l="1"/>
  <c r="O50" i="1"/>
  <c r="F97" i="1"/>
  <c r="E97" i="1"/>
  <c r="F89" i="1"/>
  <c r="E92" i="1" l="1"/>
  <c r="E60" i="1"/>
  <c r="F60" i="1"/>
  <c r="O60" i="1"/>
  <c r="O7" i="1"/>
  <c r="O8" i="1"/>
  <c r="O9" i="1"/>
  <c r="P9" i="1" s="1"/>
  <c r="O10" i="1"/>
  <c r="O11" i="1"/>
  <c r="O12" i="1"/>
  <c r="P12" i="1" s="1"/>
  <c r="O13" i="1"/>
  <c r="P13" i="1" s="1"/>
  <c r="O14" i="1"/>
  <c r="O15" i="1"/>
  <c r="P15" i="1" s="1"/>
  <c r="O16" i="1"/>
  <c r="O17" i="1"/>
  <c r="O18" i="1"/>
  <c r="O19" i="1"/>
  <c r="P19" i="1" s="1"/>
  <c r="O20" i="1"/>
  <c r="P20" i="1" s="1"/>
  <c r="O21" i="1"/>
  <c r="O23" i="1"/>
  <c r="O24" i="1"/>
  <c r="O25" i="1"/>
  <c r="O26" i="1"/>
  <c r="P26" i="1" s="1"/>
  <c r="O27" i="1"/>
  <c r="O28" i="1"/>
  <c r="O29" i="1"/>
  <c r="O31" i="1"/>
  <c r="O32" i="1"/>
  <c r="O33" i="1"/>
  <c r="O34" i="1"/>
  <c r="P34" i="1" s="1"/>
  <c r="O35" i="1"/>
  <c r="O36" i="1"/>
  <c r="O37" i="1"/>
  <c r="P37" i="1" s="1"/>
  <c r="O38" i="1"/>
  <c r="O39" i="1"/>
  <c r="O40" i="1"/>
  <c r="O41" i="1"/>
  <c r="O42" i="1"/>
  <c r="O43" i="1"/>
  <c r="P43" i="1" s="1"/>
  <c r="O44" i="1"/>
  <c r="O45" i="1"/>
  <c r="O46" i="1"/>
  <c r="O47" i="1"/>
  <c r="O48" i="1"/>
  <c r="P48" i="1" s="1"/>
  <c r="O49" i="1"/>
  <c r="O51" i="1"/>
  <c r="S51" i="1" s="1"/>
  <c r="O52" i="1"/>
  <c r="O53" i="1"/>
  <c r="O54" i="1"/>
  <c r="O55" i="1"/>
  <c r="O56" i="1"/>
  <c r="P56" i="1" s="1"/>
  <c r="O57" i="1"/>
  <c r="P57" i="1" s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4" i="1"/>
  <c r="O85" i="1"/>
  <c r="O86" i="1"/>
  <c r="P86" i="1" s="1"/>
  <c r="O87" i="1"/>
  <c r="O88" i="1"/>
  <c r="O89" i="1"/>
  <c r="O90" i="1"/>
  <c r="P90" i="1" s="1"/>
  <c r="O91" i="1"/>
  <c r="S91" i="1" s="1"/>
  <c r="O92" i="1"/>
  <c r="O93" i="1"/>
  <c r="O94" i="1"/>
  <c r="T94" i="1" s="1"/>
  <c r="O95" i="1"/>
  <c r="O96" i="1"/>
  <c r="O97" i="1"/>
  <c r="P97" i="1" s="1"/>
  <c r="O98" i="1"/>
  <c r="T98" i="1" s="1"/>
  <c r="O99" i="1"/>
  <c r="O100" i="1"/>
  <c r="T100" i="1" s="1"/>
  <c r="O101" i="1"/>
  <c r="T101" i="1" s="1"/>
  <c r="O102" i="1"/>
  <c r="T102" i="1" s="1"/>
  <c r="O6" i="1"/>
  <c r="K6" i="1"/>
  <c r="K99" i="1"/>
  <c r="P60" i="1" l="1"/>
  <c r="S60" i="1" s="1"/>
  <c r="AF6" i="1"/>
  <c r="T99" i="1"/>
  <c r="AF99" i="1"/>
  <c r="T97" i="1"/>
  <c r="AF97" i="1"/>
  <c r="T95" i="1"/>
  <c r="P95" i="1"/>
  <c r="S95" i="1" s="1"/>
  <c r="S93" i="1"/>
  <c r="P89" i="1"/>
  <c r="S89" i="1" s="1"/>
  <c r="S87" i="1"/>
  <c r="S85" i="1"/>
  <c r="S83" i="1"/>
  <c r="S81" i="1"/>
  <c r="S79" i="1"/>
  <c r="P77" i="1"/>
  <c r="S77" i="1" s="1"/>
  <c r="S75" i="1"/>
  <c r="P73" i="1"/>
  <c r="S73" i="1" s="1"/>
  <c r="P71" i="1"/>
  <c r="S71" i="1" s="1"/>
  <c r="P69" i="1"/>
  <c r="S69" i="1" s="1"/>
  <c r="S67" i="1"/>
  <c r="S65" i="1"/>
  <c r="S63" i="1"/>
  <c r="P61" i="1"/>
  <c r="S61" i="1" s="1"/>
  <c r="P58" i="1"/>
  <c r="S58" i="1" s="1"/>
  <c r="S56" i="1"/>
  <c r="P54" i="1"/>
  <c r="S54" i="1" s="1"/>
  <c r="S52" i="1"/>
  <c r="S50" i="1"/>
  <c r="S48" i="1"/>
  <c r="S46" i="1"/>
  <c r="S44" i="1"/>
  <c r="S42" i="1"/>
  <c r="S40" i="1"/>
  <c r="P38" i="1"/>
  <c r="S38" i="1" s="1"/>
  <c r="P36" i="1"/>
  <c r="S36" i="1" s="1"/>
  <c r="S34" i="1"/>
  <c r="S32" i="1"/>
  <c r="S29" i="1"/>
  <c r="P27" i="1"/>
  <c r="S27" i="1" s="1"/>
  <c r="P25" i="1"/>
  <c r="S25" i="1" s="1"/>
  <c r="P23" i="1"/>
  <c r="S23" i="1" s="1"/>
  <c r="S20" i="1"/>
  <c r="P18" i="1"/>
  <c r="S18" i="1" s="1"/>
  <c r="S16" i="1"/>
  <c r="S14" i="1"/>
  <c r="S12" i="1"/>
  <c r="S10" i="1"/>
  <c r="S8" i="1"/>
  <c r="T96" i="1"/>
  <c r="P96" i="1"/>
  <c r="AF96" i="1" s="1"/>
  <c r="S92" i="1"/>
  <c r="S90" i="1"/>
  <c r="P88" i="1"/>
  <c r="S88" i="1" s="1"/>
  <c r="S86" i="1"/>
  <c r="P84" i="1"/>
  <c r="S84" i="1" s="1"/>
  <c r="S82" i="1"/>
  <c r="S80" i="1"/>
  <c r="S78" i="1"/>
  <c r="S76" i="1"/>
  <c r="P74" i="1"/>
  <c r="S74" i="1" s="1"/>
  <c r="P72" i="1"/>
  <c r="S72" i="1" s="1"/>
  <c r="P70" i="1"/>
  <c r="S70" i="1" s="1"/>
  <c r="P68" i="1"/>
  <c r="S68" i="1" s="1"/>
  <c r="P66" i="1"/>
  <c r="S66" i="1" s="1"/>
  <c r="S64" i="1"/>
  <c r="P62" i="1"/>
  <c r="S62" i="1" s="1"/>
  <c r="S59" i="1"/>
  <c r="S57" i="1"/>
  <c r="P55" i="1"/>
  <c r="S55" i="1" s="1"/>
  <c r="S53" i="1"/>
  <c r="P49" i="1"/>
  <c r="S49" i="1" s="1"/>
  <c r="P47" i="1"/>
  <c r="S47" i="1" s="1"/>
  <c r="S45" i="1"/>
  <c r="S43" i="1"/>
  <c r="P41" i="1"/>
  <c r="S41" i="1" s="1"/>
  <c r="S39" i="1"/>
  <c r="S37" i="1"/>
  <c r="P35" i="1"/>
  <c r="S35" i="1" s="1"/>
  <c r="P33" i="1"/>
  <c r="S33" i="1" s="1"/>
  <c r="P31" i="1"/>
  <c r="S31" i="1" s="1"/>
  <c r="P28" i="1"/>
  <c r="S28" i="1" s="1"/>
  <c r="S26" i="1"/>
  <c r="S24" i="1"/>
  <c r="S21" i="1"/>
  <c r="S19" i="1"/>
  <c r="P17" i="1"/>
  <c r="S17" i="1" s="1"/>
  <c r="S15" i="1"/>
  <c r="S13" i="1"/>
  <c r="S11" i="1"/>
  <c r="S9" i="1"/>
  <c r="S7" i="1"/>
  <c r="T64" i="1"/>
  <c r="T80" i="1"/>
  <c r="T48" i="1"/>
  <c r="T32" i="1"/>
  <c r="T14" i="1"/>
  <c r="T88" i="1"/>
  <c r="T72" i="1"/>
  <c r="T56" i="1"/>
  <c r="T40" i="1"/>
  <c r="T23" i="1"/>
  <c r="S100" i="1"/>
  <c r="T92" i="1"/>
  <c r="T84" i="1"/>
  <c r="T76" i="1"/>
  <c r="T68" i="1"/>
  <c r="T60" i="1"/>
  <c r="T52" i="1"/>
  <c r="T44" i="1"/>
  <c r="T36" i="1"/>
  <c r="T27" i="1"/>
  <c r="T18" i="1"/>
  <c r="T10" i="1"/>
  <c r="S102" i="1"/>
  <c r="S98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9" i="1"/>
  <c r="T25" i="1"/>
  <c r="T20" i="1"/>
  <c r="T16" i="1"/>
  <c r="T12" i="1"/>
  <c r="T8" i="1"/>
  <c r="T6" i="1"/>
  <c r="S101" i="1"/>
  <c r="S97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8" i="1"/>
  <c r="T26" i="1"/>
  <c r="T24" i="1"/>
  <c r="T21" i="1"/>
  <c r="T19" i="1"/>
  <c r="T17" i="1"/>
  <c r="T15" i="1"/>
  <c r="T13" i="1"/>
  <c r="T11" i="1"/>
  <c r="T9" i="1"/>
  <c r="T7" i="1"/>
  <c r="K102" i="1"/>
  <c r="K101" i="1"/>
  <c r="K100" i="1"/>
  <c r="K98" i="1"/>
  <c r="K97" i="1"/>
  <c r="K96" i="1"/>
  <c r="K95" i="1"/>
  <c r="K94" i="1"/>
  <c r="AF93" i="1"/>
  <c r="K93" i="1"/>
  <c r="AF9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AF45" i="1"/>
  <c r="K45" i="1"/>
  <c r="K44" i="1"/>
  <c r="K43" i="1"/>
  <c r="K42" i="1"/>
  <c r="K41" i="1"/>
  <c r="K40" i="1"/>
  <c r="K39" i="1"/>
  <c r="K38" i="1"/>
  <c r="AF37" i="1"/>
  <c r="K37" i="1"/>
  <c r="K36" i="1"/>
  <c r="K35" i="1"/>
  <c r="AF34" i="1"/>
  <c r="K34" i="1"/>
  <c r="K33" i="1"/>
  <c r="AF32" i="1"/>
  <c r="K32" i="1"/>
  <c r="K31" i="1"/>
  <c r="K29" i="1"/>
  <c r="K28" i="1"/>
  <c r="K27" i="1"/>
  <c r="AF26" i="1"/>
  <c r="K26" i="1"/>
  <c r="K25" i="1"/>
  <c r="K24" i="1"/>
  <c r="K23" i="1"/>
  <c r="K21" i="1"/>
  <c r="K20" i="1"/>
  <c r="AF19" i="1"/>
  <c r="K19" i="1"/>
  <c r="K18" i="1"/>
  <c r="AF17" i="1"/>
  <c r="K17" i="1"/>
  <c r="AF16" i="1"/>
  <c r="K16" i="1"/>
  <c r="AF15" i="1"/>
  <c r="K15" i="1"/>
  <c r="K14" i="1"/>
  <c r="AF13" i="1"/>
  <c r="K13" i="1"/>
  <c r="AF12" i="1"/>
  <c r="K12" i="1"/>
  <c r="K11" i="1"/>
  <c r="K10" i="1"/>
  <c r="AF9" i="1"/>
  <c r="K9" i="1"/>
  <c r="K8" i="1"/>
  <c r="K7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5" i="1" l="1"/>
  <c r="AF46" i="1"/>
  <c r="AF47" i="1"/>
  <c r="AF50" i="1"/>
  <c r="AF8" i="1"/>
  <c r="AF20" i="1"/>
  <c r="AF21" i="1"/>
  <c r="AF25" i="1"/>
  <c r="AF29" i="1"/>
  <c r="AF31" i="1"/>
  <c r="AF38" i="1"/>
  <c r="AF39" i="1"/>
  <c r="AF42" i="1"/>
  <c r="AF43" i="1"/>
  <c r="AF60" i="1"/>
  <c r="S96" i="1"/>
  <c r="P5" i="1"/>
  <c r="AF7" i="1"/>
  <c r="AF10" i="1"/>
  <c r="AF11" i="1"/>
  <c r="AF14" i="1"/>
  <c r="AF18" i="1"/>
  <c r="AF23" i="1"/>
  <c r="AF24" i="1"/>
  <c r="AF27" i="1"/>
  <c r="AF28" i="1"/>
  <c r="AF33" i="1"/>
  <c r="AF36" i="1"/>
  <c r="AF40" i="1"/>
  <c r="AF41" i="1"/>
  <c r="AF44" i="1"/>
  <c r="AF48" i="1"/>
  <c r="AF49" i="1"/>
  <c r="AF52" i="1"/>
  <c r="AF53" i="1"/>
  <c r="AF54" i="1"/>
  <c r="AF55" i="1"/>
  <c r="AF56" i="1"/>
  <c r="AF57" i="1"/>
  <c r="AF58" i="1"/>
  <c r="AF59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5" i="1"/>
  <c r="S99" i="1"/>
  <c r="S6" i="1"/>
  <c r="K5" i="1"/>
  <c r="AF5" i="1" l="1"/>
</calcChain>
</file>

<file path=xl/sharedStrings.xml><?xml version="1.0" encoding="utf-8"?>
<sst xmlns="http://schemas.openxmlformats.org/spreadsheetml/2006/main" count="393" uniqueCount="168">
  <si>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</si>
  <si>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</si>
  <si>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</si>
  <si>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</si>
  <si>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</si>
  <si>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</si>
  <si>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</si>
  <si>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</si>
  <si>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</si>
  <si>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</si>
  <si>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</si>
  <si>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</si>
  <si>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</si>
  <si>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</si>
  <si>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</si>
  <si>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</si>
  <si>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</si>
  <si>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</si>
  <si>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</si>
  <si>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</si>
  <si>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</si>
  <si>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</si>
  <si>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</si>
  <si>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</si>
  <si>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</si>
  <si>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</si>
  <si>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</si>
  <si>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</si>
  <si>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</si>
  <si>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</si>
  <si>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</si>
  <si>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</si>
  <si>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</si>
  <si>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</si>
  <si>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</si>
  <si>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</si>
  <si>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</si>
  <si>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</si>
  <si>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</si>
  <si>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</si>
  <si>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</si>
  <si>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</si>
  <si>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</si>
  <si>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</si>
  <si>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</si>
  <si>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</si>
  <si>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</si>
  <si>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</si>
  <si>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</si>
  <si>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</si>
  <si>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</si>
  <si>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</si>
  <si>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</si>
  <si>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</si>
  <si>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</si>
  <si>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</si>
  <si>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</si>
  <si>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</si>
  <si>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</si>
  <si>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</si>
  <si>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необходимо увеличить продажи / 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</si>
  <si>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</si>
  <si>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</si>
  <si>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</si>
  <si>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</si>
  <si>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</si>
  <si>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</si>
  <si>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</si>
  <si>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продажи!!!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</si>
  <si>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</si>
  <si>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</si>
  <si>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</si>
  <si>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</si>
  <si>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</si>
  <si>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</si>
  <si>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</si>
  <si>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</si>
  <si>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</si>
  <si>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</si>
  <si>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</si>
  <si>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</si>
  <si>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</si>
  <si>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</si>
  <si>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</si>
  <si>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</si>
  <si>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</si>
  <si>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</si>
  <si>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</si>
  <si>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</si>
  <si>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</si>
  <si>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</si>
  <si>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</si>
  <si>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</si>
  <si>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</si>
  <si>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</si>
  <si>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</si>
  <si>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</si>
  <si>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</si>
  <si>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</si>
  <si>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</si>
  <si>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</si>
  <si>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</si>
  <si>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</si>
  <si>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</si>
  <si>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</si>
  <si>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</si>
  <si>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</si>
  <si>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</si>
  <si>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</si>
  <si>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</si>
  <si>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</si>
  <si>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</si>
  <si>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</si>
  <si>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</si>
  <si>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</si>
  <si>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</si>
  <si>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</si>
  <si>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</si>
  <si>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</si>
  <si>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</si>
  <si>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</si>
  <si>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</si>
  <si>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</si>
  <si>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</si>
  <si>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</si>
  <si>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</si>
  <si>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</si>
  <si>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</si>
  <si>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</si>
  <si>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</si>
  <si>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</si>
  <si>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</si>
  <si>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</si>
  <si>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</si>
  <si>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</si>
  <si>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</si>
  <si>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</si>
  <si>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</si>
  <si>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</si>
  <si>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</si>
  <si>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</si>
  <si>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</si>
  <si>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</si>
  <si>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</si>
  <si>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</si>
  <si>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</si>
  <si>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</si>
  <si>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</si>
  <si>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</si>
  <si>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</si>
  <si>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1001223297103, ротация вместо 6919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</si>
  <si>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</si>
  <si>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</si>
  <si>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</si>
  <si>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</si>
  <si>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7103 БЕКОН Останкино с/к с/н в/у 1/180_50с  Останкино</t>
  </si>
  <si>
    <t>дубль на 6722</t>
  </si>
  <si>
    <t>ТС Обжора / есть дубль</t>
  </si>
  <si>
    <t>ротация на 7103</t>
  </si>
  <si>
    <t>необходимо увеличить продажи / новинка</t>
  </si>
  <si>
    <t>необходимо увеличить продажи / 02,11,24 завод отгрузил 129 шт из 532 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</si>
  <si>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</si>
  <si>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t>7001 КЛАССИЧЕСКИЕ Папа может сар б/о мгс 1*3</t>
  </si>
  <si>
    <t>1001035937001,КЛАССИЧЕСКИЕ Папа может сар б/о мгс 1*3</t>
  </si>
  <si>
    <t>ротация завода на 7001</t>
  </si>
  <si>
    <t>7090 СВИНИНА ПО-ДОМ. к/в мл/к в/у 0.3кг_50с</t>
  </si>
  <si>
    <t>1001084217090,СВИНИНА ПО-ДОМ. к/в мл/к в/у 0.3кг_50с</t>
  </si>
  <si>
    <t>ротация завода на 7090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</si>
</sst>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/>
    <xf numFmtId="164" fontId="1" fillId="5" borderId="1" xfId="1" applyNumberFormat="1" applyFill="1"/>
    <xf numFmtId="164" fontId="5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40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15373.231999999996</v>
      </c>
      <c r="F5" s="4">
        <f>SUM(F6:F495)</f>
        <v>19291.833000000002</v>
      </c>
      <c r="G5" s="7"/>
      <c r="H5" s="1"/>
      <c r="I5" s="1"/>
      <c r="J5" s="4">
        <f t="shared" ref="J5:Q5" si="0">SUM(J6:J495)</f>
        <v>15877.739999999998</v>
      </c>
      <c r="K5" s="4">
        <f t="shared" si="0"/>
        <v>-504.50799999999998</v>
      </c>
      <c r="L5" s="4">
        <f t="shared" si="0"/>
        <v>0</v>
      </c>
      <c r="M5" s="4">
        <f t="shared" si="0"/>
        <v>0</v>
      </c>
      <c r="N5" s="4">
        <f t="shared" si="0"/>
        <v>10329</v>
      </c>
      <c r="O5" s="4">
        <f t="shared" si="0"/>
        <v>3074.6463999999996</v>
      </c>
      <c r="P5" s="4">
        <f t="shared" si="0"/>
        <v>12786.209399999996</v>
      </c>
      <c r="Q5" s="4">
        <f t="shared" si="0"/>
        <v>0</v>
      </c>
      <c r="R5" s="1"/>
      <c r="S5" s="1"/>
      <c r="T5" s="1"/>
      <c r="U5" s="4">
        <f>SUM(U6:U495)</f>
        <v>3114.2471999999993</v>
      </c>
      <c r="V5" s="4">
        <f>SUM(V6:V495)</f>
        <v>4227.1891999999998</v>
      </c>
      <c r="W5" s="4">
        <f>SUM(W6:W495)</f>
        <v>3636.8562000000002</v>
      </c>
      <c r="X5" s="4">
        <f>SUM(X6:X495)</f>
        <v>2679.2829999999999</v>
      </c>
      <c r="Y5" s="4">
        <f>SUM(Y6:Y495)</f>
        <v>2805.3748000000001</v>
      </c>
      <c r="Z5" s="4">
        <f>SUM(Z6:Z495)</f>
        <v>2654.9879999999998</v>
      </c>
      <c r="AA5" s="4">
        <f>SUM(AA6:AA495)</f>
        <v>2343.1125999999995</v>
      </c>
      <c r="AB5" s="4">
        <f>SUM(AB6:AB495)</f>
        <v>2722.9205999999986</v>
      </c>
      <c r="AC5" s="4">
        <f>SUM(AC6:AC495)</f>
        <v>2968.8033999999984</v>
      </c>
      <c r="AD5" s="4">
        <f>SUM(AD6:AD495)</f>
        <v>2513.5668000000014</v>
      </c>
      <c r="AE5" s="1"/>
      <c r="AF5" s="4">
        <f>SUM(AF6:AF495)</f>
        <v>7011.2633999999998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35</v>
      </c>
      <c r="B6" s="1" t="s">
        <v>36</v>
      </c>
      <c r="C6" s="1"/>
      <c r="D6" s="1">
        <v>61.03</v>
      </c>
      <c r="E6" s="1"/>
      <c r="F6" s="1">
        <v>61.03</v>
      </c>
      <c r="G6" s="7">
        <v>1</v>
      </c>
      <c r="H6" s="1" t="e">
        <v>#N/A</v>
      </c>
      <c r="I6" s="1" t="s">
        <v>37</v>
      </c>
      <c r="J6" s="1"/>
      <c r="K6" s="1">
        <f t="shared" ref="K6" si="1">E6-J6</f>
        <v>0</v>
      </c>
      <c r="L6" s="1"/>
      <c r="M6" s="1"/>
      <c r="N6" s="1"/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38</v>
      </c>
      <c r="AF6" s="1">
        <f t="shared" ref="AF6:AF50" si="2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162</v>
      </c>
      <c r="D7" s="1">
        <v>88</v>
      </c>
      <c r="E7" s="1">
        <v>60</v>
      </c>
      <c r="F7" s="1">
        <v>164</v>
      </c>
      <c r="G7" s="7">
        <v>0.4</v>
      </c>
      <c r="H7" s="1">
        <v>60</v>
      </c>
      <c r="I7" s="1" t="s">
        <v>37</v>
      </c>
      <c r="J7" s="1">
        <v>61</v>
      </c>
      <c r="K7" s="1">
        <f t="shared" ref="K7:K38" si="3">E7-J7</f>
        <v>-1</v>
      </c>
      <c r="L7" s="1"/>
      <c r="M7" s="1"/>
      <c r="N7" s="1">
        <v>110</v>
      </c>
      <c r="O7" s="1">
        <f t="shared" ref="O7:O72" si="4">E7/5</f>
        <v>12</v>
      </c>
      <c r="P7" s="5"/>
      <c r="Q7" s="5"/>
      <c r="R7" s="1"/>
      <c r="S7" s="1">
        <f t="shared" ref="S7:S72" si="5">(F7+N7+P7)/O7</f>
        <v>22.833333333333332</v>
      </c>
      <c r="T7" s="1">
        <f t="shared" ref="T7:T72" si="6">(F7+N7)/O7</f>
        <v>22.833333333333332</v>
      </c>
      <c r="U7" s="1">
        <v>19</v>
      </c>
      <c r="V7" s="1">
        <v>21</v>
      </c>
      <c r="W7" s="1">
        <v>23</v>
      </c>
      <c r="X7" s="1">
        <v>13</v>
      </c>
      <c r="Y7" s="1">
        <v>10.6</v>
      </c>
      <c r="Z7" s="1">
        <v>12.8</v>
      </c>
      <c r="AA7" s="1">
        <v>18.2</v>
      </c>
      <c r="AB7" s="1">
        <v>9.4</v>
      </c>
      <c r="AC7" s="1">
        <v>21</v>
      </c>
      <c r="AD7" s="1">
        <v>15.2</v>
      </c>
      <c r="AE7" s="20" t="s">
        <v>60</v>
      </c>
      <c r="AF7" s="1">
        <f t="shared" si="2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36</v>
      </c>
      <c r="C8" s="1">
        <v>49.017000000000003</v>
      </c>
      <c r="D8" s="1">
        <v>33.576999999999998</v>
      </c>
      <c r="E8" s="1">
        <v>11.26</v>
      </c>
      <c r="F8" s="1">
        <v>71.334000000000003</v>
      </c>
      <c r="G8" s="7">
        <v>1</v>
      </c>
      <c r="H8" s="1">
        <v>120</v>
      </c>
      <c r="I8" s="1" t="s">
        <v>37</v>
      </c>
      <c r="J8" s="1">
        <v>11.4</v>
      </c>
      <c r="K8" s="1">
        <f t="shared" si="3"/>
        <v>-0.14000000000000057</v>
      </c>
      <c r="L8" s="1"/>
      <c r="M8" s="1"/>
      <c r="N8" s="1"/>
      <c r="O8" s="1">
        <f t="shared" si="4"/>
        <v>2.2519999999999998</v>
      </c>
      <c r="P8" s="5"/>
      <c r="Q8" s="5"/>
      <c r="R8" s="1"/>
      <c r="S8" s="1">
        <f t="shared" si="5"/>
        <v>31.675843694493789</v>
      </c>
      <c r="T8" s="1">
        <f t="shared" si="6"/>
        <v>31.675843694493789</v>
      </c>
      <c r="U8" s="1">
        <v>2.0501999999999998</v>
      </c>
      <c r="V8" s="1">
        <v>2.7222</v>
      </c>
      <c r="W8" s="1">
        <v>3.7094</v>
      </c>
      <c r="X8" s="1">
        <v>2.6419999999999999</v>
      </c>
      <c r="Y8" s="1">
        <v>1.1614</v>
      </c>
      <c r="Z8" s="1">
        <v>1.2727999999999999</v>
      </c>
      <c r="AA8" s="1">
        <v>0</v>
      </c>
      <c r="AB8" s="1">
        <v>1.9676</v>
      </c>
      <c r="AC8" s="1">
        <v>1.3028</v>
      </c>
      <c r="AD8" s="1">
        <v>1.2744</v>
      </c>
      <c r="AE8" s="14" t="s">
        <v>43</v>
      </c>
      <c r="AF8" s="1">
        <f t="shared" si="2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2023.731</v>
      </c>
      <c r="D9" s="1">
        <v>1698.2170000000001</v>
      </c>
      <c r="E9" s="1">
        <v>1540.3240000000001</v>
      </c>
      <c r="F9" s="1">
        <v>1738.538</v>
      </c>
      <c r="G9" s="7">
        <v>1</v>
      </c>
      <c r="H9" s="1">
        <v>60</v>
      </c>
      <c r="I9" s="1" t="s">
        <v>45</v>
      </c>
      <c r="J9" s="1">
        <v>1513.8</v>
      </c>
      <c r="K9" s="1">
        <f t="shared" si="3"/>
        <v>26.524000000000115</v>
      </c>
      <c r="L9" s="1"/>
      <c r="M9" s="1"/>
      <c r="N9" s="1">
        <v>1200</v>
      </c>
      <c r="O9" s="1">
        <f t="shared" si="4"/>
        <v>308.06479999999999</v>
      </c>
      <c r="P9" s="5">
        <f>14*O9-N9-F9</f>
        <v>1374.3691999999996</v>
      </c>
      <c r="Q9" s="5"/>
      <c r="R9" s="1"/>
      <c r="S9" s="1">
        <f t="shared" si="5"/>
        <v>14</v>
      </c>
      <c r="T9" s="1">
        <f t="shared" si="6"/>
        <v>9.5387009486315861</v>
      </c>
      <c r="U9" s="1">
        <v>317.90940000000001</v>
      </c>
      <c r="V9" s="1">
        <v>473.66640000000001</v>
      </c>
      <c r="W9" s="1">
        <v>383.06319999999999</v>
      </c>
      <c r="X9" s="1">
        <v>293.63080000000002</v>
      </c>
      <c r="Y9" s="1">
        <v>309.40019999999998</v>
      </c>
      <c r="Z9" s="1">
        <v>271.73660000000001</v>
      </c>
      <c r="AA9" s="1">
        <v>285.8734</v>
      </c>
      <c r="AB9" s="1">
        <v>309.85059999999999</v>
      </c>
      <c r="AC9" s="1">
        <v>293.15620000000001</v>
      </c>
      <c r="AD9" s="1">
        <v>298.69279999999998</v>
      </c>
      <c r="AE9" s="1" t="s">
        <v>46</v>
      </c>
      <c r="AF9" s="1">
        <f t="shared" si="2"/>
        <v>1374.3691999999996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36</v>
      </c>
      <c r="C10" s="1">
        <v>64.834999999999994</v>
      </c>
      <c r="D10" s="1">
        <v>31.853999999999999</v>
      </c>
      <c r="E10" s="1">
        <v>12.092000000000001</v>
      </c>
      <c r="F10" s="1">
        <v>79.557000000000002</v>
      </c>
      <c r="G10" s="7">
        <v>1</v>
      </c>
      <c r="H10" s="1">
        <v>120</v>
      </c>
      <c r="I10" s="1" t="s">
        <v>37</v>
      </c>
      <c r="J10" s="1">
        <v>12.7</v>
      </c>
      <c r="K10" s="1">
        <f t="shared" si="3"/>
        <v>-0.60799999999999876</v>
      </c>
      <c r="L10" s="1"/>
      <c r="M10" s="1"/>
      <c r="N10" s="1"/>
      <c r="O10" s="1">
        <f t="shared" si="4"/>
        <v>2.4184000000000001</v>
      </c>
      <c r="P10" s="5"/>
      <c r="Q10" s="5"/>
      <c r="R10" s="1"/>
      <c r="S10" s="1">
        <f t="shared" si="5"/>
        <v>32.896543169037379</v>
      </c>
      <c r="T10" s="1">
        <f t="shared" si="6"/>
        <v>32.896543169037379</v>
      </c>
      <c r="U10" s="1">
        <v>3.3212000000000002</v>
      </c>
      <c r="V10" s="1">
        <v>7.4623999999999997</v>
      </c>
      <c r="W10" s="1">
        <v>7.8736000000000006</v>
      </c>
      <c r="X10" s="1">
        <v>3.5066000000000002</v>
      </c>
      <c r="Y10" s="1">
        <v>1.5895999999999999</v>
      </c>
      <c r="Z10" s="1">
        <v>2.9977999999999998</v>
      </c>
      <c r="AA10" s="1">
        <v>3.3974000000000002</v>
      </c>
      <c r="AB10" s="1">
        <v>3.7864</v>
      </c>
      <c r="AC10" s="1">
        <v>3.2564000000000002</v>
      </c>
      <c r="AD10" s="1">
        <v>1.7110000000000001</v>
      </c>
      <c r="AE10" s="14" t="s">
        <v>43</v>
      </c>
      <c r="AF10" s="1">
        <f t="shared" si="2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76.543999999999997</v>
      </c>
      <c r="D11" s="1">
        <v>93.168000000000006</v>
      </c>
      <c r="E11" s="1">
        <v>52.868000000000002</v>
      </c>
      <c r="F11" s="1">
        <v>92.835999999999999</v>
      </c>
      <c r="G11" s="7">
        <v>1</v>
      </c>
      <c r="H11" s="1" t="e">
        <v>#N/A</v>
      </c>
      <c r="I11" s="1" t="s">
        <v>37</v>
      </c>
      <c r="J11" s="1">
        <v>53.6</v>
      </c>
      <c r="K11" s="1">
        <f t="shared" si="3"/>
        <v>-0.73199999999999932</v>
      </c>
      <c r="L11" s="1"/>
      <c r="M11" s="1"/>
      <c r="N11" s="1">
        <v>50</v>
      </c>
      <c r="O11" s="1">
        <f t="shared" si="4"/>
        <v>10.573600000000001</v>
      </c>
      <c r="P11" s="5">
        <v>20</v>
      </c>
      <c r="Q11" s="5"/>
      <c r="R11" s="1"/>
      <c r="S11" s="1">
        <f t="shared" si="5"/>
        <v>15.400242112430961</v>
      </c>
      <c r="T11" s="1">
        <f t="shared" si="6"/>
        <v>13.508738745554968</v>
      </c>
      <c r="U11" s="1">
        <v>14.065799999999999</v>
      </c>
      <c r="V11" s="1">
        <v>22.5474</v>
      </c>
      <c r="W11" s="1">
        <v>15.5146</v>
      </c>
      <c r="X11" s="1">
        <v>8.9193999999999996</v>
      </c>
      <c r="Y11" s="1">
        <v>10.2852</v>
      </c>
      <c r="Z11" s="1">
        <v>8.3613999999999997</v>
      </c>
      <c r="AA11" s="1">
        <v>19.670200000000001</v>
      </c>
      <c r="AB11" s="1">
        <v>13.742800000000001</v>
      </c>
      <c r="AC11" s="1">
        <v>12.926399999999999</v>
      </c>
      <c r="AD11" s="1">
        <v>14.3072</v>
      </c>
      <c r="AE11" s="1"/>
      <c r="AF11" s="1">
        <f t="shared" si="2"/>
        <v>20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224.126</v>
      </c>
      <c r="D12" s="1">
        <v>332.70299999999997</v>
      </c>
      <c r="E12" s="1">
        <v>193.26499999999999</v>
      </c>
      <c r="F12" s="1">
        <v>298.38200000000001</v>
      </c>
      <c r="G12" s="7">
        <v>1</v>
      </c>
      <c r="H12" s="1">
        <v>60</v>
      </c>
      <c r="I12" s="1" t="s">
        <v>45</v>
      </c>
      <c r="J12" s="1">
        <v>191.7</v>
      </c>
      <c r="K12" s="1">
        <f t="shared" si="3"/>
        <v>1.5649999999999977</v>
      </c>
      <c r="L12" s="1"/>
      <c r="M12" s="1"/>
      <c r="N12" s="1">
        <v>170</v>
      </c>
      <c r="O12" s="1">
        <f t="shared" si="4"/>
        <v>38.652999999999999</v>
      </c>
      <c r="P12" s="5">
        <f t="shared" ref="P12:P13" si="7">14*O12-N12-F12</f>
        <v>72.759999999999934</v>
      </c>
      <c r="Q12" s="5"/>
      <c r="R12" s="1"/>
      <c r="S12" s="1">
        <f t="shared" si="5"/>
        <v>13.999999999999998</v>
      </c>
      <c r="T12" s="1">
        <f t="shared" si="6"/>
        <v>12.117610534757976</v>
      </c>
      <c r="U12" s="1">
        <v>45.770400000000002</v>
      </c>
      <c r="V12" s="1">
        <v>47.3934</v>
      </c>
      <c r="W12" s="1">
        <v>44.216000000000001</v>
      </c>
      <c r="X12" s="1">
        <v>41.010399999999997</v>
      </c>
      <c r="Y12" s="1">
        <v>46.4026</v>
      </c>
      <c r="Z12" s="1">
        <v>39.885000000000012</v>
      </c>
      <c r="AA12" s="1">
        <v>29.609400000000001</v>
      </c>
      <c r="AB12" s="1">
        <v>50.508600000000001</v>
      </c>
      <c r="AC12" s="1">
        <v>29.942599999999999</v>
      </c>
      <c r="AD12" s="1">
        <v>29.023</v>
      </c>
      <c r="AE12" s="1"/>
      <c r="AF12" s="1">
        <f t="shared" si="2"/>
        <v>72.759999999999934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711.30100000000004</v>
      </c>
      <c r="D13" s="1">
        <v>802.97199999999998</v>
      </c>
      <c r="E13" s="1">
        <v>572.47299999999996</v>
      </c>
      <c r="F13" s="1">
        <v>742.71100000000001</v>
      </c>
      <c r="G13" s="7">
        <v>1</v>
      </c>
      <c r="H13" s="1">
        <v>60</v>
      </c>
      <c r="I13" s="1" t="s">
        <v>45</v>
      </c>
      <c r="J13" s="1">
        <v>561.29999999999995</v>
      </c>
      <c r="K13" s="1">
        <f t="shared" si="3"/>
        <v>11.173000000000002</v>
      </c>
      <c r="L13" s="1"/>
      <c r="M13" s="1"/>
      <c r="N13" s="1">
        <v>550</v>
      </c>
      <c r="O13" s="1">
        <f t="shared" si="4"/>
        <v>114.49459999999999</v>
      </c>
      <c r="P13" s="5">
        <f t="shared" si="7"/>
        <v>310.21339999999987</v>
      </c>
      <c r="Q13" s="5"/>
      <c r="R13" s="1"/>
      <c r="S13" s="1">
        <f t="shared" si="5"/>
        <v>14</v>
      </c>
      <c r="T13" s="1">
        <f t="shared" si="6"/>
        <v>11.290584883479221</v>
      </c>
      <c r="U13" s="1">
        <v>129.1284</v>
      </c>
      <c r="V13" s="1">
        <v>114.8976</v>
      </c>
      <c r="W13" s="1">
        <v>113.0284</v>
      </c>
      <c r="X13" s="1">
        <v>99.833200000000005</v>
      </c>
      <c r="Y13" s="1">
        <v>91.200199999999995</v>
      </c>
      <c r="Z13" s="1">
        <v>93.597200000000001</v>
      </c>
      <c r="AA13" s="1">
        <v>99.1464</v>
      </c>
      <c r="AB13" s="1">
        <v>100.3458</v>
      </c>
      <c r="AC13" s="1">
        <v>99.239599999999996</v>
      </c>
      <c r="AD13" s="1">
        <v>92.977800000000002</v>
      </c>
      <c r="AE13" s="1" t="s">
        <v>51</v>
      </c>
      <c r="AF13" s="1">
        <f t="shared" si="2"/>
        <v>310.21339999999987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40</v>
      </c>
      <c r="C14" s="1">
        <v>436</v>
      </c>
      <c r="D14" s="1"/>
      <c r="E14" s="1">
        <v>66</v>
      </c>
      <c r="F14" s="1">
        <v>364</v>
      </c>
      <c r="G14" s="7">
        <v>0.25</v>
      </c>
      <c r="H14" s="1">
        <v>120</v>
      </c>
      <c r="I14" s="1" t="s">
        <v>37</v>
      </c>
      <c r="J14" s="1">
        <v>71</v>
      </c>
      <c r="K14" s="1">
        <f t="shared" si="3"/>
        <v>-5</v>
      </c>
      <c r="L14" s="1"/>
      <c r="M14" s="1"/>
      <c r="N14" s="1"/>
      <c r="O14" s="1">
        <f t="shared" si="4"/>
        <v>13.2</v>
      </c>
      <c r="P14" s="5"/>
      <c r="Q14" s="5"/>
      <c r="R14" s="1"/>
      <c r="S14" s="1">
        <f t="shared" si="5"/>
        <v>27.575757575757578</v>
      </c>
      <c r="T14" s="1">
        <f t="shared" si="6"/>
        <v>27.575757575757578</v>
      </c>
      <c r="U14" s="1">
        <v>24.2</v>
      </c>
      <c r="V14" s="1">
        <v>87.2</v>
      </c>
      <c r="W14" s="1">
        <v>55.8</v>
      </c>
      <c r="X14" s="1">
        <v>14.2</v>
      </c>
      <c r="Y14" s="1">
        <v>20</v>
      </c>
      <c r="Z14" s="1">
        <v>12.8</v>
      </c>
      <c r="AA14" s="1">
        <v>13.6</v>
      </c>
      <c r="AB14" s="1">
        <v>14.6</v>
      </c>
      <c r="AC14" s="1">
        <v>14</v>
      </c>
      <c r="AD14" s="1">
        <v>19.2</v>
      </c>
      <c r="AE14" s="20" t="s">
        <v>60</v>
      </c>
      <c r="AF14" s="1">
        <f t="shared" si="2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36</v>
      </c>
      <c r="C15" s="1">
        <v>331.70400000000001</v>
      </c>
      <c r="D15" s="1">
        <v>157.30000000000001</v>
      </c>
      <c r="E15" s="1">
        <v>226.91</v>
      </c>
      <c r="F15" s="1">
        <v>213.23699999999999</v>
      </c>
      <c r="G15" s="7">
        <v>1</v>
      </c>
      <c r="H15" s="1">
        <v>45</v>
      </c>
      <c r="I15" s="1" t="s">
        <v>54</v>
      </c>
      <c r="J15" s="1">
        <v>223.2</v>
      </c>
      <c r="K15" s="1">
        <f t="shared" si="3"/>
        <v>3.710000000000008</v>
      </c>
      <c r="L15" s="1"/>
      <c r="M15" s="1"/>
      <c r="N15" s="1">
        <v>50</v>
      </c>
      <c r="O15" s="1">
        <f t="shared" si="4"/>
        <v>45.381999999999998</v>
      </c>
      <c r="P15" s="5">
        <f>14*O15-N15-F15</f>
        <v>372.11099999999999</v>
      </c>
      <c r="Q15" s="5"/>
      <c r="R15" s="1"/>
      <c r="S15" s="1">
        <f t="shared" si="5"/>
        <v>14</v>
      </c>
      <c r="T15" s="1">
        <f t="shared" si="6"/>
        <v>5.800471552597946</v>
      </c>
      <c r="U15" s="1">
        <v>32.159199999999998</v>
      </c>
      <c r="V15" s="1">
        <v>54.951000000000001</v>
      </c>
      <c r="W15" s="1">
        <v>49.681800000000003</v>
      </c>
      <c r="X15" s="1">
        <v>31.944199999999999</v>
      </c>
      <c r="Y15" s="1">
        <v>34.429000000000002</v>
      </c>
      <c r="Z15" s="1">
        <v>43.922600000000003</v>
      </c>
      <c r="AA15" s="1">
        <v>33.947400000000002</v>
      </c>
      <c r="AB15" s="1">
        <v>34.729399999999998</v>
      </c>
      <c r="AC15" s="1">
        <v>33.631399999999999</v>
      </c>
      <c r="AD15" s="1">
        <v>28.566800000000001</v>
      </c>
      <c r="AE15" s="1"/>
      <c r="AF15" s="1">
        <f t="shared" si="2"/>
        <v>372.11099999999999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36</v>
      </c>
      <c r="C16" s="1">
        <v>30.042999999999999</v>
      </c>
      <c r="D16" s="1">
        <v>149.489</v>
      </c>
      <c r="E16" s="1">
        <v>63.262999999999998</v>
      </c>
      <c r="F16" s="1">
        <v>95.974000000000004</v>
      </c>
      <c r="G16" s="7">
        <v>1</v>
      </c>
      <c r="H16" s="1">
        <v>60</v>
      </c>
      <c r="I16" s="1" t="s">
        <v>37</v>
      </c>
      <c r="J16" s="1">
        <v>63.5</v>
      </c>
      <c r="K16" s="1">
        <f t="shared" si="3"/>
        <v>-0.23700000000000188</v>
      </c>
      <c r="L16" s="1"/>
      <c r="M16" s="1"/>
      <c r="N16" s="1">
        <v>100</v>
      </c>
      <c r="O16" s="1">
        <f t="shared" si="4"/>
        <v>12.6526</v>
      </c>
      <c r="P16" s="5"/>
      <c r="Q16" s="5"/>
      <c r="R16" s="1"/>
      <c r="S16" s="1">
        <f t="shared" si="5"/>
        <v>15.488832334856077</v>
      </c>
      <c r="T16" s="1">
        <f t="shared" si="6"/>
        <v>15.488832334856077</v>
      </c>
      <c r="U16" s="1">
        <v>18.493400000000001</v>
      </c>
      <c r="V16" s="1">
        <v>18.654</v>
      </c>
      <c r="W16" s="1">
        <v>14.272399999999999</v>
      </c>
      <c r="X16" s="1">
        <v>16.872199999999999</v>
      </c>
      <c r="Y16" s="1">
        <v>13.0922</v>
      </c>
      <c r="Z16" s="1">
        <v>10.833399999999999</v>
      </c>
      <c r="AA16" s="1">
        <v>10.105</v>
      </c>
      <c r="AB16" s="1">
        <v>4.8803999999999998</v>
      </c>
      <c r="AC16" s="1">
        <v>12.2424</v>
      </c>
      <c r="AD16" s="1">
        <v>6.5579999999999998</v>
      </c>
      <c r="AE16" s="1"/>
      <c r="AF16" s="1">
        <f t="shared" si="2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40</v>
      </c>
      <c r="C17" s="1">
        <v>228</v>
      </c>
      <c r="D17" s="1">
        <v>56</v>
      </c>
      <c r="E17" s="1">
        <v>89</v>
      </c>
      <c r="F17" s="1">
        <v>180</v>
      </c>
      <c r="G17" s="7">
        <v>0.25</v>
      </c>
      <c r="H17" s="1">
        <v>120</v>
      </c>
      <c r="I17" s="1" t="s">
        <v>37</v>
      </c>
      <c r="J17" s="1">
        <v>91</v>
      </c>
      <c r="K17" s="1">
        <f t="shared" si="3"/>
        <v>-2</v>
      </c>
      <c r="L17" s="1"/>
      <c r="M17" s="1"/>
      <c r="N17" s="1">
        <v>20</v>
      </c>
      <c r="O17" s="1">
        <f t="shared" si="4"/>
        <v>17.8</v>
      </c>
      <c r="P17" s="5">
        <f t="shared" ref="P17:P49" si="8">13*O17-N17-F17</f>
        <v>31.400000000000006</v>
      </c>
      <c r="Q17" s="5"/>
      <c r="R17" s="1"/>
      <c r="S17" s="1">
        <f t="shared" si="5"/>
        <v>13</v>
      </c>
      <c r="T17" s="1">
        <f t="shared" si="6"/>
        <v>11.235955056179774</v>
      </c>
      <c r="U17" s="1">
        <v>19.600000000000001</v>
      </c>
      <c r="V17" s="1">
        <v>44.8</v>
      </c>
      <c r="W17" s="1">
        <v>31.6</v>
      </c>
      <c r="X17" s="1">
        <v>27.2</v>
      </c>
      <c r="Y17" s="1">
        <v>21.4</v>
      </c>
      <c r="Z17" s="1">
        <v>16.399999999999999</v>
      </c>
      <c r="AA17" s="1">
        <v>14.6</v>
      </c>
      <c r="AB17" s="1">
        <v>17.102</v>
      </c>
      <c r="AC17" s="1">
        <v>18</v>
      </c>
      <c r="AD17" s="1">
        <v>18.399999999999999</v>
      </c>
      <c r="AE17" s="1" t="s">
        <v>41</v>
      </c>
      <c r="AF17" s="1">
        <f t="shared" si="2"/>
        <v>7.8500000000000014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40</v>
      </c>
      <c r="C18" s="1">
        <v>162</v>
      </c>
      <c r="D18" s="1">
        <v>132</v>
      </c>
      <c r="E18" s="1">
        <v>123</v>
      </c>
      <c r="F18" s="1">
        <v>115</v>
      </c>
      <c r="G18" s="7">
        <v>0.4</v>
      </c>
      <c r="H18" s="1">
        <v>60</v>
      </c>
      <c r="I18" s="1" t="s">
        <v>37</v>
      </c>
      <c r="J18" s="1">
        <v>126</v>
      </c>
      <c r="K18" s="1">
        <f t="shared" si="3"/>
        <v>-3</v>
      </c>
      <c r="L18" s="1"/>
      <c r="M18" s="1"/>
      <c r="N18" s="1">
        <v>170</v>
      </c>
      <c r="O18" s="1">
        <f t="shared" si="4"/>
        <v>24.6</v>
      </c>
      <c r="P18" s="5">
        <f t="shared" si="8"/>
        <v>34.800000000000011</v>
      </c>
      <c r="Q18" s="5"/>
      <c r="R18" s="1"/>
      <c r="S18" s="1">
        <f t="shared" si="5"/>
        <v>13</v>
      </c>
      <c r="T18" s="1">
        <f t="shared" si="6"/>
        <v>11.585365853658535</v>
      </c>
      <c r="U18" s="1">
        <v>32.6</v>
      </c>
      <c r="V18" s="1">
        <v>40.799999999999997</v>
      </c>
      <c r="W18" s="1">
        <v>32</v>
      </c>
      <c r="X18" s="1">
        <v>22</v>
      </c>
      <c r="Y18" s="1">
        <v>29</v>
      </c>
      <c r="Z18" s="1">
        <v>22</v>
      </c>
      <c r="AA18" s="1">
        <v>15.6</v>
      </c>
      <c r="AB18" s="1">
        <v>24.6</v>
      </c>
      <c r="AC18" s="1">
        <v>19.2</v>
      </c>
      <c r="AD18" s="1">
        <v>20</v>
      </c>
      <c r="AE18" s="1"/>
      <c r="AF18" s="1">
        <f t="shared" si="2"/>
        <v>13.920000000000005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336.57900000000001</v>
      </c>
      <c r="D19" s="1">
        <v>232.46700000000001</v>
      </c>
      <c r="E19" s="1">
        <v>289.41199999999998</v>
      </c>
      <c r="F19" s="1">
        <v>219.36799999999999</v>
      </c>
      <c r="G19" s="7">
        <v>1</v>
      </c>
      <c r="H19" s="1">
        <v>45</v>
      </c>
      <c r="I19" s="1" t="s">
        <v>54</v>
      </c>
      <c r="J19" s="1">
        <v>278.2</v>
      </c>
      <c r="K19" s="1">
        <f t="shared" si="3"/>
        <v>11.211999999999989</v>
      </c>
      <c r="L19" s="1"/>
      <c r="M19" s="1"/>
      <c r="N19" s="1">
        <v>100</v>
      </c>
      <c r="O19" s="1">
        <f t="shared" si="4"/>
        <v>57.882399999999997</v>
      </c>
      <c r="P19" s="5">
        <f>14*O19-N19-F19</f>
        <v>490.98559999999992</v>
      </c>
      <c r="Q19" s="5"/>
      <c r="R19" s="1"/>
      <c r="S19" s="1">
        <f t="shared" si="5"/>
        <v>14</v>
      </c>
      <c r="T19" s="1">
        <f t="shared" si="6"/>
        <v>5.5175320995673989</v>
      </c>
      <c r="U19" s="1">
        <v>39.010399999999997</v>
      </c>
      <c r="V19" s="1">
        <v>56.464799999999997</v>
      </c>
      <c r="W19" s="1">
        <v>51.627599999999987</v>
      </c>
      <c r="X19" s="1">
        <v>33.734200000000001</v>
      </c>
      <c r="Y19" s="1">
        <v>34.119</v>
      </c>
      <c r="Z19" s="1">
        <v>36.853200000000001</v>
      </c>
      <c r="AA19" s="1">
        <v>32.839199999999998</v>
      </c>
      <c r="AB19" s="1">
        <v>37.330800000000004</v>
      </c>
      <c r="AC19" s="1">
        <v>34.938400000000001</v>
      </c>
      <c r="AD19" s="1">
        <v>28.1374</v>
      </c>
      <c r="AE19" s="1"/>
      <c r="AF19" s="1">
        <f t="shared" si="2"/>
        <v>490.98559999999992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40</v>
      </c>
      <c r="C20" s="1">
        <v>1010</v>
      </c>
      <c r="D20" s="1">
        <v>440</v>
      </c>
      <c r="E20" s="1">
        <v>548</v>
      </c>
      <c r="F20" s="1">
        <v>846</v>
      </c>
      <c r="G20" s="7">
        <v>0.12</v>
      </c>
      <c r="H20" s="1">
        <v>60</v>
      </c>
      <c r="I20" s="1" t="s">
        <v>37</v>
      </c>
      <c r="J20" s="1">
        <v>550</v>
      </c>
      <c r="K20" s="1">
        <f t="shared" si="3"/>
        <v>-2</v>
      </c>
      <c r="L20" s="1"/>
      <c r="M20" s="1"/>
      <c r="N20" s="1"/>
      <c r="O20" s="1">
        <f t="shared" si="4"/>
        <v>109.6</v>
      </c>
      <c r="P20" s="5">
        <f>12*O20-N20-F20</f>
        <v>469.19999999999982</v>
      </c>
      <c r="Q20" s="5"/>
      <c r="R20" s="1"/>
      <c r="S20" s="1">
        <f t="shared" si="5"/>
        <v>11.999999999999998</v>
      </c>
      <c r="T20" s="1">
        <f t="shared" si="6"/>
        <v>7.7189781021897819</v>
      </c>
      <c r="U20" s="1">
        <v>73</v>
      </c>
      <c r="V20" s="1">
        <v>79.2</v>
      </c>
      <c r="W20" s="1">
        <v>64.599999999999994</v>
      </c>
      <c r="X20" s="1">
        <v>66</v>
      </c>
      <c r="Y20" s="1">
        <v>176</v>
      </c>
      <c r="Z20" s="1">
        <v>53</v>
      </c>
      <c r="AA20" s="1">
        <v>39.200000000000003</v>
      </c>
      <c r="AB20" s="1">
        <v>47.2</v>
      </c>
      <c r="AC20" s="1">
        <v>41.8</v>
      </c>
      <c r="AD20" s="1">
        <v>46.6</v>
      </c>
      <c r="AE20" s="10" t="s">
        <v>41</v>
      </c>
      <c r="AF20" s="1">
        <f t="shared" si="2"/>
        <v>56.303999999999974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8" t="s">
        <v>61</v>
      </c>
      <c r="B21" s="29" t="s">
        <v>36</v>
      </c>
      <c r="C21" s="29">
        <v>73.373000000000005</v>
      </c>
      <c r="D21" s="29">
        <v>91.974999999999994</v>
      </c>
      <c r="E21" s="29">
        <v>79.887</v>
      </c>
      <c r="F21" s="30">
        <v>73.233999999999995</v>
      </c>
      <c r="G21" s="31">
        <v>0</v>
      </c>
      <c r="H21" s="27">
        <v>45</v>
      </c>
      <c r="I21" s="27" t="s">
        <v>130</v>
      </c>
      <c r="J21" s="27">
        <v>81</v>
      </c>
      <c r="K21" s="27">
        <f t="shared" si="3"/>
        <v>-1.1129999999999995</v>
      </c>
      <c r="L21" s="27"/>
      <c r="M21" s="27"/>
      <c r="N21" s="27">
        <v>70</v>
      </c>
      <c r="O21" s="27">
        <f t="shared" si="4"/>
        <v>15.977399999999999</v>
      </c>
      <c r="P21" s="32"/>
      <c r="Q21" s="32"/>
      <c r="R21" s="27"/>
      <c r="S21" s="27">
        <f t="shared" si="5"/>
        <v>8.9647877627148347</v>
      </c>
      <c r="T21" s="27">
        <f t="shared" si="6"/>
        <v>8.9647877627148347</v>
      </c>
      <c r="U21" s="27">
        <v>15.558999999999999</v>
      </c>
      <c r="V21" s="27">
        <v>15.6656</v>
      </c>
      <c r="W21" s="27">
        <v>14.3644</v>
      </c>
      <c r="X21" s="27">
        <v>13.304</v>
      </c>
      <c r="Y21" s="27">
        <v>13.5654</v>
      </c>
      <c r="Z21" s="27">
        <v>13.3942</v>
      </c>
      <c r="AA21" s="27">
        <v>10.233000000000001</v>
      </c>
      <c r="AB21" s="27">
        <v>12.298</v>
      </c>
      <c r="AC21" s="27">
        <v>12.666399999999999</v>
      </c>
      <c r="AD21" s="27">
        <v>12.089600000000001</v>
      </c>
      <c r="AE21" s="27" t="s">
        <v>164</v>
      </c>
      <c r="AF21" s="27">
        <f t="shared" si="2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162</v>
      </c>
      <c r="B22" s="23" t="s">
        <v>36</v>
      </c>
      <c r="C22" s="23"/>
      <c r="D22" s="23"/>
      <c r="E22" s="23"/>
      <c r="F22" s="24"/>
      <c r="G22" s="25">
        <v>1</v>
      </c>
      <c r="H22" s="26">
        <v>45</v>
      </c>
      <c r="I22" s="26" t="s">
        <v>37</v>
      </c>
      <c r="J22" s="26"/>
      <c r="K22" s="26"/>
      <c r="L22" s="26"/>
      <c r="M22" s="26"/>
      <c r="N22" s="26"/>
      <c r="O22" s="26"/>
      <c r="P22" s="33">
        <v>50</v>
      </c>
      <c r="Q22" s="33"/>
      <c r="R22" s="26"/>
      <c r="S22" s="26" t="e">
        <f t="shared" ref="S22" si="9">(F22+N22+P22)/O22</f>
        <v>#DIV/0!</v>
      </c>
      <c r="T22" s="26" t="e">
        <f t="shared" ref="T22" si="10">(F22+N22)/O22</f>
        <v>#DIV/0!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 t="s">
        <v>163</v>
      </c>
      <c r="AF22" s="26">
        <f t="shared" si="2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40</v>
      </c>
      <c r="C23" s="1">
        <v>272</v>
      </c>
      <c r="D23" s="1">
        <v>80</v>
      </c>
      <c r="E23" s="1">
        <v>101</v>
      </c>
      <c r="F23" s="1">
        <v>238</v>
      </c>
      <c r="G23" s="7">
        <v>0.25</v>
      </c>
      <c r="H23" s="1">
        <v>120</v>
      </c>
      <c r="I23" s="1" t="s">
        <v>37</v>
      </c>
      <c r="J23" s="1">
        <v>101</v>
      </c>
      <c r="K23" s="1">
        <f t="shared" si="3"/>
        <v>0</v>
      </c>
      <c r="L23" s="1"/>
      <c r="M23" s="1"/>
      <c r="N23" s="1"/>
      <c r="O23" s="1">
        <f t="shared" si="4"/>
        <v>20.2</v>
      </c>
      <c r="P23" s="5">
        <f t="shared" si="8"/>
        <v>24.599999999999966</v>
      </c>
      <c r="Q23" s="5"/>
      <c r="R23" s="1"/>
      <c r="S23" s="1">
        <f t="shared" si="5"/>
        <v>12.999999999999998</v>
      </c>
      <c r="T23" s="1">
        <f t="shared" si="6"/>
        <v>11.782178217821782</v>
      </c>
      <c r="U23" s="1">
        <v>14.4</v>
      </c>
      <c r="V23" s="1">
        <v>39.4</v>
      </c>
      <c r="W23" s="1">
        <v>32.799999999999997</v>
      </c>
      <c r="X23" s="1">
        <v>18.600000000000001</v>
      </c>
      <c r="Y23" s="1">
        <v>17.8</v>
      </c>
      <c r="Z23" s="1">
        <v>14.6</v>
      </c>
      <c r="AA23" s="1">
        <v>13.8</v>
      </c>
      <c r="AB23" s="1">
        <v>15.6</v>
      </c>
      <c r="AC23" s="1">
        <v>20.399999999999999</v>
      </c>
      <c r="AD23" s="1">
        <v>15</v>
      </c>
      <c r="AE23" s="10" t="s">
        <v>41</v>
      </c>
      <c r="AF23" s="1">
        <f t="shared" si="2"/>
        <v>6.1499999999999915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36</v>
      </c>
      <c r="C24" s="1">
        <v>80.67</v>
      </c>
      <c r="D24" s="1">
        <v>32.210999999999999</v>
      </c>
      <c r="E24" s="1">
        <v>10.282</v>
      </c>
      <c r="F24" s="1">
        <v>97.123999999999995</v>
      </c>
      <c r="G24" s="7">
        <v>1</v>
      </c>
      <c r="H24" s="1">
        <v>120</v>
      </c>
      <c r="I24" s="1" t="s">
        <v>37</v>
      </c>
      <c r="J24" s="1">
        <v>10.4</v>
      </c>
      <c r="K24" s="1">
        <f t="shared" si="3"/>
        <v>-0.11800000000000033</v>
      </c>
      <c r="L24" s="1"/>
      <c r="M24" s="1"/>
      <c r="N24" s="1"/>
      <c r="O24" s="1">
        <f t="shared" si="4"/>
        <v>2.0564</v>
      </c>
      <c r="P24" s="5"/>
      <c r="Q24" s="5"/>
      <c r="R24" s="1"/>
      <c r="S24" s="1">
        <f t="shared" si="5"/>
        <v>47.23011087337094</v>
      </c>
      <c r="T24" s="1">
        <f t="shared" si="6"/>
        <v>47.23011087337094</v>
      </c>
      <c r="U24" s="1">
        <v>4.1956000000000007</v>
      </c>
      <c r="V24" s="1">
        <v>7.9194000000000004</v>
      </c>
      <c r="W24" s="1">
        <v>7.6941999999999986</v>
      </c>
      <c r="X24" s="1">
        <v>4.1779999999999999</v>
      </c>
      <c r="Y24" s="1">
        <v>3.2098</v>
      </c>
      <c r="Z24" s="1">
        <v>3.0558000000000001</v>
      </c>
      <c r="AA24" s="1">
        <v>3.0796000000000001</v>
      </c>
      <c r="AB24" s="1">
        <v>4.7488000000000001</v>
      </c>
      <c r="AC24" s="1">
        <v>3.3725999999999998</v>
      </c>
      <c r="AD24" s="1">
        <v>3.5118</v>
      </c>
      <c r="AE24" s="14" t="s">
        <v>43</v>
      </c>
      <c r="AF24" s="1">
        <f t="shared" si="2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40</v>
      </c>
      <c r="C25" s="1">
        <v>207</v>
      </c>
      <c r="D25" s="1">
        <v>200</v>
      </c>
      <c r="E25" s="1">
        <v>242</v>
      </c>
      <c r="F25" s="1">
        <v>134</v>
      </c>
      <c r="G25" s="7">
        <v>0.4</v>
      </c>
      <c r="H25" s="1">
        <v>45</v>
      </c>
      <c r="I25" s="1" t="s">
        <v>37</v>
      </c>
      <c r="J25" s="1">
        <v>242</v>
      </c>
      <c r="K25" s="1">
        <f t="shared" si="3"/>
        <v>0</v>
      </c>
      <c r="L25" s="1"/>
      <c r="M25" s="1"/>
      <c r="N25" s="1">
        <v>40</v>
      </c>
      <c r="O25" s="1">
        <f t="shared" si="4"/>
        <v>48.4</v>
      </c>
      <c r="P25" s="5">
        <f t="shared" si="8"/>
        <v>455.19999999999993</v>
      </c>
      <c r="Q25" s="5"/>
      <c r="R25" s="1"/>
      <c r="S25" s="1">
        <f t="shared" si="5"/>
        <v>12.999999999999998</v>
      </c>
      <c r="T25" s="1">
        <f t="shared" si="6"/>
        <v>3.5950413223140498</v>
      </c>
      <c r="U25" s="1">
        <v>28.8</v>
      </c>
      <c r="V25" s="1">
        <v>64</v>
      </c>
      <c r="W25" s="1">
        <v>42.8</v>
      </c>
      <c r="X25" s="1">
        <v>27.2</v>
      </c>
      <c r="Y25" s="1">
        <v>40</v>
      </c>
      <c r="Z25" s="1">
        <v>39</v>
      </c>
      <c r="AA25" s="1">
        <v>38.4</v>
      </c>
      <c r="AB25" s="1">
        <v>41.8</v>
      </c>
      <c r="AC25" s="1">
        <v>41</v>
      </c>
      <c r="AD25" s="1">
        <v>50.6</v>
      </c>
      <c r="AE25" s="1" t="s">
        <v>65</v>
      </c>
      <c r="AF25" s="1">
        <f t="shared" si="2"/>
        <v>182.07999999999998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36</v>
      </c>
      <c r="C26" s="1">
        <v>645.64800000000002</v>
      </c>
      <c r="D26" s="1">
        <v>495.23099999999999</v>
      </c>
      <c r="E26" s="1">
        <v>360.245</v>
      </c>
      <c r="F26" s="1">
        <v>641.93600000000004</v>
      </c>
      <c r="G26" s="7">
        <v>1</v>
      </c>
      <c r="H26" s="1">
        <v>60</v>
      </c>
      <c r="I26" s="1" t="s">
        <v>45</v>
      </c>
      <c r="J26" s="1">
        <v>347.5</v>
      </c>
      <c r="K26" s="1">
        <f t="shared" si="3"/>
        <v>12.745000000000005</v>
      </c>
      <c r="L26" s="1"/>
      <c r="M26" s="1"/>
      <c r="N26" s="1">
        <v>350</v>
      </c>
      <c r="O26" s="1">
        <f t="shared" si="4"/>
        <v>72.049000000000007</v>
      </c>
      <c r="P26" s="5">
        <f>14*O26-N26-F26</f>
        <v>16.750000000000114</v>
      </c>
      <c r="Q26" s="5"/>
      <c r="R26" s="1"/>
      <c r="S26" s="1">
        <f t="shared" si="5"/>
        <v>14</v>
      </c>
      <c r="T26" s="1">
        <f t="shared" si="6"/>
        <v>13.767519327124594</v>
      </c>
      <c r="U26" s="1">
        <v>92.575000000000003</v>
      </c>
      <c r="V26" s="1">
        <v>122.96559999999999</v>
      </c>
      <c r="W26" s="1">
        <v>100.55719999999999</v>
      </c>
      <c r="X26" s="1">
        <v>80.786599999999993</v>
      </c>
      <c r="Y26" s="1">
        <v>69.497600000000006</v>
      </c>
      <c r="Z26" s="1">
        <v>58.137</v>
      </c>
      <c r="AA26" s="1">
        <v>75.637599999999992</v>
      </c>
      <c r="AB26" s="1">
        <v>70.475999999999999</v>
      </c>
      <c r="AC26" s="1">
        <v>70.119399999999999</v>
      </c>
      <c r="AD26" s="1">
        <v>62.404000000000003</v>
      </c>
      <c r="AE26" s="1"/>
      <c r="AF26" s="1">
        <f t="shared" si="2"/>
        <v>16.750000000000114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40</v>
      </c>
      <c r="C27" s="1">
        <v>176</v>
      </c>
      <c r="D27" s="1">
        <v>56</v>
      </c>
      <c r="E27" s="1">
        <v>76</v>
      </c>
      <c r="F27" s="1">
        <v>142</v>
      </c>
      <c r="G27" s="7">
        <v>0.22</v>
      </c>
      <c r="H27" s="1">
        <v>120</v>
      </c>
      <c r="I27" s="1" t="s">
        <v>37</v>
      </c>
      <c r="J27" s="1">
        <v>78</v>
      </c>
      <c r="K27" s="1">
        <f t="shared" si="3"/>
        <v>-2</v>
      </c>
      <c r="L27" s="1"/>
      <c r="M27" s="1"/>
      <c r="N27" s="1"/>
      <c r="O27" s="1">
        <f t="shared" si="4"/>
        <v>15.2</v>
      </c>
      <c r="P27" s="5">
        <f t="shared" si="8"/>
        <v>55.599999999999994</v>
      </c>
      <c r="Q27" s="5"/>
      <c r="R27" s="1"/>
      <c r="S27" s="1">
        <f t="shared" si="5"/>
        <v>13</v>
      </c>
      <c r="T27" s="1">
        <f t="shared" si="6"/>
        <v>9.3421052631578956</v>
      </c>
      <c r="U27" s="1">
        <v>8.4</v>
      </c>
      <c r="V27" s="1">
        <v>19</v>
      </c>
      <c r="W27" s="1">
        <v>21.6</v>
      </c>
      <c r="X27" s="1">
        <v>11</v>
      </c>
      <c r="Y27" s="1">
        <v>8.6</v>
      </c>
      <c r="Z27" s="1">
        <v>7.6</v>
      </c>
      <c r="AA27" s="1">
        <v>9.1999999999999993</v>
      </c>
      <c r="AB27" s="1">
        <v>6.8</v>
      </c>
      <c r="AC27" s="1">
        <v>4</v>
      </c>
      <c r="AD27" s="1">
        <v>6.8</v>
      </c>
      <c r="AE27" s="1"/>
      <c r="AF27" s="1">
        <f t="shared" si="2"/>
        <v>12.231999999999999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69</v>
      </c>
      <c r="B28" s="1" t="s">
        <v>40</v>
      </c>
      <c r="C28" s="1">
        <v>126</v>
      </c>
      <c r="D28" s="1">
        <v>72</v>
      </c>
      <c r="E28" s="1">
        <v>102</v>
      </c>
      <c r="F28" s="1">
        <v>70</v>
      </c>
      <c r="G28" s="7">
        <v>0.33</v>
      </c>
      <c r="H28" s="1">
        <v>45</v>
      </c>
      <c r="I28" s="1" t="s">
        <v>37</v>
      </c>
      <c r="J28" s="1">
        <v>194</v>
      </c>
      <c r="K28" s="1">
        <f t="shared" si="3"/>
        <v>-92</v>
      </c>
      <c r="L28" s="1"/>
      <c r="M28" s="1"/>
      <c r="N28" s="1">
        <v>100</v>
      </c>
      <c r="O28" s="1">
        <f t="shared" si="4"/>
        <v>20.399999999999999</v>
      </c>
      <c r="P28" s="5">
        <f t="shared" si="8"/>
        <v>95.199999999999989</v>
      </c>
      <c r="Q28" s="5"/>
      <c r="R28" s="1"/>
      <c r="S28" s="1">
        <f t="shared" si="5"/>
        <v>13</v>
      </c>
      <c r="T28" s="1">
        <f t="shared" si="6"/>
        <v>8.3333333333333339</v>
      </c>
      <c r="U28" s="1">
        <v>24.6</v>
      </c>
      <c r="V28" s="1">
        <v>36.6</v>
      </c>
      <c r="W28" s="1">
        <v>25</v>
      </c>
      <c r="X28" s="1">
        <v>16.399999999999999</v>
      </c>
      <c r="Y28" s="1">
        <v>21.4</v>
      </c>
      <c r="Z28" s="1">
        <v>6.2</v>
      </c>
      <c r="AA28" s="1">
        <v>11.8</v>
      </c>
      <c r="AB28" s="1">
        <v>30.6</v>
      </c>
      <c r="AC28" s="1">
        <v>41</v>
      </c>
      <c r="AD28" s="1">
        <v>9.8000000000000007</v>
      </c>
      <c r="AE28" s="1" t="s">
        <v>41</v>
      </c>
      <c r="AF28" s="1">
        <f t="shared" si="2"/>
        <v>31.415999999999997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8" t="s">
        <v>70</v>
      </c>
      <c r="B29" s="29" t="s">
        <v>40</v>
      </c>
      <c r="C29" s="29">
        <v>982</v>
      </c>
      <c r="D29" s="29"/>
      <c r="E29" s="29">
        <v>539</v>
      </c>
      <c r="F29" s="30">
        <v>393</v>
      </c>
      <c r="G29" s="31">
        <v>0</v>
      </c>
      <c r="H29" s="27">
        <v>45</v>
      </c>
      <c r="I29" s="27" t="s">
        <v>130</v>
      </c>
      <c r="J29" s="27">
        <v>547</v>
      </c>
      <c r="K29" s="27">
        <f t="shared" si="3"/>
        <v>-8</v>
      </c>
      <c r="L29" s="27"/>
      <c r="M29" s="27"/>
      <c r="N29" s="27"/>
      <c r="O29" s="27">
        <f t="shared" si="4"/>
        <v>107.8</v>
      </c>
      <c r="P29" s="32"/>
      <c r="Q29" s="32"/>
      <c r="R29" s="27"/>
      <c r="S29" s="27">
        <f t="shared" si="5"/>
        <v>3.6456400742115029</v>
      </c>
      <c r="T29" s="27">
        <f t="shared" si="6"/>
        <v>3.6456400742115029</v>
      </c>
      <c r="U29" s="27">
        <v>26</v>
      </c>
      <c r="V29" s="27">
        <v>49</v>
      </c>
      <c r="W29" s="27">
        <v>40</v>
      </c>
      <c r="X29" s="27">
        <v>26.2</v>
      </c>
      <c r="Y29" s="27">
        <v>22</v>
      </c>
      <c r="Z29" s="27">
        <v>25</v>
      </c>
      <c r="AA29" s="27">
        <v>23.2</v>
      </c>
      <c r="AB29" s="27">
        <v>50.8</v>
      </c>
      <c r="AC29" s="27">
        <v>20</v>
      </c>
      <c r="AD29" s="27">
        <v>106</v>
      </c>
      <c r="AE29" s="34" t="s">
        <v>167</v>
      </c>
      <c r="AF29" s="27">
        <f t="shared" si="2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2" t="s">
        <v>165</v>
      </c>
      <c r="B30" s="23" t="s">
        <v>40</v>
      </c>
      <c r="C30" s="23"/>
      <c r="D30" s="23"/>
      <c r="E30" s="23"/>
      <c r="F30" s="24"/>
      <c r="G30" s="25">
        <v>0.3</v>
      </c>
      <c r="H30" s="26">
        <v>50</v>
      </c>
      <c r="I30" s="26" t="s">
        <v>37</v>
      </c>
      <c r="J30" s="26"/>
      <c r="K30" s="26"/>
      <c r="L30" s="26"/>
      <c r="M30" s="26"/>
      <c r="N30" s="26"/>
      <c r="O30" s="26"/>
      <c r="P30" s="33">
        <v>200</v>
      </c>
      <c r="Q30" s="33"/>
      <c r="R30" s="26"/>
      <c r="S30" s="26" t="e">
        <f t="shared" ref="S30" si="11">(F30+N30+P30)/O30</f>
        <v>#DIV/0!</v>
      </c>
      <c r="T30" s="26" t="e">
        <f t="shared" ref="T30" si="12">(F30+N30)/O30</f>
        <v>#DIV/0!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 t="s">
        <v>166</v>
      </c>
      <c r="AF30" s="26">
        <f t="shared" si="2"/>
        <v>60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40</v>
      </c>
      <c r="C31" s="1">
        <v>262</v>
      </c>
      <c r="D31" s="1">
        <v>170</v>
      </c>
      <c r="E31" s="1">
        <v>227</v>
      </c>
      <c r="F31" s="1">
        <v>180</v>
      </c>
      <c r="G31" s="7">
        <v>0.09</v>
      </c>
      <c r="H31" s="1">
        <v>45</v>
      </c>
      <c r="I31" s="1" t="s">
        <v>37</v>
      </c>
      <c r="J31" s="1">
        <v>233</v>
      </c>
      <c r="K31" s="1">
        <f t="shared" si="3"/>
        <v>-6</v>
      </c>
      <c r="L31" s="1"/>
      <c r="M31" s="1"/>
      <c r="N31" s="1">
        <v>230</v>
      </c>
      <c r="O31" s="1">
        <f t="shared" si="4"/>
        <v>45.4</v>
      </c>
      <c r="P31" s="5">
        <f t="shared" si="8"/>
        <v>180.19999999999993</v>
      </c>
      <c r="Q31" s="5"/>
      <c r="R31" s="1"/>
      <c r="S31" s="1">
        <f t="shared" si="5"/>
        <v>12.999999999999998</v>
      </c>
      <c r="T31" s="1">
        <f t="shared" si="6"/>
        <v>9.0308370044052868</v>
      </c>
      <c r="U31" s="1">
        <v>53.6</v>
      </c>
      <c r="V31" s="1">
        <v>80.2</v>
      </c>
      <c r="W31" s="1">
        <v>61</v>
      </c>
      <c r="X31" s="1">
        <v>25.2</v>
      </c>
      <c r="Y31" s="1">
        <v>41.2</v>
      </c>
      <c r="Z31" s="1">
        <v>56.4</v>
      </c>
      <c r="AA31" s="1">
        <v>9</v>
      </c>
      <c r="AB31" s="1">
        <v>49.2</v>
      </c>
      <c r="AC31" s="1">
        <v>34</v>
      </c>
      <c r="AD31" s="1">
        <v>37.6</v>
      </c>
      <c r="AE31" s="1" t="s">
        <v>41</v>
      </c>
      <c r="AF31" s="1">
        <f t="shared" si="2"/>
        <v>16.217999999999993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296.22899999999998</v>
      </c>
      <c r="D32" s="1">
        <v>454.75700000000001</v>
      </c>
      <c r="E32" s="1">
        <v>185.42400000000001</v>
      </c>
      <c r="F32" s="1">
        <v>450.92500000000001</v>
      </c>
      <c r="G32" s="7">
        <v>1</v>
      </c>
      <c r="H32" s="1">
        <v>45</v>
      </c>
      <c r="I32" s="1" t="s">
        <v>54</v>
      </c>
      <c r="J32" s="1">
        <v>241.5</v>
      </c>
      <c r="K32" s="1">
        <f t="shared" si="3"/>
        <v>-56.075999999999993</v>
      </c>
      <c r="L32" s="1"/>
      <c r="M32" s="1"/>
      <c r="N32" s="1">
        <v>500</v>
      </c>
      <c r="O32" s="1">
        <f t="shared" si="4"/>
        <v>37.084800000000001</v>
      </c>
      <c r="P32" s="5"/>
      <c r="Q32" s="5"/>
      <c r="R32" s="1"/>
      <c r="S32" s="1">
        <f t="shared" si="5"/>
        <v>25.641907196479419</v>
      </c>
      <c r="T32" s="1">
        <f t="shared" si="6"/>
        <v>25.641907196479419</v>
      </c>
      <c r="U32" s="1">
        <v>89.510599999999997</v>
      </c>
      <c r="V32" s="1">
        <v>63.878799999999998</v>
      </c>
      <c r="W32" s="1">
        <v>64.825199999999995</v>
      </c>
      <c r="X32" s="1">
        <v>65.700199999999995</v>
      </c>
      <c r="Y32" s="1">
        <v>71.348399999999998</v>
      </c>
      <c r="Z32" s="1">
        <v>50.126199999999997</v>
      </c>
      <c r="AA32" s="1">
        <v>72.45259999999999</v>
      </c>
      <c r="AB32" s="1">
        <v>57.992199999999997</v>
      </c>
      <c r="AC32" s="1">
        <v>76.430399999999992</v>
      </c>
      <c r="AD32" s="1">
        <v>72.165400000000005</v>
      </c>
      <c r="AE32" s="1"/>
      <c r="AF32" s="1">
        <f t="shared" si="2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40</v>
      </c>
      <c r="C33" s="1">
        <v>121</v>
      </c>
      <c r="D33" s="1">
        <v>48</v>
      </c>
      <c r="E33" s="1">
        <v>54</v>
      </c>
      <c r="F33" s="1">
        <v>109</v>
      </c>
      <c r="G33" s="7">
        <v>0.4</v>
      </c>
      <c r="H33" s="1" t="e">
        <v>#N/A</v>
      </c>
      <c r="I33" s="1" t="s">
        <v>37</v>
      </c>
      <c r="J33" s="1">
        <v>54</v>
      </c>
      <c r="K33" s="1">
        <f t="shared" si="3"/>
        <v>0</v>
      </c>
      <c r="L33" s="1"/>
      <c r="M33" s="1"/>
      <c r="N33" s="1"/>
      <c r="O33" s="1">
        <f t="shared" si="4"/>
        <v>10.8</v>
      </c>
      <c r="P33" s="5">
        <f t="shared" si="8"/>
        <v>31.400000000000006</v>
      </c>
      <c r="Q33" s="5"/>
      <c r="R33" s="1"/>
      <c r="S33" s="1">
        <f t="shared" si="5"/>
        <v>13</v>
      </c>
      <c r="T33" s="1">
        <f t="shared" si="6"/>
        <v>10.092592592592592</v>
      </c>
      <c r="U33" s="1">
        <v>10.199999999999999</v>
      </c>
      <c r="V33" s="1">
        <v>23.2</v>
      </c>
      <c r="W33" s="1">
        <v>17.8</v>
      </c>
      <c r="X33" s="1">
        <v>4</v>
      </c>
      <c r="Y33" s="1">
        <v>8</v>
      </c>
      <c r="Z33" s="1">
        <v>7.8</v>
      </c>
      <c r="AA33" s="1">
        <v>17</v>
      </c>
      <c r="AB33" s="1">
        <v>8.8000000000000007</v>
      </c>
      <c r="AC33" s="1">
        <v>20</v>
      </c>
      <c r="AD33" s="1">
        <v>12.6</v>
      </c>
      <c r="AE33" s="1"/>
      <c r="AF33" s="1">
        <f t="shared" si="2"/>
        <v>12.560000000000002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40</v>
      </c>
      <c r="C34" s="1">
        <v>471</v>
      </c>
      <c r="D34" s="1">
        <v>327</v>
      </c>
      <c r="E34" s="1">
        <v>309</v>
      </c>
      <c r="F34" s="1">
        <v>418</v>
      </c>
      <c r="G34" s="7">
        <v>0.4</v>
      </c>
      <c r="H34" s="1">
        <v>60</v>
      </c>
      <c r="I34" s="1" t="s">
        <v>45</v>
      </c>
      <c r="J34" s="1">
        <v>314</v>
      </c>
      <c r="K34" s="1">
        <f t="shared" si="3"/>
        <v>-5</v>
      </c>
      <c r="L34" s="1"/>
      <c r="M34" s="1"/>
      <c r="N34" s="1">
        <v>220</v>
      </c>
      <c r="O34" s="1">
        <f t="shared" si="4"/>
        <v>61.8</v>
      </c>
      <c r="P34" s="5">
        <f>14*O34-N34-F34</f>
        <v>227.19999999999993</v>
      </c>
      <c r="Q34" s="5"/>
      <c r="R34" s="1"/>
      <c r="S34" s="1">
        <f t="shared" si="5"/>
        <v>14</v>
      </c>
      <c r="T34" s="1">
        <f t="shared" si="6"/>
        <v>10.323624595469257</v>
      </c>
      <c r="U34" s="1">
        <v>63.6</v>
      </c>
      <c r="V34" s="1">
        <v>95.4</v>
      </c>
      <c r="W34" s="1">
        <v>82</v>
      </c>
      <c r="X34" s="1">
        <v>65.400000000000006</v>
      </c>
      <c r="Y34" s="1">
        <v>70.2</v>
      </c>
      <c r="Z34" s="1">
        <v>48</v>
      </c>
      <c r="AA34" s="1">
        <v>72.8</v>
      </c>
      <c r="AB34" s="1">
        <v>57.6</v>
      </c>
      <c r="AC34" s="1">
        <v>58.4</v>
      </c>
      <c r="AD34" s="1">
        <v>50.4</v>
      </c>
      <c r="AE34" s="1" t="s">
        <v>75</v>
      </c>
      <c r="AF34" s="1">
        <f t="shared" si="2"/>
        <v>90.879999999999981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40</v>
      </c>
      <c r="C35" s="1">
        <v>135</v>
      </c>
      <c r="D35" s="1">
        <v>88</v>
      </c>
      <c r="E35" s="1">
        <v>62</v>
      </c>
      <c r="F35" s="1">
        <v>148</v>
      </c>
      <c r="G35" s="7">
        <v>0.5</v>
      </c>
      <c r="H35" s="1">
        <v>60</v>
      </c>
      <c r="I35" s="1" t="s">
        <v>37</v>
      </c>
      <c r="J35" s="1">
        <v>67</v>
      </c>
      <c r="K35" s="1">
        <f t="shared" si="3"/>
        <v>-5</v>
      </c>
      <c r="L35" s="1"/>
      <c r="M35" s="1"/>
      <c r="N35" s="1"/>
      <c r="O35" s="1">
        <f t="shared" si="4"/>
        <v>12.4</v>
      </c>
      <c r="P35" s="5">
        <f t="shared" si="8"/>
        <v>13.200000000000017</v>
      </c>
      <c r="Q35" s="5"/>
      <c r="R35" s="1"/>
      <c r="S35" s="1">
        <f t="shared" si="5"/>
        <v>13.000000000000002</v>
      </c>
      <c r="T35" s="1">
        <f t="shared" si="6"/>
        <v>11.935483870967742</v>
      </c>
      <c r="U35" s="1">
        <v>11</v>
      </c>
      <c r="V35" s="1">
        <v>15</v>
      </c>
      <c r="W35" s="1">
        <v>19.600000000000001</v>
      </c>
      <c r="X35" s="1">
        <v>21.2</v>
      </c>
      <c r="Y35" s="1">
        <v>23.2</v>
      </c>
      <c r="Z35" s="1">
        <v>20</v>
      </c>
      <c r="AA35" s="1">
        <v>20.6</v>
      </c>
      <c r="AB35" s="1">
        <v>19.8</v>
      </c>
      <c r="AC35" s="1">
        <v>34</v>
      </c>
      <c r="AD35" s="1">
        <v>28</v>
      </c>
      <c r="AE35" s="1"/>
      <c r="AF35" s="1">
        <f t="shared" si="2"/>
        <v>6.6000000000000085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40</v>
      </c>
      <c r="C36" s="1">
        <v>7</v>
      </c>
      <c r="D36" s="1">
        <v>24</v>
      </c>
      <c r="E36" s="1">
        <v>10</v>
      </c>
      <c r="F36" s="1">
        <v>21</v>
      </c>
      <c r="G36" s="7">
        <v>0.5</v>
      </c>
      <c r="H36" s="1">
        <v>60</v>
      </c>
      <c r="I36" s="1" t="s">
        <v>37</v>
      </c>
      <c r="J36" s="1">
        <v>12</v>
      </c>
      <c r="K36" s="1">
        <f t="shared" si="3"/>
        <v>-2</v>
      </c>
      <c r="L36" s="1"/>
      <c r="M36" s="1"/>
      <c r="N36" s="1"/>
      <c r="O36" s="1">
        <f t="shared" si="4"/>
        <v>2</v>
      </c>
      <c r="P36" s="5">
        <f t="shared" si="8"/>
        <v>5</v>
      </c>
      <c r="Q36" s="5"/>
      <c r="R36" s="1"/>
      <c r="S36" s="1">
        <f t="shared" si="5"/>
        <v>13</v>
      </c>
      <c r="T36" s="1">
        <f t="shared" si="6"/>
        <v>10.5</v>
      </c>
      <c r="U36" s="1">
        <v>2.4</v>
      </c>
      <c r="V36" s="1">
        <v>1</v>
      </c>
      <c r="W36" s="1">
        <v>2</v>
      </c>
      <c r="X36" s="1">
        <v>2.6</v>
      </c>
      <c r="Y36" s="1">
        <v>1.4</v>
      </c>
      <c r="Z36" s="1">
        <v>3.8</v>
      </c>
      <c r="AA36" s="1">
        <v>0.6</v>
      </c>
      <c r="AB36" s="1">
        <v>0.4</v>
      </c>
      <c r="AC36" s="1">
        <v>5.4</v>
      </c>
      <c r="AD36" s="1">
        <v>0.8</v>
      </c>
      <c r="AE36" s="1"/>
      <c r="AF36" s="1">
        <f t="shared" si="2"/>
        <v>2.5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40</v>
      </c>
      <c r="C37" s="1">
        <v>633</v>
      </c>
      <c r="D37" s="1">
        <v>336</v>
      </c>
      <c r="E37" s="1">
        <v>343</v>
      </c>
      <c r="F37" s="1">
        <v>577</v>
      </c>
      <c r="G37" s="7">
        <v>0.4</v>
      </c>
      <c r="H37" s="1">
        <v>60</v>
      </c>
      <c r="I37" s="1" t="s">
        <v>45</v>
      </c>
      <c r="J37" s="1">
        <v>349</v>
      </c>
      <c r="K37" s="1">
        <f t="shared" si="3"/>
        <v>-6</v>
      </c>
      <c r="L37" s="1"/>
      <c r="M37" s="1"/>
      <c r="N37" s="1">
        <v>220</v>
      </c>
      <c r="O37" s="1">
        <f t="shared" si="4"/>
        <v>68.599999999999994</v>
      </c>
      <c r="P37" s="5">
        <f>14*O37-N37-F37</f>
        <v>163.39999999999986</v>
      </c>
      <c r="Q37" s="5"/>
      <c r="R37" s="1"/>
      <c r="S37" s="1">
        <f t="shared" si="5"/>
        <v>14</v>
      </c>
      <c r="T37" s="1">
        <f t="shared" si="6"/>
        <v>11.618075801749272</v>
      </c>
      <c r="U37" s="1">
        <v>77.599999999999994</v>
      </c>
      <c r="V37" s="1">
        <v>117</v>
      </c>
      <c r="W37" s="1">
        <v>95.6</v>
      </c>
      <c r="X37" s="1">
        <v>53.2</v>
      </c>
      <c r="Y37" s="1">
        <v>50.8</v>
      </c>
      <c r="Z37" s="1">
        <v>68.2</v>
      </c>
      <c r="AA37" s="1">
        <v>33.6</v>
      </c>
      <c r="AB37" s="1">
        <v>63.2</v>
      </c>
      <c r="AC37" s="1">
        <v>87.2</v>
      </c>
      <c r="AD37" s="1">
        <v>57.6</v>
      </c>
      <c r="AE37" s="1" t="s">
        <v>41</v>
      </c>
      <c r="AF37" s="1">
        <f t="shared" si="2"/>
        <v>65.359999999999943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40</v>
      </c>
      <c r="C38" s="1">
        <v>721</v>
      </c>
      <c r="D38" s="1">
        <v>216</v>
      </c>
      <c r="E38" s="1">
        <v>393</v>
      </c>
      <c r="F38" s="1">
        <v>504</v>
      </c>
      <c r="G38" s="7">
        <v>0.4</v>
      </c>
      <c r="H38" s="1">
        <v>60</v>
      </c>
      <c r="I38" s="1" t="s">
        <v>37</v>
      </c>
      <c r="J38" s="1">
        <v>399</v>
      </c>
      <c r="K38" s="1">
        <f t="shared" si="3"/>
        <v>-6</v>
      </c>
      <c r="L38" s="1"/>
      <c r="M38" s="1"/>
      <c r="N38" s="1">
        <v>140</v>
      </c>
      <c r="O38" s="1">
        <f t="shared" si="4"/>
        <v>78.599999999999994</v>
      </c>
      <c r="P38" s="5">
        <f t="shared" si="8"/>
        <v>377.79999999999995</v>
      </c>
      <c r="Q38" s="5"/>
      <c r="R38" s="1"/>
      <c r="S38" s="1">
        <f t="shared" si="5"/>
        <v>13</v>
      </c>
      <c r="T38" s="1">
        <f t="shared" si="6"/>
        <v>8.1933842239185761</v>
      </c>
      <c r="U38" s="1">
        <v>74</v>
      </c>
      <c r="V38" s="1">
        <v>135.19999999999999</v>
      </c>
      <c r="W38" s="1">
        <v>106.6</v>
      </c>
      <c r="X38" s="1">
        <v>79</v>
      </c>
      <c r="Y38" s="1">
        <v>75.671000000000006</v>
      </c>
      <c r="Z38" s="1">
        <v>72.2</v>
      </c>
      <c r="AA38" s="1">
        <v>67.8</v>
      </c>
      <c r="AB38" s="1">
        <v>57.8</v>
      </c>
      <c r="AC38" s="1">
        <v>90.6</v>
      </c>
      <c r="AD38" s="1">
        <v>28.8</v>
      </c>
      <c r="AE38" s="1" t="s">
        <v>41</v>
      </c>
      <c r="AF38" s="1">
        <f t="shared" si="2"/>
        <v>151.11999999999998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40</v>
      </c>
      <c r="C39" s="1">
        <v>78</v>
      </c>
      <c r="D39" s="1">
        <v>18</v>
      </c>
      <c r="E39" s="1">
        <v>11</v>
      </c>
      <c r="F39" s="1">
        <v>82</v>
      </c>
      <c r="G39" s="7">
        <v>0.84</v>
      </c>
      <c r="H39" s="1">
        <v>45</v>
      </c>
      <c r="I39" s="1" t="s">
        <v>37</v>
      </c>
      <c r="J39" s="1">
        <v>13</v>
      </c>
      <c r="K39" s="1">
        <f t="shared" ref="K39:K70" si="13">E39-J39</f>
        <v>-2</v>
      </c>
      <c r="L39" s="1"/>
      <c r="M39" s="1"/>
      <c r="N39" s="1"/>
      <c r="O39" s="1">
        <f t="shared" si="4"/>
        <v>2.2000000000000002</v>
      </c>
      <c r="P39" s="5"/>
      <c r="Q39" s="5"/>
      <c r="R39" s="1"/>
      <c r="S39" s="1">
        <f t="shared" si="5"/>
        <v>37.272727272727266</v>
      </c>
      <c r="T39" s="1">
        <f t="shared" si="6"/>
        <v>37.272727272727266</v>
      </c>
      <c r="U39" s="1">
        <v>0.8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20" t="s">
        <v>159</v>
      </c>
      <c r="AF39" s="1">
        <f t="shared" si="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40</v>
      </c>
      <c r="C40" s="1">
        <v>485</v>
      </c>
      <c r="D40" s="1">
        <v>150</v>
      </c>
      <c r="E40" s="1">
        <v>194</v>
      </c>
      <c r="F40" s="1">
        <v>408</v>
      </c>
      <c r="G40" s="7">
        <v>0.1</v>
      </c>
      <c r="H40" s="1">
        <v>45</v>
      </c>
      <c r="I40" s="1" t="s">
        <v>37</v>
      </c>
      <c r="J40" s="1">
        <v>206</v>
      </c>
      <c r="K40" s="1">
        <f t="shared" si="13"/>
        <v>-12</v>
      </c>
      <c r="L40" s="1"/>
      <c r="M40" s="1"/>
      <c r="N40" s="1">
        <v>110</v>
      </c>
      <c r="O40" s="1">
        <f t="shared" si="4"/>
        <v>38.799999999999997</v>
      </c>
      <c r="P40" s="5"/>
      <c r="Q40" s="5"/>
      <c r="R40" s="1"/>
      <c r="S40" s="1">
        <f t="shared" si="5"/>
        <v>13.350515463917526</v>
      </c>
      <c r="T40" s="1">
        <f t="shared" si="6"/>
        <v>13.350515463917526</v>
      </c>
      <c r="U40" s="1">
        <v>51</v>
      </c>
      <c r="V40" s="1">
        <v>60.6</v>
      </c>
      <c r="W40" s="1">
        <v>68.8</v>
      </c>
      <c r="X40" s="1">
        <v>33.799999999999997</v>
      </c>
      <c r="Y40" s="1">
        <v>31</v>
      </c>
      <c r="Z40" s="1">
        <v>37</v>
      </c>
      <c r="AA40" s="1">
        <v>37.6</v>
      </c>
      <c r="AB40" s="1">
        <v>46.8</v>
      </c>
      <c r="AC40" s="1">
        <v>48.8</v>
      </c>
      <c r="AD40" s="1">
        <v>36.200000000000003</v>
      </c>
      <c r="AE40" s="1" t="s">
        <v>41</v>
      </c>
      <c r="AF40" s="1">
        <f t="shared" si="2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40</v>
      </c>
      <c r="C41" s="1">
        <v>389</v>
      </c>
      <c r="D41" s="1">
        <v>238</v>
      </c>
      <c r="E41" s="1">
        <v>233</v>
      </c>
      <c r="F41" s="1">
        <v>349</v>
      </c>
      <c r="G41" s="7">
        <v>0.1</v>
      </c>
      <c r="H41" s="1">
        <v>60</v>
      </c>
      <c r="I41" s="1" t="s">
        <v>37</v>
      </c>
      <c r="J41" s="1">
        <v>235</v>
      </c>
      <c r="K41" s="1">
        <f t="shared" si="13"/>
        <v>-2</v>
      </c>
      <c r="L41" s="1"/>
      <c r="M41" s="1"/>
      <c r="N41" s="1">
        <v>230</v>
      </c>
      <c r="O41" s="1">
        <f t="shared" si="4"/>
        <v>46.6</v>
      </c>
      <c r="P41" s="5">
        <f t="shared" si="8"/>
        <v>26.800000000000068</v>
      </c>
      <c r="Q41" s="5"/>
      <c r="R41" s="1"/>
      <c r="S41" s="1">
        <f t="shared" si="5"/>
        <v>13.000000000000002</v>
      </c>
      <c r="T41" s="1">
        <f t="shared" si="6"/>
        <v>12.42489270386266</v>
      </c>
      <c r="U41" s="1">
        <v>58.8</v>
      </c>
      <c r="V41" s="1">
        <v>87.8</v>
      </c>
      <c r="W41" s="1">
        <v>69.400000000000006</v>
      </c>
      <c r="X41" s="1">
        <v>45.6</v>
      </c>
      <c r="Y41" s="1">
        <v>40.799999999999997</v>
      </c>
      <c r="Z41" s="1">
        <v>50.8</v>
      </c>
      <c r="AA41" s="1">
        <v>43.2</v>
      </c>
      <c r="AB41" s="1">
        <v>37.200000000000003</v>
      </c>
      <c r="AC41" s="1">
        <v>39.799999999999997</v>
      </c>
      <c r="AD41" s="1">
        <v>31.6</v>
      </c>
      <c r="AE41" s="1" t="s">
        <v>41</v>
      </c>
      <c r="AF41" s="1">
        <f t="shared" si="2"/>
        <v>2.6800000000000068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40</v>
      </c>
      <c r="C42" s="1">
        <v>724</v>
      </c>
      <c r="D42" s="1">
        <v>170</v>
      </c>
      <c r="E42" s="1">
        <v>259</v>
      </c>
      <c r="F42" s="1">
        <v>582</v>
      </c>
      <c r="G42" s="7">
        <v>0.1</v>
      </c>
      <c r="H42" s="1">
        <v>60</v>
      </c>
      <c r="I42" s="1" t="s">
        <v>37</v>
      </c>
      <c r="J42" s="1">
        <v>270</v>
      </c>
      <c r="K42" s="1">
        <f t="shared" si="13"/>
        <v>-11</v>
      </c>
      <c r="L42" s="1"/>
      <c r="M42" s="1"/>
      <c r="N42" s="1">
        <v>150</v>
      </c>
      <c r="O42" s="1">
        <f t="shared" si="4"/>
        <v>51.8</v>
      </c>
      <c r="P42" s="5"/>
      <c r="Q42" s="5"/>
      <c r="R42" s="1"/>
      <c r="S42" s="1">
        <f t="shared" si="5"/>
        <v>14.131274131274132</v>
      </c>
      <c r="T42" s="1">
        <f t="shared" si="6"/>
        <v>14.131274131274132</v>
      </c>
      <c r="U42" s="1">
        <v>70.2</v>
      </c>
      <c r="V42" s="1">
        <v>118.8</v>
      </c>
      <c r="W42" s="1">
        <v>123.2</v>
      </c>
      <c r="X42" s="1">
        <v>47.2</v>
      </c>
      <c r="Y42" s="1">
        <v>36</v>
      </c>
      <c r="Z42" s="1">
        <v>42.2</v>
      </c>
      <c r="AA42" s="1">
        <v>28</v>
      </c>
      <c r="AB42" s="1">
        <v>39</v>
      </c>
      <c r="AC42" s="1">
        <v>46.2</v>
      </c>
      <c r="AD42" s="1">
        <v>28</v>
      </c>
      <c r="AE42" s="1" t="s">
        <v>41</v>
      </c>
      <c r="AF42" s="1">
        <f t="shared" si="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65</v>
      </c>
      <c r="D43" s="1">
        <v>121</v>
      </c>
      <c r="E43" s="1">
        <v>70</v>
      </c>
      <c r="F43" s="1">
        <v>41</v>
      </c>
      <c r="G43" s="7">
        <v>0.4</v>
      </c>
      <c r="H43" s="1">
        <v>45</v>
      </c>
      <c r="I43" s="1" t="s">
        <v>37</v>
      </c>
      <c r="J43" s="1">
        <v>79</v>
      </c>
      <c r="K43" s="1">
        <f t="shared" si="13"/>
        <v>-9</v>
      </c>
      <c r="L43" s="1"/>
      <c r="M43" s="1"/>
      <c r="N43" s="1"/>
      <c r="O43" s="1">
        <f t="shared" si="4"/>
        <v>14</v>
      </c>
      <c r="P43" s="5">
        <f>12*O43-N43-F43</f>
        <v>127</v>
      </c>
      <c r="Q43" s="5"/>
      <c r="R43" s="1"/>
      <c r="S43" s="1">
        <f t="shared" si="5"/>
        <v>12</v>
      </c>
      <c r="T43" s="1">
        <f t="shared" si="6"/>
        <v>2.9285714285714284</v>
      </c>
      <c r="U43" s="1">
        <v>11.2</v>
      </c>
      <c r="V43" s="1">
        <v>15.4</v>
      </c>
      <c r="W43" s="1">
        <v>13.8</v>
      </c>
      <c r="X43" s="1">
        <v>14.8</v>
      </c>
      <c r="Y43" s="1">
        <v>18.2</v>
      </c>
      <c r="Z43" s="1">
        <v>15.2</v>
      </c>
      <c r="AA43" s="1">
        <v>22.2</v>
      </c>
      <c r="AB43" s="1">
        <v>15.6</v>
      </c>
      <c r="AC43" s="1">
        <v>22.6</v>
      </c>
      <c r="AD43" s="1">
        <v>18</v>
      </c>
      <c r="AE43" s="1"/>
      <c r="AF43" s="1">
        <f t="shared" si="2"/>
        <v>50.800000000000004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109</v>
      </c>
      <c r="D44" s="1">
        <v>102</v>
      </c>
      <c r="E44" s="1">
        <v>38</v>
      </c>
      <c r="F44" s="1">
        <v>142</v>
      </c>
      <c r="G44" s="7">
        <v>0.3</v>
      </c>
      <c r="H44" s="1" t="e">
        <v>#N/A</v>
      </c>
      <c r="I44" s="1" t="s">
        <v>37</v>
      </c>
      <c r="J44" s="1">
        <v>53</v>
      </c>
      <c r="K44" s="1">
        <f t="shared" si="13"/>
        <v>-15</v>
      </c>
      <c r="L44" s="1"/>
      <c r="M44" s="1"/>
      <c r="N44" s="1"/>
      <c r="O44" s="1">
        <f t="shared" si="4"/>
        <v>7.6</v>
      </c>
      <c r="P44" s="5"/>
      <c r="Q44" s="5"/>
      <c r="R44" s="1"/>
      <c r="S44" s="1">
        <f t="shared" si="5"/>
        <v>18.684210526315791</v>
      </c>
      <c r="T44" s="1">
        <f t="shared" si="6"/>
        <v>18.684210526315791</v>
      </c>
      <c r="U44" s="1">
        <v>5.8</v>
      </c>
      <c r="V44" s="1">
        <v>19.399999999999999</v>
      </c>
      <c r="W44" s="1">
        <v>16.2</v>
      </c>
      <c r="X44" s="1">
        <v>22.6</v>
      </c>
      <c r="Y44" s="1">
        <v>18.399999999999999</v>
      </c>
      <c r="Z44" s="1">
        <v>18.600000000000001</v>
      </c>
      <c r="AA44" s="1">
        <v>25.2</v>
      </c>
      <c r="AB44" s="1">
        <v>28.6</v>
      </c>
      <c r="AC44" s="1">
        <v>28.6</v>
      </c>
      <c r="AD44" s="1">
        <v>21.4</v>
      </c>
      <c r="AE44" s="20" t="s">
        <v>160</v>
      </c>
      <c r="AF44" s="1">
        <f t="shared" si="2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36</v>
      </c>
      <c r="C45" s="1">
        <v>419.54300000000001</v>
      </c>
      <c r="D45" s="1">
        <v>344.89600000000002</v>
      </c>
      <c r="E45" s="1">
        <v>187.83799999999999</v>
      </c>
      <c r="F45" s="1">
        <v>464.23500000000001</v>
      </c>
      <c r="G45" s="7">
        <v>1</v>
      </c>
      <c r="H45" s="1">
        <v>60</v>
      </c>
      <c r="I45" s="1" t="s">
        <v>45</v>
      </c>
      <c r="J45" s="1">
        <v>187.2</v>
      </c>
      <c r="K45" s="1">
        <f t="shared" si="13"/>
        <v>0.63800000000000523</v>
      </c>
      <c r="L45" s="1"/>
      <c r="M45" s="1"/>
      <c r="N45" s="1">
        <v>300</v>
      </c>
      <c r="O45" s="1">
        <f t="shared" si="4"/>
        <v>37.567599999999999</v>
      </c>
      <c r="P45" s="5"/>
      <c r="Q45" s="5"/>
      <c r="R45" s="1"/>
      <c r="S45" s="1">
        <f t="shared" si="5"/>
        <v>20.342928480925053</v>
      </c>
      <c r="T45" s="1">
        <f t="shared" si="6"/>
        <v>20.342928480925053</v>
      </c>
      <c r="U45" s="1">
        <v>64.736400000000003</v>
      </c>
      <c r="V45" s="1">
        <v>93.765000000000001</v>
      </c>
      <c r="W45" s="1">
        <v>79.727000000000004</v>
      </c>
      <c r="X45" s="1">
        <v>38.479799999999997</v>
      </c>
      <c r="Y45" s="1">
        <v>45.3962</v>
      </c>
      <c r="Z45" s="1">
        <v>35.170200000000001</v>
      </c>
      <c r="AA45" s="1">
        <v>50.318399999999997</v>
      </c>
      <c r="AB45" s="1">
        <v>44.480400000000003</v>
      </c>
      <c r="AC45" s="1">
        <v>41.355200000000004</v>
      </c>
      <c r="AD45" s="1">
        <v>40.161000000000001</v>
      </c>
      <c r="AE45" s="14" t="s">
        <v>43</v>
      </c>
      <c r="AF45" s="1">
        <f t="shared" si="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62.283999999999999</v>
      </c>
      <c r="D46" s="1">
        <v>121.455</v>
      </c>
      <c r="E46" s="1">
        <v>72.024000000000001</v>
      </c>
      <c r="F46" s="1">
        <v>92.974999999999994</v>
      </c>
      <c r="G46" s="7">
        <v>1</v>
      </c>
      <c r="H46" s="1">
        <v>45</v>
      </c>
      <c r="I46" s="1" t="s">
        <v>37</v>
      </c>
      <c r="J46" s="1">
        <v>75</v>
      </c>
      <c r="K46" s="1">
        <f t="shared" si="13"/>
        <v>-2.9759999999999991</v>
      </c>
      <c r="L46" s="1"/>
      <c r="M46" s="1"/>
      <c r="N46" s="1">
        <v>130</v>
      </c>
      <c r="O46" s="1">
        <f t="shared" si="4"/>
        <v>14.4048</v>
      </c>
      <c r="P46" s="5"/>
      <c r="Q46" s="5"/>
      <c r="R46" s="1"/>
      <c r="S46" s="1">
        <f t="shared" si="5"/>
        <v>15.479215261579473</v>
      </c>
      <c r="T46" s="1">
        <f t="shared" si="6"/>
        <v>15.479215261579473</v>
      </c>
      <c r="U46" s="1">
        <v>21.965399999999999</v>
      </c>
      <c r="V46" s="1">
        <v>16.753399999999999</v>
      </c>
      <c r="W46" s="1">
        <v>17.595600000000001</v>
      </c>
      <c r="X46" s="1">
        <v>18.795400000000001</v>
      </c>
      <c r="Y46" s="1">
        <v>16.562799999999999</v>
      </c>
      <c r="Z46" s="1">
        <v>11.3316</v>
      </c>
      <c r="AA46" s="1">
        <v>10.043200000000001</v>
      </c>
      <c r="AB46" s="1">
        <v>22.1678</v>
      </c>
      <c r="AC46" s="1">
        <v>14.1608</v>
      </c>
      <c r="AD46" s="1">
        <v>17.601600000000001</v>
      </c>
      <c r="AE46" s="1"/>
      <c r="AF46" s="1">
        <f t="shared" si="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36</v>
      </c>
      <c r="C47" s="1">
        <v>318.14299999999997</v>
      </c>
      <c r="D47" s="1">
        <v>159.553</v>
      </c>
      <c r="E47" s="1">
        <v>180.62700000000001</v>
      </c>
      <c r="F47" s="1">
        <v>225.72</v>
      </c>
      <c r="G47" s="7">
        <v>1</v>
      </c>
      <c r="H47" s="1">
        <v>45</v>
      </c>
      <c r="I47" s="1" t="s">
        <v>37</v>
      </c>
      <c r="J47" s="1">
        <v>185</v>
      </c>
      <c r="K47" s="1">
        <f t="shared" si="13"/>
        <v>-4.3729999999999905</v>
      </c>
      <c r="L47" s="1"/>
      <c r="M47" s="1"/>
      <c r="N47" s="1">
        <v>130</v>
      </c>
      <c r="O47" s="1">
        <f t="shared" si="4"/>
        <v>36.125399999999999</v>
      </c>
      <c r="P47" s="5">
        <f t="shared" si="8"/>
        <v>113.9102</v>
      </c>
      <c r="Q47" s="5"/>
      <c r="R47" s="1"/>
      <c r="S47" s="1">
        <f t="shared" si="5"/>
        <v>13.000000000000002</v>
      </c>
      <c r="T47" s="1">
        <f t="shared" si="6"/>
        <v>9.8468113847874363</v>
      </c>
      <c r="U47" s="1">
        <v>39.761000000000003</v>
      </c>
      <c r="V47" s="1">
        <v>40.281999999999996</v>
      </c>
      <c r="W47" s="1">
        <v>46.719200000000001</v>
      </c>
      <c r="X47" s="1">
        <v>44.203200000000002</v>
      </c>
      <c r="Y47" s="1">
        <v>37.929199999999987</v>
      </c>
      <c r="Z47" s="1">
        <v>34.906799999999997</v>
      </c>
      <c r="AA47" s="1">
        <v>31.456</v>
      </c>
      <c r="AB47" s="1">
        <v>35.088200000000001</v>
      </c>
      <c r="AC47" s="1">
        <v>28.471599999999999</v>
      </c>
      <c r="AD47" s="1">
        <v>30.777000000000001</v>
      </c>
      <c r="AE47" s="1"/>
      <c r="AF47" s="1">
        <f t="shared" si="2"/>
        <v>113.9102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40</v>
      </c>
      <c r="C48" s="1"/>
      <c r="D48" s="1">
        <v>10</v>
      </c>
      <c r="E48" s="1">
        <v>6</v>
      </c>
      <c r="F48" s="1">
        <v>3</v>
      </c>
      <c r="G48" s="7">
        <v>0.09</v>
      </c>
      <c r="H48" s="1">
        <v>45</v>
      </c>
      <c r="I48" s="1" t="s">
        <v>37</v>
      </c>
      <c r="J48" s="1">
        <v>6</v>
      </c>
      <c r="K48" s="1">
        <f t="shared" si="13"/>
        <v>0</v>
      </c>
      <c r="L48" s="1"/>
      <c r="M48" s="1"/>
      <c r="N48" s="1"/>
      <c r="O48" s="1">
        <f t="shared" si="4"/>
        <v>1.2</v>
      </c>
      <c r="P48" s="5">
        <f>12*O48-N48-F48</f>
        <v>11.399999999999999</v>
      </c>
      <c r="Q48" s="5"/>
      <c r="R48" s="1"/>
      <c r="S48" s="1">
        <f t="shared" si="5"/>
        <v>12</v>
      </c>
      <c r="T48" s="1">
        <f t="shared" si="6"/>
        <v>2.5</v>
      </c>
      <c r="U48" s="1">
        <v>0.4</v>
      </c>
      <c r="V48" s="1">
        <v>6</v>
      </c>
      <c r="W48" s="1">
        <v>0</v>
      </c>
      <c r="X48" s="1">
        <v>0.6</v>
      </c>
      <c r="Y48" s="1">
        <v>1.8</v>
      </c>
      <c r="Z48" s="1">
        <v>0.4</v>
      </c>
      <c r="AA48" s="1">
        <v>1.2</v>
      </c>
      <c r="AB48" s="1">
        <v>1.2</v>
      </c>
      <c r="AC48" s="1">
        <v>0.2</v>
      </c>
      <c r="AD48" s="1">
        <v>0.8</v>
      </c>
      <c r="AE48" s="1"/>
      <c r="AF48" s="1">
        <f t="shared" si="2"/>
        <v>1.0259999999999998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298</v>
      </c>
      <c r="D49" s="1">
        <v>88</v>
      </c>
      <c r="E49" s="1">
        <v>241</v>
      </c>
      <c r="F49" s="1">
        <v>128</v>
      </c>
      <c r="G49" s="7">
        <v>0.35</v>
      </c>
      <c r="H49" s="1">
        <v>45</v>
      </c>
      <c r="I49" s="1" t="s">
        <v>37</v>
      </c>
      <c r="J49" s="1">
        <v>242</v>
      </c>
      <c r="K49" s="1">
        <f t="shared" si="13"/>
        <v>-1</v>
      </c>
      <c r="L49" s="1"/>
      <c r="M49" s="1"/>
      <c r="N49" s="1">
        <v>100</v>
      </c>
      <c r="O49" s="1">
        <f t="shared" si="4"/>
        <v>48.2</v>
      </c>
      <c r="P49" s="5">
        <f t="shared" si="8"/>
        <v>398.6</v>
      </c>
      <c r="Q49" s="5"/>
      <c r="R49" s="1"/>
      <c r="S49" s="1">
        <f t="shared" si="5"/>
        <v>13</v>
      </c>
      <c r="T49" s="1">
        <f t="shared" si="6"/>
        <v>4.7302904564315353</v>
      </c>
      <c r="U49" s="1">
        <v>37.4</v>
      </c>
      <c r="V49" s="1">
        <v>70.8</v>
      </c>
      <c r="W49" s="1">
        <v>50.6</v>
      </c>
      <c r="X49" s="1">
        <v>34.4</v>
      </c>
      <c r="Y49" s="1">
        <v>36</v>
      </c>
      <c r="Z49" s="1">
        <v>44.6</v>
      </c>
      <c r="AA49" s="1">
        <v>30.8</v>
      </c>
      <c r="AB49" s="1">
        <v>43.8</v>
      </c>
      <c r="AC49" s="1">
        <v>41.4</v>
      </c>
      <c r="AD49" s="1">
        <v>45.2</v>
      </c>
      <c r="AE49" s="1" t="s">
        <v>41</v>
      </c>
      <c r="AF49" s="1">
        <f t="shared" si="2"/>
        <v>139.51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87.626999999999995</v>
      </c>
      <c r="D50" s="1">
        <v>230.58</v>
      </c>
      <c r="E50" s="1">
        <v>38.720999999999997</v>
      </c>
      <c r="F50" s="1">
        <v>224.61500000000001</v>
      </c>
      <c r="G50" s="7">
        <v>1</v>
      </c>
      <c r="H50" s="1">
        <v>45</v>
      </c>
      <c r="I50" s="1" t="s">
        <v>37</v>
      </c>
      <c r="J50" s="1">
        <v>139</v>
      </c>
      <c r="K50" s="1">
        <f t="shared" si="13"/>
        <v>-100.279</v>
      </c>
      <c r="L50" s="1"/>
      <c r="M50" s="1"/>
      <c r="N50" s="1">
        <v>260</v>
      </c>
      <c r="O50" s="1">
        <f t="shared" si="4"/>
        <v>7.7441999999999993</v>
      </c>
      <c r="P50" s="5">
        <v>100</v>
      </c>
      <c r="Q50" s="5"/>
      <c r="R50" s="1"/>
      <c r="S50" s="1">
        <f t="shared" si="5"/>
        <v>75.490689806564916</v>
      </c>
      <c r="T50" s="1">
        <f t="shared" si="6"/>
        <v>62.577800160119835</v>
      </c>
      <c r="U50" s="1">
        <v>51.644599999999997</v>
      </c>
      <c r="V50" s="1">
        <v>41.107399999999998</v>
      </c>
      <c r="W50" s="1">
        <v>41.486400000000003</v>
      </c>
      <c r="X50" s="1">
        <v>26.164999999999999</v>
      </c>
      <c r="Y50" s="1">
        <v>10.275600000000001</v>
      </c>
      <c r="Z50" s="1">
        <v>41.717799999999997</v>
      </c>
      <c r="AA50" s="1">
        <v>15.587199999999999</v>
      </c>
      <c r="AB50" s="1">
        <v>11.648</v>
      </c>
      <c r="AC50" s="1">
        <v>0</v>
      </c>
      <c r="AD50" s="1">
        <v>0</v>
      </c>
      <c r="AE50" s="1"/>
      <c r="AF50" s="1">
        <f t="shared" si="2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6" t="s">
        <v>92</v>
      </c>
      <c r="B51" s="17" t="s">
        <v>40</v>
      </c>
      <c r="C51" s="17"/>
      <c r="D51" s="17"/>
      <c r="E51" s="15">
        <v>1</v>
      </c>
      <c r="F51" s="15">
        <v>-1</v>
      </c>
      <c r="G51" s="18">
        <v>0</v>
      </c>
      <c r="H51" s="17" t="e">
        <v>#N/A</v>
      </c>
      <c r="I51" s="17" t="s">
        <v>130</v>
      </c>
      <c r="J51" s="17">
        <v>1</v>
      </c>
      <c r="K51" s="17">
        <f t="shared" si="13"/>
        <v>0</v>
      </c>
      <c r="L51" s="17"/>
      <c r="M51" s="17"/>
      <c r="N51" s="17"/>
      <c r="O51" s="17">
        <f t="shared" si="4"/>
        <v>0.2</v>
      </c>
      <c r="P51" s="19"/>
      <c r="Q51" s="19"/>
      <c r="R51" s="17"/>
      <c r="S51" s="17">
        <f t="shared" si="5"/>
        <v>-5</v>
      </c>
      <c r="T51" s="17">
        <f t="shared" si="6"/>
        <v>-5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6" t="s">
        <v>156</v>
      </c>
      <c r="AF51" s="17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36</v>
      </c>
      <c r="C52" s="1">
        <v>49.262</v>
      </c>
      <c r="D52" s="1">
        <v>37.417999999999999</v>
      </c>
      <c r="E52" s="1">
        <v>17.611999999999998</v>
      </c>
      <c r="F52" s="1">
        <v>55.911999999999999</v>
      </c>
      <c r="G52" s="7">
        <v>1</v>
      </c>
      <c r="H52" s="1">
        <v>45</v>
      </c>
      <c r="I52" s="1" t="s">
        <v>37</v>
      </c>
      <c r="J52" s="1">
        <v>16.5</v>
      </c>
      <c r="K52" s="1">
        <f t="shared" si="13"/>
        <v>1.1119999999999983</v>
      </c>
      <c r="L52" s="1"/>
      <c r="M52" s="1"/>
      <c r="N52" s="1"/>
      <c r="O52" s="1">
        <f t="shared" si="4"/>
        <v>3.5223999999999998</v>
      </c>
      <c r="P52" s="5"/>
      <c r="Q52" s="5"/>
      <c r="R52" s="1"/>
      <c r="S52" s="1">
        <f t="shared" si="5"/>
        <v>15.873268226209403</v>
      </c>
      <c r="T52" s="1">
        <f t="shared" si="6"/>
        <v>15.873268226209403</v>
      </c>
      <c r="U52" s="1">
        <v>5.7497999999999996</v>
      </c>
      <c r="V52" s="1">
        <v>4.9654000000000007</v>
      </c>
      <c r="W52" s="1">
        <v>6.7861999999999991</v>
      </c>
      <c r="X52" s="1">
        <v>3.9809999999999999</v>
      </c>
      <c r="Y52" s="1">
        <v>4.9695999999999998</v>
      </c>
      <c r="Z52" s="1">
        <v>6.1429999999999998</v>
      </c>
      <c r="AA52" s="1">
        <v>8.5982000000000003</v>
      </c>
      <c r="AB52" s="1">
        <v>6.4687999999999999</v>
      </c>
      <c r="AC52" s="1">
        <v>4.9565999999999999</v>
      </c>
      <c r="AD52" s="1">
        <v>4.1802000000000001</v>
      </c>
      <c r="AE52" s="14" t="s">
        <v>43</v>
      </c>
      <c r="AF52" s="1">
        <f t="shared" ref="AF52:AF90" si="14"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40</v>
      </c>
      <c r="C53" s="1"/>
      <c r="D53" s="1">
        <v>146</v>
      </c>
      <c r="E53" s="1">
        <v>40</v>
      </c>
      <c r="F53" s="1">
        <v>100</v>
      </c>
      <c r="G53" s="7">
        <v>0.28000000000000003</v>
      </c>
      <c r="H53" s="1">
        <v>45</v>
      </c>
      <c r="I53" s="1" t="s">
        <v>37</v>
      </c>
      <c r="J53" s="1">
        <v>49</v>
      </c>
      <c r="K53" s="1">
        <f t="shared" si="13"/>
        <v>-9</v>
      </c>
      <c r="L53" s="1"/>
      <c r="M53" s="1"/>
      <c r="N53" s="1"/>
      <c r="O53" s="1">
        <f t="shared" si="4"/>
        <v>8</v>
      </c>
      <c r="P53" s="5">
        <v>8</v>
      </c>
      <c r="Q53" s="5"/>
      <c r="R53" s="1"/>
      <c r="S53" s="1">
        <f t="shared" si="5"/>
        <v>13.5</v>
      </c>
      <c r="T53" s="1">
        <f t="shared" si="6"/>
        <v>12.5</v>
      </c>
      <c r="U53" s="1">
        <v>10.8</v>
      </c>
      <c r="V53" s="1">
        <v>21.4</v>
      </c>
      <c r="W53" s="1">
        <v>11.4</v>
      </c>
      <c r="X53" s="1">
        <v>13.2</v>
      </c>
      <c r="Y53" s="1">
        <v>16.2</v>
      </c>
      <c r="Z53" s="1">
        <v>9.4</v>
      </c>
      <c r="AA53" s="1">
        <v>18</v>
      </c>
      <c r="AB53" s="1">
        <v>19</v>
      </c>
      <c r="AC53" s="1">
        <v>12.4</v>
      </c>
      <c r="AD53" s="1">
        <v>12</v>
      </c>
      <c r="AE53" s="1"/>
      <c r="AF53" s="1">
        <f t="shared" si="14"/>
        <v>2.2400000000000002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40</v>
      </c>
      <c r="C54" s="1">
        <v>676</v>
      </c>
      <c r="D54" s="1">
        <v>96</v>
      </c>
      <c r="E54" s="1">
        <v>380</v>
      </c>
      <c r="F54" s="1">
        <v>340</v>
      </c>
      <c r="G54" s="7">
        <v>0.35</v>
      </c>
      <c r="H54" s="1">
        <v>45</v>
      </c>
      <c r="I54" s="1" t="s">
        <v>37</v>
      </c>
      <c r="J54" s="1">
        <v>383.6</v>
      </c>
      <c r="K54" s="1">
        <f t="shared" si="13"/>
        <v>-3.6000000000000227</v>
      </c>
      <c r="L54" s="1"/>
      <c r="M54" s="1"/>
      <c r="N54" s="1">
        <v>170</v>
      </c>
      <c r="O54" s="1">
        <f t="shared" si="4"/>
        <v>76</v>
      </c>
      <c r="P54" s="5">
        <f t="shared" ref="P54:P89" si="15">13*O54-N54-F54</f>
        <v>478</v>
      </c>
      <c r="Q54" s="5"/>
      <c r="R54" s="1"/>
      <c r="S54" s="1">
        <f t="shared" si="5"/>
        <v>13</v>
      </c>
      <c r="T54" s="1">
        <f t="shared" si="6"/>
        <v>6.7105263157894735</v>
      </c>
      <c r="U54" s="1">
        <v>63.4</v>
      </c>
      <c r="V54" s="1">
        <v>101.6</v>
      </c>
      <c r="W54" s="1">
        <v>89</v>
      </c>
      <c r="X54" s="1">
        <v>65.2</v>
      </c>
      <c r="Y54" s="1">
        <v>55.8</v>
      </c>
      <c r="Z54" s="1">
        <v>52.4</v>
      </c>
      <c r="AA54" s="1">
        <v>58.4</v>
      </c>
      <c r="AB54" s="1">
        <v>52.6</v>
      </c>
      <c r="AC54" s="1">
        <v>68.8</v>
      </c>
      <c r="AD54" s="1">
        <v>74.2</v>
      </c>
      <c r="AE54" s="1" t="s">
        <v>96</v>
      </c>
      <c r="AF54" s="1">
        <f t="shared" si="14"/>
        <v>167.29999999999998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40</v>
      </c>
      <c r="C55" s="1">
        <v>29</v>
      </c>
      <c r="D55" s="1">
        <v>256</v>
      </c>
      <c r="E55" s="1">
        <v>141</v>
      </c>
      <c r="F55" s="1">
        <v>134</v>
      </c>
      <c r="G55" s="7">
        <v>0.28000000000000003</v>
      </c>
      <c r="H55" s="1">
        <v>45</v>
      </c>
      <c r="I55" s="1" t="s">
        <v>37</v>
      </c>
      <c r="J55" s="1">
        <v>151</v>
      </c>
      <c r="K55" s="1">
        <f t="shared" si="13"/>
        <v>-10</v>
      </c>
      <c r="L55" s="1"/>
      <c r="M55" s="1"/>
      <c r="N55" s="1">
        <v>80</v>
      </c>
      <c r="O55" s="1">
        <f t="shared" si="4"/>
        <v>28.2</v>
      </c>
      <c r="P55" s="5">
        <f t="shared" si="15"/>
        <v>152.59999999999997</v>
      </c>
      <c r="Q55" s="5"/>
      <c r="R55" s="1"/>
      <c r="S55" s="1">
        <f t="shared" si="5"/>
        <v>13</v>
      </c>
      <c r="T55" s="1">
        <f t="shared" si="6"/>
        <v>7.5886524822695041</v>
      </c>
      <c r="U55" s="1">
        <v>25.4</v>
      </c>
      <c r="V55" s="1">
        <v>40.4</v>
      </c>
      <c r="W55" s="1">
        <v>23.4</v>
      </c>
      <c r="X55" s="1">
        <v>26.2</v>
      </c>
      <c r="Y55" s="1">
        <v>30.8</v>
      </c>
      <c r="Z55" s="1">
        <v>22.6</v>
      </c>
      <c r="AA55" s="1">
        <v>28</v>
      </c>
      <c r="AB55" s="1">
        <v>21.6</v>
      </c>
      <c r="AC55" s="1">
        <v>29.8</v>
      </c>
      <c r="AD55" s="1">
        <v>25</v>
      </c>
      <c r="AE55" s="1"/>
      <c r="AF55" s="1">
        <f t="shared" si="14"/>
        <v>42.727999999999994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40</v>
      </c>
      <c r="C56" s="1">
        <v>586</v>
      </c>
      <c r="D56" s="1">
        <v>472</v>
      </c>
      <c r="E56" s="1">
        <v>494</v>
      </c>
      <c r="F56" s="1">
        <v>467</v>
      </c>
      <c r="G56" s="7">
        <v>0.35</v>
      </c>
      <c r="H56" s="1">
        <v>45</v>
      </c>
      <c r="I56" s="1" t="s">
        <v>54</v>
      </c>
      <c r="J56" s="1">
        <v>502</v>
      </c>
      <c r="K56" s="1">
        <f t="shared" si="13"/>
        <v>-8</v>
      </c>
      <c r="L56" s="1"/>
      <c r="M56" s="1"/>
      <c r="N56" s="1">
        <v>350</v>
      </c>
      <c r="O56" s="1">
        <f t="shared" si="4"/>
        <v>98.8</v>
      </c>
      <c r="P56" s="5">
        <f t="shared" ref="P56:P57" si="16">14*O56-N56-F56</f>
        <v>566.20000000000005</v>
      </c>
      <c r="Q56" s="5"/>
      <c r="R56" s="1"/>
      <c r="S56" s="1">
        <f t="shared" si="5"/>
        <v>14</v>
      </c>
      <c r="T56" s="1">
        <f t="shared" si="6"/>
        <v>8.2692307692307701</v>
      </c>
      <c r="U56" s="1">
        <v>89.8</v>
      </c>
      <c r="V56" s="1">
        <v>114.8</v>
      </c>
      <c r="W56" s="1">
        <v>99.8</v>
      </c>
      <c r="X56" s="1">
        <v>82.6</v>
      </c>
      <c r="Y56" s="1">
        <v>91.4</v>
      </c>
      <c r="Z56" s="1">
        <v>86.902000000000001</v>
      </c>
      <c r="AA56" s="1">
        <v>84</v>
      </c>
      <c r="AB56" s="1">
        <v>81.2</v>
      </c>
      <c r="AC56" s="1">
        <v>94.4</v>
      </c>
      <c r="AD56" s="1">
        <v>77.599999999999994</v>
      </c>
      <c r="AE56" s="1"/>
      <c r="AF56" s="1">
        <f t="shared" si="14"/>
        <v>198.17000000000002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40</v>
      </c>
      <c r="C57" s="1">
        <v>912</v>
      </c>
      <c r="D57" s="1">
        <v>464</v>
      </c>
      <c r="E57" s="1">
        <v>615</v>
      </c>
      <c r="F57" s="1">
        <v>653</v>
      </c>
      <c r="G57" s="7">
        <v>0.35</v>
      </c>
      <c r="H57" s="1">
        <v>45</v>
      </c>
      <c r="I57" s="1" t="s">
        <v>54</v>
      </c>
      <c r="J57" s="1">
        <v>622</v>
      </c>
      <c r="K57" s="1">
        <f t="shared" si="13"/>
        <v>-7</v>
      </c>
      <c r="L57" s="1"/>
      <c r="M57" s="1"/>
      <c r="N57" s="1">
        <v>430</v>
      </c>
      <c r="O57" s="1">
        <f t="shared" si="4"/>
        <v>123</v>
      </c>
      <c r="P57" s="5">
        <f t="shared" si="16"/>
        <v>639</v>
      </c>
      <c r="Q57" s="5"/>
      <c r="R57" s="1"/>
      <c r="S57" s="1">
        <f t="shared" si="5"/>
        <v>14</v>
      </c>
      <c r="T57" s="1">
        <f t="shared" si="6"/>
        <v>8.8048780487804876</v>
      </c>
      <c r="U57" s="1">
        <v>119.4</v>
      </c>
      <c r="V57" s="1">
        <v>170.4</v>
      </c>
      <c r="W57" s="1">
        <v>143.4</v>
      </c>
      <c r="X57" s="1">
        <v>117.6</v>
      </c>
      <c r="Y57" s="1">
        <v>104.2</v>
      </c>
      <c r="Z57" s="1">
        <v>113</v>
      </c>
      <c r="AA57" s="1">
        <v>63.8</v>
      </c>
      <c r="AB57" s="1">
        <v>140.6</v>
      </c>
      <c r="AC57" s="1">
        <v>87.2</v>
      </c>
      <c r="AD57" s="1">
        <v>111</v>
      </c>
      <c r="AE57" s="1" t="s">
        <v>41</v>
      </c>
      <c r="AF57" s="1">
        <f t="shared" si="14"/>
        <v>223.64999999999998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40</v>
      </c>
      <c r="C58" s="1">
        <v>57</v>
      </c>
      <c r="D58" s="1">
        <v>72</v>
      </c>
      <c r="E58" s="1">
        <v>86</v>
      </c>
      <c r="F58" s="1">
        <v>31</v>
      </c>
      <c r="G58" s="7">
        <v>0.28000000000000003</v>
      </c>
      <c r="H58" s="1">
        <v>45</v>
      </c>
      <c r="I58" s="1" t="s">
        <v>37</v>
      </c>
      <c r="J58" s="1">
        <v>86</v>
      </c>
      <c r="K58" s="1">
        <f t="shared" si="13"/>
        <v>0</v>
      </c>
      <c r="L58" s="1"/>
      <c r="M58" s="1"/>
      <c r="N58" s="1">
        <v>40</v>
      </c>
      <c r="O58" s="1">
        <f t="shared" si="4"/>
        <v>17.2</v>
      </c>
      <c r="P58" s="5">
        <f t="shared" si="15"/>
        <v>152.6</v>
      </c>
      <c r="Q58" s="5"/>
      <c r="R58" s="1"/>
      <c r="S58" s="1">
        <f t="shared" si="5"/>
        <v>13</v>
      </c>
      <c r="T58" s="1">
        <f t="shared" si="6"/>
        <v>4.1279069767441863</v>
      </c>
      <c r="U58" s="1">
        <v>11</v>
      </c>
      <c r="V58" s="1">
        <v>27.8</v>
      </c>
      <c r="W58" s="1">
        <v>17</v>
      </c>
      <c r="X58" s="1">
        <v>8.8000000000000007</v>
      </c>
      <c r="Y58" s="1">
        <v>13</v>
      </c>
      <c r="Z58" s="1">
        <v>10</v>
      </c>
      <c r="AA58" s="1">
        <v>14.2</v>
      </c>
      <c r="AB58" s="1">
        <v>9</v>
      </c>
      <c r="AC58" s="1">
        <v>22.8</v>
      </c>
      <c r="AD58" s="1">
        <v>11.8</v>
      </c>
      <c r="AE58" s="1"/>
      <c r="AF58" s="1">
        <f t="shared" si="14"/>
        <v>42.728000000000002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40</v>
      </c>
      <c r="C59" s="1">
        <v>109</v>
      </c>
      <c r="D59" s="1">
        <v>561</v>
      </c>
      <c r="E59" s="1">
        <v>224</v>
      </c>
      <c r="F59" s="1">
        <v>351</v>
      </c>
      <c r="G59" s="7">
        <v>0.41</v>
      </c>
      <c r="H59" s="1">
        <v>45</v>
      </c>
      <c r="I59" s="1" t="s">
        <v>37</v>
      </c>
      <c r="J59" s="1">
        <v>260</v>
      </c>
      <c r="K59" s="1">
        <f t="shared" si="13"/>
        <v>-36</v>
      </c>
      <c r="L59" s="1"/>
      <c r="M59" s="1"/>
      <c r="N59" s="1">
        <v>350</v>
      </c>
      <c r="O59" s="1">
        <f t="shared" si="4"/>
        <v>44.8</v>
      </c>
      <c r="P59" s="5"/>
      <c r="Q59" s="5"/>
      <c r="R59" s="1"/>
      <c r="S59" s="1">
        <f t="shared" si="5"/>
        <v>15.647321428571429</v>
      </c>
      <c r="T59" s="1">
        <f t="shared" si="6"/>
        <v>15.647321428571429</v>
      </c>
      <c r="U59" s="1">
        <v>61.4</v>
      </c>
      <c r="V59" s="1">
        <v>44.2</v>
      </c>
      <c r="W59" s="1">
        <v>39.4</v>
      </c>
      <c r="X59" s="1">
        <v>40.4</v>
      </c>
      <c r="Y59" s="1">
        <v>40.4</v>
      </c>
      <c r="Z59" s="1">
        <v>43.2</v>
      </c>
      <c r="AA59" s="1">
        <v>50.2</v>
      </c>
      <c r="AB59" s="1">
        <v>52</v>
      </c>
      <c r="AC59" s="1">
        <v>45.4</v>
      </c>
      <c r="AD59" s="1">
        <v>55.6</v>
      </c>
      <c r="AE59" s="1" t="s">
        <v>41</v>
      </c>
      <c r="AF59" s="1">
        <f t="shared" si="14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40</v>
      </c>
      <c r="C60" s="1">
        <v>427</v>
      </c>
      <c r="D60" s="1">
        <v>781</v>
      </c>
      <c r="E60" s="15">
        <f>631+E51+E101</f>
        <v>669</v>
      </c>
      <c r="F60" s="15">
        <f>447+F51+F101</f>
        <v>427</v>
      </c>
      <c r="G60" s="7">
        <v>0.41</v>
      </c>
      <c r="H60" s="1">
        <v>45</v>
      </c>
      <c r="I60" s="1" t="s">
        <v>54</v>
      </c>
      <c r="J60" s="1">
        <v>631</v>
      </c>
      <c r="K60" s="1">
        <f t="shared" si="13"/>
        <v>38</v>
      </c>
      <c r="L60" s="1"/>
      <c r="M60" s="1"/>
      <c r="N60" s="1">
        <v>500</v>
      </c>
      <c r="O60" s="1">
        <f t="shared" si="4"/>
        <v>133.80000000000001</v>
      </c>
      <c r="P60" s="5">
        <f>14*O60-N60-F60</f>
        <v>946.20000000000027</v>
      </c>
      <c r="Q60" s="5"/>
      <c r="R60" s="1"/>
      <c r="S60" s="1">
        <f t="shared" si="5"/>
        <v>14</v>
      </c>
      <c r="T60" s="1">
        <f t="shared" si="6"/>
        <v>6.928251121076233</v>
      </c>
      <c r="U60" s="1">
        <v>118</v>
      </c>
      <c r="V60" s="1">
        <v>145.19999999999999</v>
      </c>
      <c r="W60" s="1">
        <v>121.6</v>
      </c>
      <c r="X60" s="1">
        <v>67.8</v>
      </c>
      <c r="Y60" s="1">
        <v>73.400000000000006</v>
      </c>
      <c r="Z60" s="1">
        <v>116.6</v>
      </c>
      <c r="AA60" s="1">
        <v>30</v>
      </c>
      <c r="AB60" s="1">
        <v>81.815599999999989</v>
      </c>
      <c r="AC60" s="1">
        <v>139</v>
      </c>
      <c r="AD60" s="1">
        <v>65.2</v>
      </c>
      <c r="AE60" s="10" t="s">
        <v>157</v>
      </c>
      <c r="AF60" s="1">
        <f t="shared" si="14"/>
        <v>387.94200000000006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40</v>
      </c>
      <c r="C61" s="1">
        <v>553</v>
      </c>
      <c r="D61" s="1">
        <v>350</v>
      </c>
      <c r="E61" s="1">
        <v>485</v>
      </c>
      <c r="F61" s="1">
        <v>225</v>
      </c>
      <c r="G61" s="7">
        <v>0.41</v>
      </c>
      <c r="H61" s="1">
        <v>45</v>
      </c>
      <c r="I61" s="1" t="s">
        <v>37</v>
      </c>
      <c r="J61" s="1">
        <v>488</v>
      </c>
      <c r="K61" s="1">
        <f t="shared" si="13"/>
        <v>-3</v>
      </c>
      <c r="L61" s="1"/>
      <c r="M61" s="1"/>
      <c r="N61" s="1">
        <v>280</v>
      </c>
      <c r="O61" s="1">
        <f t="shared" si="4"/>
        <v>97</v>
      </c>
      <c r="P61" s="5">
        <f t="shared" si="15"/>
        <v>756</v>
      </c>
      <c r="Q61" s="5"/>
      <c r="R61" s="1"/>
      <c r="S61" s="1">
        <f t="shared" si="5"/>
        <v>13</v>
      </c>
      <c r="T61" s="1">
        <f t="shared" si="6"/>
        <v>5.2061855670103094</v>
      </c>
      <c r="U61" s="1">
        <v>81.2</v>
      </c>
      <c r="V61" s="1">
        <v>96</v>
      </c>
      <c r="W61" s="1">
        <v>84.8</v>
      </c>
      <c r="X61" s="1">
        <v>71.400000000000006</v>
      </c>
      <c r="Y61" s="1">
        <v>72.8</v>
      </c>
      <c r="Z61" s="1">
        <v>79.599999999999994</v>
      </c>
      <c r="AA61" s="1">
        <v>46</v>
      </c>
      <c r="AB61" s="1">
        <v>79.599999999999994</v>
      </c>
      <c r="AC61" s="1">
        <v>65</v>
      </c>
      <c r="AD61" s="1">
        <v>59.2</v>
      </c>
      <c r="AE61" s="1" t="s">
        <v>41</v>
      </c>
      <c r="AF61" s="1">
        <f t="shared" si="14"/>
        <v>309.95999999999998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40</v>
      </c>
      <c r="C62" s="1">
        <v>7</v>
      </c>
      <c r="D62" s="1">
        <v>119</v>
      </c>
      <c r="E62" s="1">
        <v>55</v>
      </c>
      <c r="F62" s="1">
        <v>56</v>
      </c>
      <c r="G62" s="7">
        <v>0.4</v>
      </c>
      <c r="H62" s="1">
        <v>30</v>
      </c>
      <c r="I62" s="1" t="s">
        <v>37</v>
      </c>
      <c r="J62" s="1">
        <v>66</v>
      </c>
      <c r="K62" s="1">
        <f t="shared" si="13"/>
        <v>-11</v>
      </c>
      <c r="L62" s="1"/>
      <c r="M62" s="1"/>
      <c r="N62" s="1">
        <v>49</v>
      </c>
      <c r="O62" s="1">
        <f t="shared" si="4"/>
        <v>11</v>
      </c>
      <c r="P62" s="5">
        <f t="shared" si="15"/>
        <v>38</v>
      </c>
      <c r="Q62" s="5"/>
      <c r="R62" s="1"/>
      <c r="S62" s="1">
        <f t="shared" si="5"/>
        <v>13</v>
      </c>
      <c r="T62" s="1">
        <f t="shared" si="6"/>
        <v>9.545454545454545</v>
      </c>
      <c r="U62" s="1">
        <v>11.6</v>
      </c>
      <c r="V62" s="1">
        <v>16.2</v>
      </c>
      <c r="W62" s="1">
        <v>13.8</v>
      </c>
      <c r="X62" s="1">
        <v>7.8</v>
      </c>
      <c r="Y62" s="1">
        <v>11.4</v>
      </c>
      <c r="Z62" s="1">
        <v>9.8000000000000007</v>
      </c>
      <c r="AA62" s="1">
        <v>11.8</v>
      </c>
      <c r="AB62" s="1">
        <v>12.2</v>
      </c>
      <c r="AC62" s="1">
        <v>13.6</v>
      </c>
      <c r="AD62" s="1">
        <v>5.6</v>
      </c>
      <c r="AE62" s="1"/>
      <c r="AF62" s="1">
        <f t="shared" si="14"/>
        <v>15.200000000000001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36</v>
      </c>
      <c r="C63" s="1"/>
      <c r="D63" s="1">
        <v>12.42</v>
      </c>
      <c r="E63" s="1">
        <v>2.0049999999999999</v>
      </c>
      <c r="F63" s="1">
        <v>9.3460000000000001</v>
      </c>
      <c r="G63" s="7">
        <v>1</v>
      </c>
      <c r="H63" s="1">
        <v>30</v>
      </c>
      <c r="I63" s="1" t="s">
        <v>37</v>
      </c>
      <c r="J63" s="1">
        <v>3</v>
      </c>
      <c r="K63" s="1">
        <f t="shared" si="13"/>
        <v>-0.99500000000000011</v>
      </c>
      <c r="L63" s="1"/>
      <c r="M63" s="1"/>
      <c r="N63" s="1">
        <v>4</v>
      </c>
      <c r="O63" s="1">
        <f t="shared" si="4"/>
        <v>0.40099999999999997</v>
      </c>
      <c r="P63" s="5"/>
      <c r="Q63" s="5"/>
      <c r="R63" s="1"/>
      <c r="S63" s="1">
        <f t="shared" si="5"/>
        <v>33.281795511221951</v>
      </c>
      <c r="T63" s="1">
        <f t="shared" si="6"/>
        <v>33.281795511221951</v>
      </c>
      <c r="U63" s="1">
        <v>0</v>
      </c>
      <c r="V63" s="1">
        <v>1.4728000000000001</v>
      </c>
      <c r="W63" s="1">
        <v>0.85640000000000005</v>
      </c>
      <c r="X63" s="1">
        <v>0.64379999999999993</v>
      </c>
      <c r="Y63" s="1">
        <v>0.64339999999999997</v>
      </c>
      <c r="Z63" s="1">
        <v>0</v>
      </c>
      <c r="AA63" s="1">
        <v>-5.6000000000000008E-2</v>
      </c>
      <c r="AB63" s="1">
        <v>0</v>
      </c>
      <c r="AC63" s="1">
        <v>-0.2586</v>
      </c>
      <c r="AD63" s="1">
        <v>1.0680000000000001</v>
      </c>
      <c r="AE63" s="1" t="s">
        <v>106</v>
      </c>
      <c r="AF63" s="1">
        <f t="shared" si="14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40</v>
      </c>
      <c r="C64" s="1">
        <v>11</v>
      </c>
      <c r="D64" s="1">
        <v>152</v>
      </c>
      <c r="E64" s="1">
        <v>61</v>
      </c>
      <c r="F64" s="1">
        <v>87</v>
      </c>
      <c r="G64" s="7">
        <v>0.41</v>
      </c>
      <c r="H64" s="1">
        <v>45</v>
      </c>
      <c r="I64" s="1" t="s">
        <v>37</v>
      </c>
      <c r="J64" s="1">
        <v>63</v>
      </c>
      <c r="K64" s="1">
        <f t="shared" si="13"/>
        <v>-2</v>
      </c>
      <c r="L64" s="1"/>
      <c r="M64" s="1"/>
      <c r="N64" s="1">
        <v>80</v>
      </c>
      <c r="O64" s="1">
        <f t="shared" si="4"/>
        <v>12.2</v>
      </c>
      <c r="P64" s="5"/>
      <c r="Q64" s="5"/>
      <c r="R64" s="1"/>
      <c r="S64" s="1">
        <f t="shared" si="5"/>
        <v>13.688524590163935</v>
      </c>
      <c r="T64" s="1">
        <f t="shared" si="6"/>
        <v>13.688524590163935</v>
      </c>
      <c r="U64" s="1">
        <v>13.6</v>
      </c>
      <c r="V64" s="1">
        <v>11.4</v>
      </c>
      <c r="W64" s="1">
        <v>7.4</v>
      </c>
      <c r="X64" s="1">
        <v>8</v>
      </c>
      <c r="Y64" s="1">
        <v>6.8</v>
      </c>
      <c r="Z64" s="1">
        <v>16.8</v>
      </c>
      <c r="AA64" s="1">
        <v>13</v>
      </c>
      <c r="AB64" s="1">
        <v>9.6</v>
      </c>
      <c r="AC64" s="1">
        <v>15.2</v>
      </c>
      <c r="AD64" s="1">
        <v>17.2</v>
      </c>
      <c r="AE64" s="1"/>
      <c r="AF64" s="1">
        <f t="shared" si="14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36</v>
      </c>
      <c r="C65" s="1">
        <v>10.074999999999999</v>
      </c>
      <c r="D65" s="1">
        <v>0.48299999999999998</v>
      </c>
      <c r="E65" s="1">
        <v>2.0150000000000001</v>
      </c>
      <c r="F65" s="1">
        <v>8.5429999999999993</v>
      </c>
      <c r="G65" s="7">
        <v>1</v>
      </c>
      <c r="H65" s="1">
        <v>45</v>
      </c>
      <c r="I65" s="1" t="s">
        <v>37</v>
      </c>
      <c r="J65" s="1">
        <v>2</v>
      </c>
      <c r="K65" s="1">
        <f t="shared" si="13"/>
        <v>1.5000000000000124E-2</v>
      </c>
      <c r="L65" s="1"/>
      <c r="M65" s="1"/>
      <c r="N65" s="1"/>
      <c r="O65" s="1">
        <f t="shared" si="4"/>
        <v>0.40300000000000002</v>
      </c>
      <c r="P65" s="5"/>
      <c r="Q65" s="5"/>
      <c r="R65" s="1"/>
      <c r="S65" s="1">
        <f t="shared" si="5"/>
        <v>21.198511166253098</v>
      </c>
      <c r="T65" s="1">
        <f t="shared" si="6"/>
        <v>21.198511166253098</v>
      </c>
      <c r="U65" s="1">
        <v>0.30059999999999998</v>
      </c>
      <c r="V65" s="1">
        <v>0</v>
      </c>
      <c r="W65" s="1">
        <v>0</v>
      </c>
      <c r="X65" s="1">
        <v>-0.374</v>
      </c>
      <c r="Y65" s="1">
        <v>-0.16600000000000001</v>
      </c>
      <c r="Z65" s="1">
        <v>0.85920000000000007</v>
      </c>
      <c r="AA65" s="1">
        <v>0.20780000000000001</v>
      </c>
      <c r="AB65" s="1">
        <v>0.94380000000000008</v>
      </c>
      <c r="AC65" s="1">
        <v>1.915</v>
      </c>
      <c r="AD65" s="1">
        <v>1.9121999999999999</v>
      </c>
      <c r="AE65" s="20" t="s">
        <v>161</v>
      </c>
      <c r="AF65" s="1">
        <f t="shared" si="14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40</v>
      </c>
      <c r="C66" s="1">
        <v>508</v>
      </c>
      <c r="D66" s="1">
        <v>252</v>
      </c>
      <c r="E66" s="1">
        <v>383</v>
      </c>
      <c r="F66" s="1">
        <v>322</v>
      </c>
      <c r="G66" s="7">
        <v>0.36</v>
      </c>
      <c r="H66" s="1">
        <v>45</v>
      </c>
      <c r="I66" s="1" t="s">
        <v>37</v>
      </c>
      <c r="J66" s="1">
        <v>392</v>
      </c>
      <c r="K66" s="1">
        <f t="shared" si="13"/>
        <v>-9</v>
      </c>
      <c r="L66" s="1"/>
      <c r="M66" s="1"/>
      <c r="N66" s="1">
        <v>200</v>
      </c>
      <c r="O66" s="1">
        <f t="shared" si="4"/>
        <v>76.599999999999994</v>
      </c>
      <c r="P66" s="5">
        <f t="shared" si="15"/>
        <v>473.79999999999995</v>
      </c>
      <c r="Q66" s="5"/>
      <c r="R66" s="1"/>
      <c r="S66" s="1">
        <f t="shared" si="5"/>
        <v>13</v>
      </c>
      <c r="T66" s="1">
        <f t="shared" si="6"/>
        <v>6.8146214099216715</v>
      </c>
      <c r="U66" s="1">
        <v>64.400000000000006</v>
      </c>
      <c r="V66" s="1">
        <v>90.6</v>
      </c>
      <c r="W66" s="1">
        <v>74.2</v>
      </c>
      <c r="X66" s="1">
        <v>51</v>
      </c>
      <c r="Y66" s="1">
        <v>53.4</v>
      </c>
      <c r="Z66" s="1">
        <v>71.400000000000006</v>
      </c>
      <c r="AA66" s="1">
        <v>43.8</v>
      </c>
      <c r="AB66" s="1">
        <v>48.6</v>
      </c>
      <c r="AC66" s="1">
        <v>79.602400000000003</v>
      </c>
      <c r="AD66" s="1">
        <v>16.2</v>
      </c>
      <c r="AE66" s="1" t="s">
        <v>41</v>
      </c>
      <c r="AF66" s="1">
        <f t="shared" si="14"/>
        <v>170.56799999999998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36</v>
      </c>
      <c r="C67" s="1">
        <v>-2</v>
      </c>
      <c r="D67" s="1">
        <v>30.945</v>
      </c>
      <c r="E67" s="1">
        <v>10.353</v>
      </c>
      <c r="F67" s="1">
        <v>18.591999999999999</v>
      </c>
      <c r="G67" s="7">
        <v>1</v>
      </c>
      <c r="H67" s="1">
        <v>45</v>
      </c>
      <c r="I67" s="1" t="s">
        <v>37</v>
      </c>
      <c r="J67" s="1">
        <v>13</v>
      </c>
      <c r="K67" s="1">
        <f t="shared" si="13"/>
        <v>-2.6470000000000002</v>
      </c>
      <c r="L67" s="1"/>
      <c r="M67" s="1"/>
      <c r="N67" s="1">
        <v>10</v>
      </c>
      <c r="O67" s="1">
        <f t="shared" si="4"/>
        <v>2.0705999999999998</v>
      </c>
      <c r="P67" s="5">
        <v>8</v>
      </c>
      <c r="Q67" s="5"/>
      <c r="R67" s="1"/>
      <c r="S67" s="1">
        <f t="shared" si="5"/>
        <v>17.672172317202744</v>
      </c>
      <c r="T67" s="1">
        <f t="shared" si="6"/>
        <v>13.80855790592099</v>
      </c>
      <c r="U67" s="1">
        <v>1.6861999999999999</v>
      </c>
      <c r="V67" s="1">
        <v>4.6898</v>
      </c>
      <c r="W67" s="1">
        <v>2.7658</v>
      </c>
      <c r="X67" s="1">
        <v>0.70199999999999996</v>
      </c>
      <c r="Y67" s="1">
        <v>3.8237999999999999</v>
      </c>
      <c r="Z67" s="1">
        <v>2.9188000000000001</v>
      </c>
      <c r="AA67" s="1">
        <v>3.0139999999999998</v>
      </c>
      <c r="AB67" s="1">
        <v>3.4403999999999999</v>
      </c>
      <c r="AC67" s="1">
        <v>4.6067999999999998</v>
      </c>
      <c r="AD67" s="1">
        <v>4.0752000000000006</v>
      </c>
      <c r="AE67" s="1"/>
      <c r="AF67" s="1">
        <f t="shared" si="14"/>
        <v>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40</v>
      </c>
      <c r="C68" s="1">
        <v>206</v>
      </c>
      <c r="D68" s="1">
        <v>60</v>
      </c>
      <c r="E68" s="1">
        <v>158</v>
      </c>
      <c r="F68" s="1">
        <v>106</v>
      </c>
      <c r="G68" s="7">
        <v>0.41</v>
      </c>
      <c r="H68" s="1">
        <v>45</v>
      </c>
      <c r="I68" s="1" t="s">
        <v>37</v>
      </c>
      <c r="J68" s="1">
        <v>161</v>
      </c>
      <c r="K68" s="1">
        <f t="shared" si="13"/>
        <v>-3</v>
      </c>
      <c r="L68" s="1"/>
      <c r="M68" s="1"/>
      <c r="N68" s="1">
        <v>20</v>
      </c>
      <c r="O68" s="1">
        <f t="shared" si="4"/>
        <v>31.6</v>
      </c>
      <c r="P68" s="5">
        <f t="shared" si="15"/>
        <v>284.8</v>
      </c>
      <c r="Q68" s="5"/>
      <c r="R68" s="1"/>
      <c r="S68" s="1">
        <f t="shared" si="5"/>
        <v>13</v>
      </c>
      <c r="T68" s="1">
        <f t="shared" si="6"/>
        <v>3.9873417721518987</v>
      </c>
      <c r="U68" s="1">
        <v>20</v>
      </c>
      <c r="V68" s="1">
        <v>40.799999999999997</v>
      </c>
      <c r="W68" s="1">
        <v>31</v>
      </c>
      <c r="X68" s="1">
        <v>23.8</v>
      </c>
      <c r="Y68" s="1">
        <v>22.4</v>
      </c>
      <c r="Z68" s="1">
        <v>25.6</v>
      </c>
      <c r="AA68" s="1">
        <v>21.8</v>
      </c>
      <c r="AB68" s="1">
        <v>28.6</v>
      </c>
      <c r="AC68" s="1">
        <v>25.6</v>
      </c>
      <c r="AD68" s="1">
        <v>27</v>
      </c>
      <c r="AE68" s="1" t="s">
        <v>41</v>
      </c>
      <c r="AF68" s="1">
        <f t="shared" si="14"/>
        <v>116.768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40</v>
      </c>
      <c r="C69" s="1">
        <v>123</v>
      </c>
      <c r="D69" s="1">
        <v>102</v>
      </c>
      <c r="E69" s="1">
        <v>141</v>
      </c>
      <c r="F69" s="1">
        <v>73</v>
      </c>
      <c r="G69" s="7">
        <v>0.41</v>
      </c>
      <c r="H69" s="1">
        <v>45</v>
      </c>
      <c r="I69" s="1" t="s">
        <v>37</v>
      </c>
      <c r="J69" s="1">
        <v>149</v>
      </c>
      <c r="K69" s="1">
        <f t="shared" si="13"/>
        <v>-8</v>
      </c>
      <c r="L69" s="1"/>
      <c r="M69" s="1"/>
      <c r="N69" s="1">
        <v>60</v>
      </c>
      <c r="O69" s="1">
        <f t="shared" si="4"/>
        <v>28.2</v>
      </c>
      <c r="P69" s="5">
        <f t="shared" si="15"/>
        <v>233.59999999999997</v>
      </c>
      <c r="Q69" s="5"/>
      <c r="R69" s="1"/>
      <c r="S69" s="1">
        <f t="shared" si="5"/>
        <v>13</v>
      </c>
      <c r="T69" s="1">
        <f t="shared" si="6"/>
        <v>4.7163120567375891</v>
      </c>
      <c r="U69" s="1">
        <v>20</v>
      </c>
      <c r="V69" s="1">
        <v>36</v>
      </c>
      <c r="W69" s="1">
        <v>23.2</v>
      </c>
      <c r="X69" s="1">
        <v>15.2</v>
      </c>
      <c r="Y69" s="1">
        <v>21.6</v>
      </c>
      <c r="Z69" s="1">
        <v>17.600000000000001</v>
      </c>
      <c r="AA69" s="1">
        <v>17.399999999999999</v>
      </c>
      <c r="AB69" s="1">
        <v>17</v>
      </c>
      <c r="AC69" s="1">
        <v>28</v>
      </c>
      <c r="AD69" s="1">
        <v>21.8</v>
      </c>
      <c r="AE69" s="1" t="s">
        <v>41</v>
      </c>
      <c r="AF69" s="1">
        <f t="shared" si="14"/>
        <v>95.775999999999982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40</v>
      </c>
      <c r="C70" s="1">
        <v>191</v>
      </c>
      <c r="D70" s="1">
        <v>88</v>
      </c>
      <c r="E70" s="1">
        <v>142</v>
      </c>
      <c r="F70" s="1">
        <v>127</v>
      </c>
      <c r="G70" s="7">
        <v>0.28000000000000003</v>
      </c>
      <c r="H70" s="1">
        <v>45</v>
      </c>
      <c r="I70" s="1" t="s">
        <v>37</v>
      </c>
      <c r="J70" s="1">
        <v>146</v>
      </c>
      <c r="K70" s="1">
        <f t="shared" si="13"/>
        <v>-4</v>
      </c>
      <c r="L70" s="1"/>
      <c r="M70" s="1"/>
      <c r="N70" s="1">
        <v>100</v>
      </c>
      <c r="O70" s="1">
        <f t="shared" si="4"/>
        <v>28.4</v>
      </c>
      <c r="P70" s="5">
        <f t="shared" si="15"/>
        <v>142.19999999999999</v>
      </c>
      <c r="Q70" s="5"/>
      <c r="R70" s="1"/>
      <c r="S70" s="1">
        <f t="shared" si="5"/>
        <v>13</v>
      </c>
      <c r="T70" s="1">
        <f t="shared" si="6"/>
        <v>7.9929577464788739</v>
      </c>
      <c r="U70" s="1">
        <v>26.8</v>
      </c>
      <c r="V70" s="1">
        <v>35.200000000000003</v>
      </c>
      <c r="W70" s="1">
        <v>32.4</v>
      </c>
      <c r="X70" s="1">
        <v>24.8</v>
      </c>
      <c r="Y70" s="1">
        <v>17.600000000000001</v>
      </c>
      <c r="Z70" s="1">
        <v>24.2</v>
      </c>
      <c r="AA70" s="1">
        <v>10.4</v>
      </c>
      <c r="AB70" s="1">
        <v>40</v>
      </c>
      <c r="AC70" s="1">
        <v>84.2</v>
      </c>
      <c r="AD70" s="1">
        <v>15.6</v>
      </c>
      <c r="AE70" s="1" t="s">
        <v>114</v>
      </c>
      <c r="AF70" s="1">
        <f t="shared" si="14"/>
        <v>39.816000000000003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40</v>
      </c>
      <c r="C71" s="1">
        <v>741</v>
      </c>
      <c r="D71" s="1">
        <v>540</v>
      </c>
      <c r="E71" s="1">
        <v>603</v>
      </c>
      <c r="F71" s="1">
        <v>507</v>
      </c>
      <c r="G71" s="7">
        <v>0.4</v>
      </c>
      <c r="H71" s="1">
        <v>45</v>
      </c>
      <c r="I71" s="1" t="s">
        <v>37</v>
      </c>
      <c r="J71" s="1">
        <v>611</v>
      </c>
      <c r="K71" s="1">
        <f t="shared" ref="K71:K98" si="17">E71-J71</f>
        <v>-8</v>
      </c>
      <c r="L71" s="1"/>
      <c r="M71" s="1"/>
      <c r="N71" s="1">
        <v>500</v>
      </c>
      <c r="O71" s="1">
        <f t="shared" si="4"/>
        <v>120.6</v>
      </c>
      <c r="P71" s="5">
        <f t="shared" si="15"/>
        <v>560.79999999999995</v>
      </c>
      <c r="Q71" s="5"/>
      <c r="R71" s="1"/>
      <c r="S71" s="1">
        <f t="shared" si="5"/>
        <v>13</v>
      </c>
      <c r="T71" s="1">
        <f t="shared" si="6"/>
        <v>8.3499170812603651</v>
      </c>
      <c r="U71" s="1">
        <v>119.6</v>
      </c>
      <c r="V71" s="1">
        <v>129.4</v>
      </c>
      <c r="W71" s="1">
        <v>121.6</v>
      </c>
      <c r="X71" s="1">
        <v>106</v>
      </c>
      <c r="Y71" s="1">
        <v>101.6</v>
      </c>
      <c r="Z71" s="1">
        <v>107.6</v>
      </c>
      <c r="AA71" s="1">
        <v>113.4</v>
      </c>
      <c r="AB71" s="1">
        <v>109.0016</v>
      </c>
      <c r="AC71" s="1">
        <v>116.4</v>
      </c>
      <c r="AD71" s="1">
        <v>107</v>
      </c>
      <c r="AE71" s="1" t="s">
        <v>41</v>
      </c>
      <c r="AF71" s="1">
        <f t="shared" si="14"/>
        <v>224.32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40</v>
      </c>
      <c r="C72" s="1">
        <v>48</v>
      </c>
      <c r="D72" s="1">
        <v>32</v>
      </c>
      <c r="E72" s="1">
        <v>23</v>
      </c>
      <c r="F72" s="1">
        <v>52</v>
      </c>
      <c r="G72" s="7">
        <v>0.33</v>
      </c>
      <c r="H72" s="1" t="e">
        <v>#N/A</v>
      </c>
      <c r="I72" s="1" t="s">
        <v>37</v>
      </c>
      <c r="J72" s="1">
        <v>61</v>
      </c>
      <c r="K72" s="1">
        <f t="shared" si="17"/>
        <v>-38</v>
      </c>
      <c r="L72" s="1"/>
      <c r="M72" s="1"/>
      <c r="N72" s="1"/>
      <c r="O72" s="1">
        <f t="shared" si="4"/>
        <v>4.5999999999999996</v>
      </c>
      <c r="P72" s="5">
        <f t="shared" si="15"/>
        <v>7.7999999999999972</v>
      </c>
      <c r="Q72" s="5"/>
      <c r="R72" s="1"/>
      <c r="S72" s="1">
        <f t="shared" si="5"/>
        <v>13</v>
      </c>
      <c r="T72" s="1">
        <f t="shared" si="6"/>
        <v>11.304347826086957</v>
      </c>
      <c r="U72" s="1">
        <v>5.6</v>
      </c>
      <c r="V72" s="1">
        <v>3.6</v>
      </c>
      <c r="W72" s="1">
        <v>6.2</v>
      </c>
      <c r="X72" s="1">
        <v>7</v>
      </c>
      <c r="Y72" s="1">
        <v>4</v>
      </c>
      <c r="Z72" s="1">
        <v>7.2</v>
      </c>
      <c r="AA72" s="1">
        <v>3.6</v>
      </c>
      <c r="AB72" s="1">
        <v>7</v>
      </c>
      <c r="AC72" s="1">
        <v>26.2</v>
      </c>
      <c r="AD72" s="1">
        <v>1.8</v>
      </c>
      <c r="AE72" s="1"/>
      <c r="AF72" s="1">
        <f t="shared" si="14"/>
        <v>2.5739999999999994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36</v>
      </c>
      <c r="C73" s="1">
        <v>18.251999999999999</v>
      </c>
      <c r="D73" s="1">
        <v>20.937000000000001</v>
      </c>
      <c r="E73" s="1">
        <v>12.416</v>
      </c>
      <c r="F73" s="1">
        <v>25.452999999999999</v>
      </c>
      <c r="G73" s="7">
        <v>1</v>
      </c>
      <c r="H73" s="1">
        <v>45</v>
      </c>
      <c r="I73" s="1" t="s">
        <v>37</v>
      </c>
      <c r="J73" s="1">
        <v>12.9</v>
      </c>
      <c r="K73" s="1">
        <f t="shared" si="17"/>
        <v>-0.48399999999999999</v>
      </c>
      <c r="L73" s="1"/>
      <c r="M73" s="1"/>
      <c r="N73" s="1"/>
      <c r="O73" s="1">
        <f t="shared" ref="O73:O102" si="18">E73/5</f>
        <v>2.4832000000000001</v>
      </c>
      <c r="P73" s="5">
        <f t="shared" si="15"/>
        <v>6.828599999999998</v>
      </c>
      <c r="Q73" s="5"/>
      <c r="R73" s="1"/>
      <c r="S73" s="1">
        <f t="shared" ref="S73:S102" si="19">(F73+N73+P73)/O73</f>
        <v>12.999999999999998</v>
      </c>
      <c r="T73" s="1">
        <f t="shared" ref="T73:T102" si="20">(F73+N73)/O73</f>
        <v>10.250080541237113</v>
      </c>
      <c r="U73" s="1">
        <v>1.0491999999999999</v>
      </c>
      <c r="V73" s="1">
        <v>3.1558000000000002</v>
      </c>
      <c r="W73" s="1">
        <v>2.3672</v>
      </c>
      <c r="X73" s="1">
        <v>0.39300000000000002</v>
      </c>
      <c r="Y73" s="1">
        <v>3.1398000000000001</v>
      </c>
      <c r="Z73" s="1">
        <v>3.3563999999999998</v>
      </c>
      <c r="AA73" s="1">
        <v>1.5167999999999999</v>
      </c>
      <c r="AB73" s="1">
        <v>4.0759999999999996</v>
      </c>
      <c r="AC73" s="1">
        <v>2.4489999999999998</v>
      </c>
      <c r="AD73" s="1">
        <v>3.1318000000000001</v>
      </c>
      <c r="AE73" s="1"/>
      <c r="AF73" s="1">
        <f t="shared" si="14"/>
        <v>6.828599999999998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40</v>
      </c>
      <c r="C74" s="1">
        <v>259</v>
      </c>
      <c r="D74" s="1">
        <v>16</v>
      </c>
      <c r="E74" s="1">
        <v>100</v>
      </c>
      <c r="F74" s="1">
        <v>160</v>
      </c>
      <c r="G74" s="7">
        <v>0.33</v>
      </c>
      <c r="H74" s="1">
        <v>45</v>
      </c>
      <c r="I74" s="1" t="s">
        <v>37</v>
      </c>
      <c r="J74" s="1">
        <v>107</v>
      </c>
      <c r="K74" s="1">
        <f t="shared" si="17"/>
        <v>-7</v>
      </c>
      <c r="L74" s="1"/>
      <c r="M74" s="1"/>
      <c r="N74" s="1"/>
      <c r="O74" s="1">
        <f t="shared" si="18"/>
        <v>20</v>
      </c>
      <c r="P74" s="5">
        <f t="shared" si="15"/>
        <v>100</v>
      </c>
      <c r="Q74" s="5"/>
      <c r="R74" s="1"/>
      <c r="S74" s="1">
        <f t="shared" si="19"/>
        <v>13</v>
      </c>
      <c r="T74" s="1">
        <f t="shared" si="20"/>
        <v>8</v>
      </c>
      <c r="U74" s="1">
        <v>16.8</v>
      </c>
      <c r="V74" s="1">
        <v>45</v>
      </c>
      <c r="W74" s="1">
        <v>40.4</v>
      </c>
      <c r="X74" s="1">
        <v>21</v>
      </c>
      <c r="Y74" s="1">
        <v>22.4</v>
      </c>
      <c r="Z74" s="1">
        <v>22.4</v>
      </c>
      <c r="AA74" s="1">
        <v>9.4</v>
      </c>
      <c r="AB74" s="1">
        <v>26.2</v>
      </c>
      <c r="AC74" s="1">
        <v>39.200000000000003</v>
      </c>
      <c r="AD74" s="1">
        <v>0.6</v>
      </c>
      <c r="AE74" s="14" t="s">
        <v>60</v>
      </c>
      <c r="AF74" s="1">
        <f t="shared" si="14"/>
        <v>33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36</v>
      </c>
      <c r="C75" s="1">
        <v>9.1460000000000008</v>
      </c>
      <c r="D75" s="1">
        <v>5.2380000000000004</v>
      </c>
      <c r="E75" s="1">
        <v>3.9249999999999998</v>
      </c>
      <c r="F75" s="1">
        <v>10.459</v>
      </c>
      <c r="G75" s="7">
        <v>1</v>
      </c>
      <c r="H75" s="1">
        <v>45</v>
      </c>
      <c r="I75" s="1" t="s">
        <v>37</v>
      </c>
      <c r="J75" s="1">
        <v>3.6</v>
      </c>
      <c r="K75" s="1">
        <f t="shared" si="17"/>
        <v>0.32499999999999973</v>
      </c>
      <c r="L75" s="1"/>
      <c r="M75" s="1"/>
      <c r="N75" s="1"/>
      <c r="O75" s="1">
        <f t="shared" si="18"/>
        <v>0.78499999999999992</v>
      </c>
      <c r="P75" s="5"/>
      <c r="Q75" s="5"/>
      <c r="R75" s="1"/>
      <c r="S75" s="1">
        <f t="shared" si="19"/>
        <v>13.323566878980893</v>
      </c>
      <c r="T75" s="1">
        <f t="shared" si="20"/>
        <v>13.323566878980893</v>
      </c>
      <c r="U75" s="1">
        <v>0.13020000000000001</v>
      </c>
      <c r="V75" s="1">
        <v>0.1308</v>
      </c>
      <c r="W75" s="1">
        <v>0.92479999999999996</v>
      </c>
      <c r="X75" s="1">
        <v>1.9798</v>
      </c>
      <c r="Y75" s="1">
        <v>0.52560000000000007</v>
      </c>
      <c r="Z75" s="1">
        <v>0</v>
      </c>
      <c r="AA75" s="1">
        <v>0</v>
      </c>
      <c r="AB75" s="1">
        <v>1.4323999999999999</v>
      </c>
      <c r="AC75" s="1">
        <v>1.1719999999999999</v>
      </c>
      <c r="AD75" s="1">
        <v>1.9448000000000001</v>
      </c>
      <c r="AE75" s="14" t="s">
        <v>43</v>
      </c>
      <c r="AF75" s="1">
        <f t="shared" si="1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40</v>
      </c>
      <c r="C76" s="1">
        <v>111</v>
      </c>
      <c r="D76" s="1">
        <v>272</v>
      </c>
      <c r="E76" s="1">
        <v>114</v>
      </c>
      <c r="F76" s="1">
        <v>206</v>
      </c>
      <c r="G76" s="7">
        <v>0.33</v>
      </c>
      <c r="H76" s="1">
        <v>45</v>
      </c>
      <c r="I76" s="1" t="s">
        <v>37</v>
      </c>
      <c r="J76" s="1">
        <v>176</v>
      </c>
      <c r="K76" s="1">
        <f t="shared" si="17"/>
        <v>-62</v>
      </c>
      <c r="L76" s="1"/>
      <c r="M76" s="1"/>
      <c r="N76" s="1">
        <v>280</v>
      </c>
      <c r="O76" s="1">
        <f t="shared" si="18"/>
        <v>22.8</v>
      </c>
      <c r="P76" s="5">
        <v>32</v>
      </c>
      <c r="Q76" s="5"/>
      <c r="R76" s="1"/>
      <c r="S76" s="1">
        <f t="shared" si="19"/>
        <v>22.719298245614034</v>
      </c>
      <c r="T76" s="1">
        <f t="shared" si="20"/>
        <v>21.315789473684209</v>
      </c>
      <c r="U76" s="1">
        <v>48.6</v>
      </c>
      <c r="V76" s="1">
        <v>66.599999999999994</v>
      </c>
      <c r="W76" s="1">
        <v>51.4</v>
      </c>
      <c r="X76" s="1">
        <v>46</v>
      </c>
      <c r="Y76" s="1">
        <v>41.8</v>
      </c>
      <c r="Z76" s="1">
        <v>33.799999999999997</v>
      </c>
      <c r="AA76" s="1">
        <v>40.799999999999997</v>
      </c>
      <c r="AB76" s="1">
        <v>79.599999999999994</v>
      </c>
      <c r="AC76" s="1">
        <v>117.6</v>
      </c>
      <c r="AD76" s="1">
        <v>5.8</v>
      </c>
      <c r="AE76" s="1" t="s">
        <v>41</v>
      </c>
      <c r="AF76" s="1">
        <f t="shared" si="14"/>
        <v>10.56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36</v>
      </c>
      <c r="C77" s="1">
        <v>41.23</v>
      </c>
      <c r="D77" s="1">
        <v>37.220999999999997</v>
      </c>
      <c r="E77" s="1">
        <v>32.938000000000002</v>
      </c>
      <c r="F77" s="1">
        <v>35.683</v>
      </c>
      <c r="G77" s="7">
        <v>1</v>
      </c>
      <c r="H77" s="1">
        <v>45</v>
      </c>
      <c r="I77" s="1" t="s">
        <v>37</v>
      </c>
      <c r="J77" s="1">
        <v>34.64</v>
      </c>
      <c r="K77" s="1">
        <f t="shared" si="17"/>
        <v>-1.7019999999999982</v>
      </c>
      <c r="L77" s="1"/>
      <c r="M77" s="1"/>
      <c r="N77" s="1">
        <v>20</v>
      </c>
      <c r="O77" s="1">
        <f t="shared" si="18"/>
        <v>6.5876000000000001</v>
      </c>
      <c r="P77" s="5">
        <f t="shared" si="15"/>
        <v>29.955800000000004</v>
      </c>
      <c r="Q77" s="5"/>
      <c r="R77" s="1"/>
      <c r="S77" s="1">
        <f t="shared" si="19"/>
        <v>13</v>
      </c>
      <c r="T77" s="1">
        <f t="shared" si="20"/>
        <v>8.4526990102617034</v>
      </c>
      <c r="U77" s="1">
        <v>6.5754000000000001</v>
      </c>
      <c r="V77" s="1">
        <v>7.2406000000000006</v>
      </c>
      <c r="W77" s="1">
        <v>7.0486000000000004</v>
      </c>
      <c r="X77" s="1">
        <v>10.4422</v>
      </c>
      <c r="Y77" s="1">
        <v>9.4263999999999992</v>
      </c>
      <c r="Z77" s="1">
        <v>7.5340000000000007</v>
      </c>
      <c r="AA77" s="1">
        <v>8.871599999999999</v>
      </c>
      <c r="AB77" s="1">
        <v>9.4885999999999999</v>
      </c>
      <c r="AC77" s="1">
        <v>9.532</v>
      </c>
      <c r="AD77" s="1">
        <v>3.9285999999999999</v>
      </c>
      <c r="AE77" s="1"/>
      <c r="AF77" s="1">
        <f t="shared" si="14"/>
        <v>29.955800000000004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109</v>
      </c>
      <c r="D78" s="1">
        <v>88</v>
      </c>
      <c r="E78" s="1">
        <v>54</v>
      </c>
      <c r="F78" s="1">
        <v>136</v>
      </c>
      <c r="G78" s="7">
        <v>0.33</v>
      </c>
      <c r="H78" s="1">
        <v>45</v>
      </c>
      <c r="I78" s="1" t="s">
        <v>37</v>
      </c>
      <c r="J78" s="1">
        <v>61</v>
      </c>
      <c r="K78" s="1">
        <f t="shared" si="17"/>
        <v>-7</v>
      </c>
      <c r="L78" s="1"/>
      <c r="M78" s="1"/>
      <c r="N78" s="1"/>
      <c r="O78" s="1">
        <f t="shared" si="18"/>
        <v>10.8</v>
      </c>
      <c r="P78" s="5">
        <v>8</v>
      </c>
      <c r="Q78" s="5"/>
      <c r="R78" s="1"/>
      <c r="S78" s="1">
        <f t="shared" si="19"/>
        <v>13.333333333333332</v>
      </c>
      <c r="T78" s="1">
        <f t="shared" si="20"/>
        <v>12.592592592592592</v>
      </c>
      <c r="U78" s="1">
        <v>10.4</v>
      </c>
      <c r="V78" s="1">
        <v>23.6</v>
      </c>
      <c r="W78" s="1">
        <v>18.2</v>
      </c>
      <c r="X78" s="1">
        <v>18.399999999999999</v>
      </c>
      <c r="Y78" s="1">
        <v>17.600000000000001</v>
      </c>
      <c r="Z78" s="1">
        <v>18.8</v>
      </c>
      <c r="AA78" s="1">
        <v>13.4</v>
      </c>
      <c r="AB78" s="1">
        <v>21.4</v>
      </c>
      <c r="AC78" s="1">
        <v>21.6</v>
      </c>
      <c r="AD78" s="1">
        <v>157.80000000000001</v>
      </c>
      <c r="AE78" s="1" t="s">
        <v>41</v>
      </c>
      <c r="AF78" s="1">
        <f t="shared" si="14"/>
        <v>2.64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36</v>
      </c>
      <c r="C79" s="1">
        <v>14.81</v>
      </c>
      <c r="D79" s="1"/>
      <c r="E79" s="1">
        <v>3.3559999999999999</v>
      </c>
      <c r="F79" s="1">
        <v>10.82</v>
      </c>
      <c r="G79" s="7">
        <v>1</v>
      </c>
      <c r="H79" s="1">
        <v>45</v>
      </c>
      <c r="I79" s="1" t="s">
        <v>37</v>
      </c>
      <c r="J79" s="1">
        <v>3.6</v>
      </c>
      <c r="K79" s="1">
        <f t="shared" si="17"/>
        <v>-0.24400000000000022</v>
      </c>
      <c r="L79" s="1"/>
      <c r="M79" s="1"/>
      <c r="N79" s="1"/>
      <c r="O79" s="1">
        <f t="shared" si="18"/>
        <v>0.67120000000000002</v>
      </c>
      <c r="P79" s="5"/>
      <c r="Q79" s="5"/>
      <c r="R79" s="1"/>
      <c r="S79" s="1">
        <f t="shared" si="19"/>
        <v>16.120381406436234</v>
      </c>
      <c r="T79" s="1">
        <f t="shared" si="20"/>
        <v>16.120381406436234</v>
      </c>
      <c r="U79" s="1">
        <v>0.13300000000000001</v>
      </c>
      <c r="V79" s="1">
        <v>1.4081999999999999</v>
      </c>
      <c r="W79" s="1">
        <v>1.5296000000000001</v>
      </c>
      <c r="X79" s="1">
        <v>1.1412</v>
      </c>
      <c r="Y79" s="1">
        <v>0.76619999999999999</v>
      </c>
      <c r="Z79" s="1">
        <v>0.50800000000000001</v>
      </c>
      <c r="AA79" s="1">
        <v>1.028</v>
      </c>
      <c r="AB79" s="1">
        <v>1.7649999999999999</v>
      </c>
      <c r="AC79" s="1">
        <v>0.38219999999999998</v>
      </c>
      <c r="AD79" s="1">
        <v>1.2652000000000001</v>
      </c>
      <c r="AE79" s="21" t="s">
        <v>68</v>
      </c>
      <c r="AF79" s="1">
        <f t="shared" si="1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40</v>
      </c>
      <c r="C80" s="1"/>
      <c r="D80" s="1">
        <v>48</v>
      </c>
      <c r="E80" s="1"/>
      <c r="F80" s="1">
        <v>48</v>
      </c>
      <c r="G80" s="7">
        <v>0.4</v>
      </c>
      <c r="H80" s="1" t="e">
        <v>#N/A</v>
      </c>
      <c r="I80" s="1" t="s">
        <v>37</v>
      </c>
      <c r="J80" s="1">
        <v>28</v>
      </c>
      <c r="K80" s="1">
        <f t="shared" si="17"/>
        <v>-28</v>
      </c>
      <c r="L80" s="1"/>
      <c r="M80" s="1"/>
      <c r="N80" s="1"/>
      <c r="O80" s="1">
        <f t="shared" si="18"/>
        <v>0</v>
      </c>
      <c r="P80" s="5">
        <v>16</v>
      </c>
      <c r="Q80" s="5"/>
      <c r="R80" s="1"/>
      <c r="S80" s="1" t="e">
        <f t="shared" si="19"/>
        <v>#DIV/0!</v>
      </c>
      <c r="T80" s="1" t="e">
        <f t="shared" si="20"/>
        <v>#DIV/0!</v>
      </c>
      <c r="U80" s="1">
        <v>5.2</v>
      </c>
      <c r="V80" s="1">
        <v>1.4</v>
      </c>
      <c r="W80" s="1">
        <v>0.2</v>
      </c>
      <c r="X80" s="1">
        <v>2</v>
      </c>
      <c r="Y80" s="1">
        <v>5.6</v>
      </c>
      <c r="Z80" s="1">
        <v>1.8</v>
      </c>
      <c r="AA80" s="1">
        <v>10</v>
      </c>
      <c r="AB80" s="1">
        <v>14.4</v>
      </c>
      <c r="AC80" s="1">
        <v>4.5999999999999996</v>
      </c>
      <c r="AD80" s="1">
        <v>9</v>
      </c>
      <c r="AE80" s="1"/>
      <c r="AF80" s="1">
        <f t="shared" si="14"/>
        <v>6.4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36</v>
      </c>
      <c r="C81" s="1">
        <v>136.49799999999999</v>
      </c>
      <c r="D81" s="1">
        <v>61.006999999999998</v>
      </c>
      <c r="E81" s="1">
        <v>67.694999999999993</v>
      </c>
      <c r="F81" s="1">
        <v>103.97799999999999</v>
      </c>
      <c r="G81" s="7">
        <v>1</v>
      </c>
      <c r="H81" s="1" t="e">
        <v>#N/A</v>
      </c>
      <c r="I81" s="1" t="s">
        <v>37</v>
      </c>
      <c r="J81" s="1">
        <v>65.5</v>
      </c>
      <c r="K81" s="1">
        <f t="shared" si="17"/>
        <v>2.1949999999999932</v>
      </c>
      <c r="L81" s="1"/>
      <c r="M81" s="1"/>
      <c r="N81" s="1">
        <v>80</v>
      </c>
      <c r="O81" s="1">
        <f t="shared" si="18"/>
        <v>13.538999999999998</v>
      </c>
      <c r="P81" s="5"/>
      <c r="Q81" s="5"/>
      <c r="R81" s="1"/>
      <c r="S81" s="1">
        <f t="shared" si="19"/>
        <v>13.588743629514738</v>
      </c>
      <c r="T81" s="1">
        <f t="shared" si="20"/>
        <v>13.588743629514738</v>
      </c>
      <c r="U81" s="1">
        <v>19.601400000000002</v>
      </c>
      <c r="V81" s="1">
        <v>27.260400000000001</v>
      </c>
      <c r="W81" s="1">
        <v>28.0458</v>
      </c>
      <c r="X81" s="1">
        <v>16.151800000000001</v>
      </c>
      <c r="Y81" s="1">
        <v>15.514799999999999</v>
      </c>
      <c r="Z81" s="1">
        <v>14.776</v>
      </c>
      <c r="AA81" s="1">
        <v>21.621400000000001</v>
      </c>
      <c r="AB81" s="1">
        <v>15.185</v>
      </c>
      <c r="AC81" s="1">
        <v>19.406600000000001</v>
      </c>
      <c r="AD81" s="1">
        <v>15.942</v>
      </c>
      <c r="AE81" s="1"/>
      <c r="AF81" s="1">
        <f t="shared" si="1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40</v>
      </c>
      <c r="C82" s="1">
        <v>60.34</v>
      </c>
      <c r="D82" s="1">
        <v>0.66</v>
      </c>
      <c r="E82" s="1">
        <v>7</v>
      </c>
      <c r="F82" s="1">
        <v>54</v>
      </c>
      <c r="G82" s="7">
        <v>0.66</v>
      </c>
      <c r="H82" s="1">
        <v>45</v>
      </c>
      <c r="I82" s="1" t="s">
        <v>37</v>
      </c>
      <c r="J82" s="1">
        <v>7</v>
      </c>
      <c r="K82" s="1">
        <f t="shared" si="17"/>
        <v>0</v>
      </c>
      <c r="L82" s="1"/>
      <c r="M82" s="1"/>
      <c r="N82" s="1"/>
      <c r="O82" s="1">
        <f t="shared" si="18"/>
        <v>1.4</v>
      </c>
      <c r="P82" s="5"/>
      <c r="Q82" s="5"/>
      <c r="R82" s="1"/>
      <c r="S82" s="1">
        <f t="shared" si="19"/>
        <v>38.571428571428577</v>
      </c>
      <c r="T82" s="1">
        <f t="shared" si="20"/>
        <v>38.571428571428577</v>
      </c>
      <c r="U82" s="1">
        <v>2.9319999999999999</v>
      </c>
      <c r="V82" s="1">
        <v>3.4</v>
      </c>
      <c r="W82" s="1">
        <v>2.6</v>
      </c>
      <c r="X82" s="1">
        <v>3</v>
      </c>
      <c r="Y82" s="1">
        <v>6</v>
      </c>
      <c r="Z82" s="1">
        <v>3</v>
      </c>
      <c r="AA82" s="1">
        <v>1.8</v>
      </c>
      <c r="AB82" s="1">
        <v>4</v>
      </c>
      <c r="AC82" s="1">
        <v>2.2000000000000002</v>
      </c>
      <c r="AD82" s="1">
        <v>2.8</v>
      </c>
      <c r="AE82" s="21" t="s">
        <v>68</v>
      </c>
      <c r="AF82" s="1">
        <f t="shared" si="1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40</v>
      </c>
      <c r="C83" s="1">
        <v>28</v>
      </c>
      <c r="D83" s="1">
        <v>20</v>
      </c>
      <c r="E83" s="1">
        <v>2</v>
      </c>
      <c r="F83" s="1">
        <v>44</v>
      </c>
      <c r="G83" s="7">
        <v>0.66</v>
      </c>
      <c r="H83" s="1">
        <v>45</v>
      </c>
      <c r="I83" s="1" t="s">
        <v>37</v>
      </c>
      <c r="J83" s="1">
        <v>6</v>
      </c>
      <c r="K83" s="1">
        <f t="shared" si="17"/>
        <v>-4</v>
      </c>
      <c r="L83" s="1"/>
      <c r="M83" s="1"/>
      <c r="N83" s="1"/>
      <c r="O83" s="1">
        <f t="shared" si="18"/>
        <v>0.4</v>
      </c>
      <c r="P83" s="5"/>
      <c r="Q83" s="5"/>
      <c r="R83" s="1"/>
      <c r="S83" s="1">
        <f t="shared" si="19"/>
        <v>110</v>
      </c>
      <c r="T83" s="1">
        <f t="shared" si="20"/>
        <v>110</v>
      </c>
      <c r="U83" s="1">
        <v>2.2000000000000002</v>
      </c>
      <c r="V83" s="1">
        <v>4.4000000000000004</v>
      </c>
      <c r="W83" s="1">
        <v>4.5999999999999996</v>
      </c>
      <c r="X83" s="1">
        <v>1.2</v>
      </c>
      <c r="Y83" s="1">
        <v>4.0679999999999996</v>
      </c>
      <c r="Z83" s="1">
        <v>4.2</v>
      </c>
      <c r="AA83" s="1">
        <v>0.6</v>
      </c>
      <c r="AB83" s="1">
        <v>3.4</v>
      </c>
      <c r="AC83" s="1">
        <v>1.6</v>
      </c>
      <c r="AD83" s="1">
        <v>4</v>
      </c>
      <c r="AE83" s="21" t="s">
        <v>68</v>
      </c>
      <c r="AF83" s="1">
        <f t="shared" si="1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40</v>
      </c>
      <c r="C84" s="1">
        <v>156</v>
      </c>
      <c r="D84" s="1">
        <v>96</v>
      </c>
      <c r="E84" s="1">
        <v>71</v>
      </c>
      <c r="F84" s="1">
        <v>173</v>
      </c>
      <c r="G84" s="7">
        <v>0.33</v>
      </c>
      <c r="H84" s="1">
        <v>45</v>
      </c>
      <c r="I84" s="1" t="s">
        <v>37</v>
      </c>
      <c r="J84" s="1">
        <v>73</v>
      </c>
      <c r="K84" s="1">
        <f t="shared" si="17"/>
        <v>-2</v>
      </c>
      <c r="L84" s="1"/>
      <c r="M84" s="1"/>
      <c r="N84" s="1"/>
      <c r="O84" s="1">
        <f t="shared" si="18"/>
        <v>14.2</v>
      </c>
      <c r="P84" s="5">
        <f t="shared" si="15"/>
        <v>11.599999999999994</v>
      </c>
      <c r="Q84" s="5"/>
      <c r="R84" s="1"/>
      <c r="S84" s="1">
        <f t="shared" si="19"/>
        <v>13</v>
      </c>
      <c r="T84" s="1">
        <f t="shared" si="20"/>
        <v>12.183098591549296</v>
      </c>
      <c r="U84" s="1">
        <v>2.2000000000000002</v>
      </c>
      <c r="V84" s="1">
        <v>29.2</v>
      </c>
      <c r="W84" s="1">
        <v>25.6</v>
      </c>
      <c r="X84" s="1">
        <v>12</v>
      </c>
      <c r="Y84" s="1">
        <v>11</v>
      </c>
      <c r="Z84" s="1">
        <v>18.600000000000001</v>
      </c>
      <c r="AA84" s="1">
        <v>14.4</v>
      </c>
      <c r="AB84" s="1">
        <v>12</v>
      </c>
      <c r="AC84" s="1">
        <v>23</v>
      </c>
      <c r="AD84" s="1">
        <v>10</v>
      </c>
      <c r="AE84" s="14" t="s">
        <v>43</v>
      </c>
      <c r="AF84" s="1">
        <f t="shared" si="14"/>
        <v>3.8279999999999985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40</v>
      </c>
      <c r="C85" s="1">
        <v>36</v>
      </c>
      <c r="D85" s="1">
        <v>40</v>
      </c>
      <c r="E85" s="1">
        <v>28</v>
      </c>
      <c r="F85" s="1">
        <v>39</v>
      </c>
      <c r="G85" s="7">
        <v>0.36</v>
      </c>
      <c r="H85" s="1">
        <v>45</v>
      </c>
      <c r="I85" s="1" t="s">
        <v>37</v>
      </c>
      <c r="J85" s="1">
        <v>41</v>
      </c>
      <c r="K85" s="1">
        <f t="shared" si="17"/>
        <v>-13</v>
      </c>
      <c r="L85" s="1"/>
      <c r="M85" s="1"/>
      <c r="N85" s="1">
        <v>50</v>
      </c>
      <c r="O85" s="1">
        <f t="shared" si="18"/>
        <v>5.6</v>
      </c>
      <c r="P85" s="5"/>
      <c r="Q85" s="5"/>
      <c r="R85" s="1"/>
      <c r="S85" s="1">
        <f t="shared" si="19"/>
        <v>15.892857142857144</v>
      </c>
      <c r="T85" s="1">
        <f t="shared" si="20"/>
        <v>15.892857142857144</v>
      </c>
      <c r="U85" s="1">
        <v>8.1999999999999993</v>
      </c>
      <c r="V85" s="1">
        <v>8.6</v>
      </c>
      <c r="W85" s="1">
        <v>11</v>
      </c>
      <c r="X85" s="1">
        <v>8.4</v>
      </c>
      <c r="Y85" s="1">
        <v>6.2</v>
      </c>
      <c r="Z85" s="1">
        <v>6</v>
      </c>
      <c r="AA85" s="1">
        <v>9.8000000000000007</v>
      </c>
      <c r="AB85" s="1">
        <v>8.1999999999999993</v>
      </c>
      <c r="AC85" s="1">
        <v>12</v>
      </c>
      <c r="AD85" s="1">
        <v>5.2</v>
      </c>
      <c r="AE85" s="1"/>
      <c r="AF85" s="1">
        <f t="shared" si="1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36</v>
      </c>
      <c r="C86" s="1">
        <v>314.91300000000001</v>
      </c>
      <c r="D86" s="1">
        <v>388.46600000000001</v>
      </c>
      <c r="E86" s="1">
        <v>323.89699999999999</v>
      </c>
      <c r="F86" s="1">
        <v>282.85899999999998</v>
      </c>
      <c r="G86" s="7">
        <v>1</v>
      </c>
      <c r="H86" s="1">
        <v>45</v>
      </c>
      <c r="I86" s="1" t="s">
        <v>54</v>
      </c>
      <c r="J86" s="1">
        <v>306</v>
      </c>
      <c r="K86" s="1">
        <f t="shared" si="17"/>
        <v>17.896999999999991</v>
      </c>
      <c r="L86" s="1"/>
      <c r="M86" s="1"/>
      <c r="N86" s="1">
        <v>330</v>
      </c>
      <c r="O86" s="1">
        <f t="shared" si="18"/>
        <v>64.779399999999995</v>
      </c>
      <c r="P86" s="5">
        <f>14*O86-N86-F86</f>
        <v>294.05259999999993</v>
      </c>
      <c r="Q86" s="5"/>
      <c r="R86" s="1"/>
      <c r="S86" s="1">
        <f t="shared" si="19"/>
        <v>14</v>
      </c>
      <c r="T86" s="1">
        <f t="shared" si="20"/>
        <v>9.4607081880968327</v>
      </c>
      <c r="U86" s="1">
        <v>66.256799999999998</v>
      </c>
      <c r="V86" s="1">
        <v>52.640200000000007</v>
      </c>
      <c r="W86" s="1">
        <v>61.096200000000003</v>
      </c>
      <c r="X86" s="1">
        <v>65.889800000000008</v>
      </c>
      <c r="Y86" s="1">
        <v>50.802599999999998</v>
      </c>
      <c r="Z86" s="1">
        <v>40.163200000000003</v>
      </c>
      <c r="AA86" s="1">
        <v>48.085999999999999</v>
      </c>
      <c r="AB86" s="1">
        <v>56.784199999999998</v>
      </c>
      <c r="AC86" s="1">
        <v>48.189399999999999</v>
      </c>
      <c r="AD86" s="1">
        <v>55.991399999999999</v>
      </c>
      <c r="AE86" s="1"/>
      <c r="AF86" s="1">
        <f t="shared" si="14"/>
        <v>294.05259999999993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40</v>
      </c>
      <c r="C87" s="1">
        <v>7</v>
      </c>
      <c r="D87" s="1">
        <v>80</v>
      </c>
      <c r="E87" s="1">
        <v>11</v>
      </c>
      <c r="F87" s="1">
        <v>69</v>
      </c>
      <c r="G87" s="7">
        <v>0.1</v>
      </c>
      <c r="H87" s="1">
        <v>60</v>
      </c>
      <c r="I87" s="1" t="s">
        <v>37</v>
      </c>
      <c r="J87" s="1">
        <v>13</v>
      </c>
      <c r="K87" s="1">
        <f t="shared" si="17"/>
        <v>-2</v>
      </c>
      <c r="L87" s="1"/>
      <c r="M87" s="1"/>
      <c r="N87" s="1"/>
      <c r="O87" s="1">
        <f t="shared" si="18"/>
        <v>2.2000000000000002</v>
      </c>
      <c r="P87" s="5"/>
      <c r="Q87" s="5"/>
      <c r="R87" s="1"/>
      <c r="S87" s="1">
        <f t="shared" si="19"/>
        <v>31.36363636363636</v>
      </c>
      <c r="T87" s="1">
        <f t="shared" si="20"/>
        <v>31.36363636363636</v>
      </c>
      <c r="U87" s="1">
        <v>5.6</v>
      </c>
      <c r="V87" s="1">
        <v>6.4</v>
      </c>
      <c r="W87" s="1">
        <v>3.8</v>
      </c>
      <c r="X87" s="1">
        <v>5.4</v>
      </c>
      <c r="Y87" s="1">
        <v>6.8</v>
      </c>
      <c r="Z87" s="1">
        <v>4.4000000000000004</v>
      </c>
      <c r="AA87" s="1">
        <v>5</v>
      </c>
      <c r="AB87" s="1">
        <v>3.2</v>
      </c>
      <c r="AC87" s="1">
        <v>9.6</v>
      </c>
      <c r="AD87" s="1">
        <v>5.8</v>
      </c>
      <c r="AE87" s="1"/>
      <c r="AF87" s="1">
        <f t="shared" si="1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109</v>
      </c>
      <c r="D88" s="1">
        <v>136</v>
      </c>
      <c r="E88" s="1">
        <v>124</v>
      </c>
      <c r="F88" s="1">
        <v>93</v>
      </c>
      <c r="G88" s="7">
        <v>0.6</v>
      </c>
      <c r="H88" s="1" t="e">
        <v>#N/A</v>
      </c>
      <c r="I88" s="1" t="s">
        <v>37</v>
      </c>
      <c r="J88" s="1">
        <v>127</v>
      </c>
      <c r="K88" s="1">
        <f t="shared" si="17"/>
        <v>-3</v>
      </c>
      <c r="L88" s="1"/>
      <c r="M88" s="1"/>
      <c r="N88" s="1">
        <v>40</v>
      </c>
      <c r="O88" s="1">
        <f t="shared" si="18"/>
        <v>24.8</v>
      </c>
      <c r="P88" s="5">
        <f t="shared" si="15"/>
        <v>189.40000000000003</v>
      </c>
      <c r="Q88" s="5"/>
      <c r="R88" s="1"/>
      <c r="S88" s="1">
        <f t="shared" si="19"/>
        <v>13.000000000000002</v>
      </c>
      <c r="T88" s="1">
        <f t="shared" si="20"/>
        <v>5.3629032258064511</v>
      </c>
      <c r="U88" s="1">
        <v>18.600000000000001</v>
      </c>
      <c r="V88" s="1">
        <v>15.6</v>
      </c>
      <c r="W88" s="1">
        <v>15.8</v>
      </c>
      <c r="X88" s="1">
        <v>15.2</v>
      </c>
      <c r="Y88" s="1">
        <v>27.6</v>
      </c>
      <c r="Z88" s="1">
        <v>15.4</v>
      </c>
      <c r="AA88" s="1">
        <v>22.6</v>
      </c>
      <c r="AB88" s="1">
        <v>22.3</v>
      </c>
      <c r="AC88" s="1">
        <v>9.8000000000000007</v>
      </c>
      <c r="AD88" s="1">
        <v>22.6</v>
      </c>
      <c r="AE88" s="1"/>
      <c r="AF88" s="1">
        <f t="shared" si="14"/>
        <v>113.64000000000001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36</v>
      </c>
      <c r="C89" s="1">
        <v>24.489000000000001</v>
      </c>
      <c r="D89" s="1">
        <v>159.155</v>
      </c>
      <c r="E89" s="1">
        <v>97.805999999999997</v>
      </c>
      <c r="F89" s="15">
        <f>67.768+F100</f>
        <v>113.009</v>
      </c>
      <c r="G89" s="7">
        <v>1</v>
      </c>
      <c r="H89" s="1">
        <v>60</v>
      </c>
      <c r="I89" s="1" t="s">
        <v>37</v>
      </c>
      <c r="J89" s="1">
        <v>98.3</v>
      </c>
      <c r="K89" s="1">
        <f t="shared" si="17"/>
        <v>-0.49399999999999977</v>
      </c>
      <c r="L89" s="1"/>
      <c r="M89" s="1"/>
      <c r="N89" s="1"/>
      <c r="O89" s="1">
        <f t="shared" si="18"/>
        <v>19.561199999999999</v>
      </c>
      <c r="P89" s="5">
        <f t="shared" si="15"/>
        <v>141.28659999999996</v>
      </c>
      <c r="Q89" s="5"/>
      <c r="R89" s="1"/>
      <c r="S89" s="1">
        <f t="shared" si="19"/>
        <v>13</v>
      </c>
      <c r="T89" s="1">
        <f t="shared" si="20"/>
        <v>5.7772018076600622</v>
      </c>
      <c r="U89" s="1">
        <v>16.462199999999999</v>
      </c>
      <c r="V89" s="1">
        <v>20.7272</v>
      </c>
      <c r="W89" s="1">
        <v>17.270600000000002</v>
      </c>
      <c r="X89" s="1">
        <v>14.163</v>
      </c>
      <c r="Y89" s="1">
        <v>19.3582</v>
      </c>
      <c r="Z89" s="1">
        <v>17.3004</v>
      </c>
      <c r="AA89" s="1">
        <v>8.1725999999999992</v>
      </c>
      <c r="AB89" s="1">
        <v>14.901</v>
      </c>
      <c r="AC89" s="1">
        <v>5.4916</v>
      </c>
      <c r="AD89" s="1">
        <v>9.343399999999999</v>
      </c>
      <c r="AE89" s="1"/>
      <c r="AF89" s="1">
        <f t="shared" si="14"/>
        <v>141.28659999999996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36</v>
      </c>
      <c r="C90" s="1">
        <v>39.198999999999998</v>
      </c>
      <c r="D90" s="1">
        <v>11.94</v>
      </c>
      <c r="E90" s="1">
        <v>33.417999999999999</v>
      </c>
      <c r="F90" s="1">
        <v>13.756</v>
      </c>
      <c r="G90" s="7">
        <v>1</v>
      </c>
      <c r="H90" s="1">
        <v>60</v>
      </c>
      <c r="I90" s="1" t="s">
        <v>37</v>
      </c>
      <c r="J90" s="1">
        <v>33.299999999999997</v>
      </c>
      <c r="K90" s="1">
        <f t="shared" si="17"/>
        <v>0.1180000000000021</v>
      </c>
      <c r="L90" s="1"/>
      <c r="M90" s="1"/>
      <c r="N90" s="1"/>
      <c r="O90" s="1">
        <f t="shared" si="18"/>
        <v>6.6836000000000002</v>
      </c>
      <c r="P90" s="5">
        <f>11*O90-N90-F90</f>
        <v>59.763599999999997</v>
      </c>
      <c r="Q90" s="5"/>
      <c r="R90" s="1"/>
      <c r="S90" s="1">
        <f t="shared" si="19"/>
        <v>11</v>
      </c>
      <c r="T90" s="1">
        <f t="shared" si="20"/>
        <v>2.0581722425040399</v>
      </c>
      <c r="U90" s="1">
        <v>3.4607999999999999</v>
      </c>
      <c r="V90" s="1">
        <v>2.0661999999999998</v>
      </c>
      <c r="W90" s="1">
        <v>4.0655999999999999</v>
      </c>
      <c r="X90" s="1">
        <v>6.0038</v>
      </c>
      <c r="Y90" s="1">
        <v>2.7591999999999999</v>
      </c>
      <c r="Z90" s="1">
        <v>0.71560000000000001</v>
      </c>
      <c r="AA90" s="1">
        <v>2.7360000000000002</v>
      </c>
      <c r="AB90" s="1">
        <v>4.3391999999999999</v>
      </c>
      <c r="AC90" s="1">
        <v>4.4298000000000002</v>
      </c>
      <c r="AD90" s="1">
        <v>0.67500000000000004</v>
      </c>
      <c r="AE90" s="1"/>
      <c r="AF90" s="1">
        <f t="shared" si="14"/>
        <v>59.763599999999997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136</v>
      </c>
      <c r="B91" s="17" t="s">
        <v>36</v>
      </c>
      <c r="C91" s="17"/>
      <c r="D91" s="17">
        <v>15.676</v>
      </c>
      <c r="E91" s="15">
        <v>12.646000000000001</v>
      </c>
      <c r="F91" s="17"/>
      <c r="G91" s="18">
        <v>0</v>
      </c>
      <c r="H91" s="17">
        <v>60</v>
      </c>
      <c r="I91" s="17" t="s">
        <v>130</v>
      </c>
      <c r="J91" s="17">
        <v>12</v>
      </c>
      <c r="K91" s="17">
        <f t="shared" si="17"/>
        <v>0.6460000000000008</v>
      </c>
      <c r="L91" s="17"/>
      <c r="M91" s="17"/>
      <c r="N91" s="17"/>
      <c r="O91" s="17">
        <f t="shared" si="18"/>
        <v>2.5292000000000003</v>
      </c>
      <c r="P91" s="19"/>
      <c r="Q91" s="19"/>
      <c r="R91" s="17"/>
      <c r="S91" s="17">
        <f t="shared" si="19"/>
        <v>0</v>
      </c>
      <c r="T91" s="17">
        <f t="shared" si="20"/>
        <v>0</v>
      </c>
      <c r="U91" s="17">
        <v>3.34</v>
      </c>
      <c r="V91" s="17">
        <v>4.2060000000000004</v>
      </c>
      <c r="W91" s="17">
        <v>4.5209999999999999</v>
      </c>
      <c r="X91" s="17">
        <v>2.7149999999999999</v>
      </c>
      <c r="Y91" s="17">
        <v>2.403</v>
      </c>
      <c r="Z91" s="17">
        <v>1.4910000000000001</v>
      </c>
      <c r="AA91" s="17">
        <v>3.0219999999999998</v>
      </c>
      <c r="AB91" s="17">
        <v>2.4119999999999999</v>
      </c>
      <c r="AC91" s="17">
        <v>3.7829999999999999</v>
      </c>
      <c r="AD91" s="17">
        <v>5.617</v>
      </c>
      <c r="AE91" s="17" t="s">
        <v>137</v>
      </c>
      <c r="AF91" s="17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36</v>
      </c>
      <c r="C92" s="1">
        <v>44</v>
      </c>
      <c r="D92" s="1">
        <v>12.045</v>
      </c>
      <c r="E92" s="15">
        <f>4.49+E91</f>
        <v>17.136000000000003</v>
      </c>
      <c r="F92" s="1">
        <v>25.715</v>
      </c>
      <c r="G92" s="7">
        <v>1</v>
      </c>
      <c r="H92" s="1">
        <v>60</v>
      </c>
      <c r="I92" s="1" t="s">
        <v>45</v>
      </c>
      <c r="J92" s="1">
        <v>4.3</v>
      </c>
      <c r="K92" s="1">
        <f t="shared" si="17"/>
        <v>12.836000000000002</v>
      </c>
      <c r="L92" s="1"/>
      <c r="M92" s="1"/>
      <c r="N92" s="1">
        <v>20</v>
      </c>
      <c r="O92" s="1">
        <f t="shared" si="18"/>
        <v>3.4272000000000005</v>
      </c>
      <c r="P92" s="5">
        <v>4</v>
      </c>
      <c r="Q92" s="5"/>
      <c r="R92" s="1"/>
      <c r="S92" s="1">
        <f t="shared" si="19"/>
        <v>14.506010737628383</v>
      </c>
      <c r="T92" s="1">
        <f t="shared" si="20"/>
        <v>13.338877217553687</v>
      </c>
      <c r="U92" s="1">
        <v>3.6480000000000001</v>
      </c>
      <c r="V92" s="1">
        <v>4.2060000000000004</v>
      </c>
      <c r="W92" s="1">
        <v>5.1139999999999999</v>
      </c>
      <c r="X92" s="1">
        <v>3.3079999999999998</v>
      </c>
      <c r="Y92" s="1">
        <v>2.403</v>
      </c>
      <c r="Z92" s="1">
        <v>2.4039999999999999</v>
      </c>
      <c r="AA92" s="1">
        <v>5.1349999999999998</v>
      </c>
      <c r="AB92" s="1">
        <v>0.30199999999999999</v>
      </c>
      <c r="AC92" s="1">
        <v>0.89960000000000007</v>
      </c>
      <c r="AD92" s="1">
        <v>0.30599999999999999</v>
      </c>
      <c r="AE92" s="1" t="s">
        <v>139</v>
      </c>
      <c r="AF92" s="1">
        <f>G92*P92</f>
        <v>4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40</v>
      </c>
      <c r="C93" s="1">
        <v>1</v>
      </c>
      <c r="D93" s="1">
        <v>19</v>
      </c>
      <c r="E93" s="1">
        <v>7</v>
      </c>
      <c r="F93" s="1"/>
      <c r="G93" s="7">
        <v>0.33</v>
      </c>
      <c r="H93" s="1" t="e">
        <v>#N/A</v>
      </c>
      <c r="I93" s="1" t="s">
        <v>37</v>
      </c>
      <c r="J93" s="1">
        <v>10</v>
      </c>
      <c r="K93" s="1">
        <f t="shared" si="17"/>
        <v>-3</v>
      </c>
      <c r="L93" s="1"/>
      <c r="M93" s="1"/>
      <c r="N93" s="1">
        <v>16</v>
      </c>
      <c r="O93" s="1">
        <f t="shared" si="18"/>
        <v>1.4</v>
      </c>
      <c r="P93" s="5">
        <v>8</v>
      </c>
      <c r="Q93" s="5"/>
      <c r="R93" s="1"/>
      <c r="S93" s="1">
        <f t="shared" si="19"/>
        <v>17.142857142857142</v>
      </c>
      <c r="T93" s="1">
        <f t="shared" si="20"/>
        <v>11.428571428571429</v>
      </c>
      <c r="U93" s="1">
        <v>1</v>
      </c>
      <c r="V93" s="1">
        <v>3.2</v>
      </c>
      <c r="W93" s="1">
        <v>1.8</v>
      </c>
      <c r="X93" s="1">
        <v>4.4000000000000004</v>
      </c>
      <c r="Y93" s="1">
        <v>7</v>
      </c>
      <c r="Z93" s="1">
        <v>3.2</v>
      </c>
      <c r="AA93" s="1">
        <v>4.4000000000000004</v>
      </c>
      <c r="AB93" s="1">
        <v>4.4000000000000004</v>
      </c>
      <c r="AC93" s="1">
        <v>12.2</v>
      </c>
      <c r="AD93" s="1">
        <v>7.4</v>
      </c>
      <c r="AE93" s="1"/>
      <c r="AF93" s="1">
        <f>G93*P93</f>
        <v>2.64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7" t="s">
        <v>141</v>
      </c>
      <c r="B94" s="17" t="s">
        <v>40</v>
      </c>
      <c r="C94" s="17">
        <v>598</v>
      </c>
      <c r="D94" s="17">
        <v>30</v>
      </c>
      <c r="E94" s="17">
        <v>367</v>
      </c>
      <c r="F94" s="17">
        <v>188</v>
      </c>
      <c r="G94" s="18">
        <v>0</v>
      </c>
      <c r="H94" s="17">
        <v>45</v>
      </c>
      <c r="I94" s="17" t="s">
        <v>130</v>
      </c>
      <c r="J94" s="17">
        <v>386</v>
      </c>
      <c r="K94" s="17">
        <f t="shared" si="17"/>
        <v>-19</v>
      </c>
      <c r="L94" s="17"/>
      <c r="M94" s="17"/>
      <c r="N94" s="17"/>
      <c r="O94" s="17">
        <f t="shared" si="18"/>
        <v>73.400000000000006</v>
      </c>
      <c r="P94" s="19"/>
      <c r="Q94" s="19"/>
      <c r="R94" s="17"/>
      <c r="S94" s="17">
        <f t="shared" si="19"/>
        <v>2.5613079019073566</v>
      </c>
      <c r="T94" s="17">
        <f t="shared" si="20"/>
        <v>2.5613079019073566</v>
      </c>
      <c r="U94" s="17">
        <v>95.6</v>
      </c>
      <c r="V94" s="17">
        <v>102</v>
      </c>
      <c r="W94" s="17">
        <v>113</v>
      </c>
      <c r="X94" s="17">
        <v>62.6</v>
      </c>
      <c r="Y94" s="17">
        <v>55.6</v>
      </c>
      <c r="Z94" s="17">
        <v>73.8</v>
      </c>
      <c r="AA94" s="17">
        <v>50.2</v>
      </c>
      <c r="AB94" s="17">
        <v>41</v>
      </c>
      <c r="AC94" s="17">
        <v>89.6</v>
      </c>
      <c r="AD94" s="17">
        <v>24.4</v>
      </c>
      <c r="AE94" s="17" t="s">
        <v>158</v>
      </c>
      <c r="AF94" s="17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36</v>
      </c>
      <c r="C95" s="1">
        <v>103.524</v>
      </c>
      <c r="D95" s="1">
        <v>67.256</v>
      </c>
      <c r="E95" s="1">
        <v>97.533000000000001</v>
      </c>
      <c r="F95" s="1">
        <v>47.295000000000002</v>
      </c>
      <c r="G95" s="7">
        <v>1</v>
      </c>
      <c r="H95" s="1">
        <v>45</v>
      </c>
      <c r="I95" s="1" t="s">
        <v>37</v>
      </c>
      <c r="J95" s="1">
        <v>100.5</v>
      </c>
      <c r="K95" s="1">
        <f t="shared" si="17"/>
        <v>-2.9669999999999987</v>
      </c>
      <c r="L95" s="1"/>
      <c r="M95" s="1"/>
      <c r="N95" s="1">
        <v>70</v>
      </c>
      <c r="O95" s="1">
        <f t="shared" si="18"/>
        <v>19.506599999999999</v>
      </c>
      <c r="P95" s="5">
        <f t="shared" ref="P95:P96" si="21">13*O95-N95-F95</f>
        <v>136.29079999999999</v>
      </c>
      <c r="Q95" s="5"/>
      <c r="R95" s="1"/>
      <c r="S95" s="1">
        <f t="shared" si="19"/>
        <v>13.000000000000002</v>
      </c>
      <c r="T95" s="1">
        <f t="shared" si="20"/>
        <v>6.0130930044190176</v>
      </c>
      <c r="U95" s="1">
        <v>16.177399999999999</v>
      </c>
      <c r="V95" s="1">
        <v>23.0214</v>
      </c>
      <c r="W95" s="1">
        <v>22.878</v>
      </c>
      <c r="X95" s="1">
        <v>13.0776</v>
      </c>
      <c r="Y95" s="1">
        <v>0</v>
      </c>
      <c r="Z95" s="1">
        <v>16.476199999999999</v>
      </c>
      <c r="AA95" s="1">
        <v>3.4369999999999998</v>
      </c>
      <c r="AB95" s="1">
        <v>3.7118000000000002</v>
      </c>
      <c r="AC95" s="1">
        <v>0</v>
      </c>
      <c r="AD95" s="1">
        <v>0</v>
      </c>
      <c r="AE95" s="1" t="s">
        <v>143</v>
      </c>
      <c r="AF95" s="1">
        <f>G95*P95</f>
        <v>136.29079999999999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144</v>
      </c>
      <c r="B96" s="1" t="s">
        <v>36</v>
      </c>
      <c r="C96" s="1">
        <v>230.98500000000001</v>
      </c>
      <c r="D96" s="1">
        <v>137.26300000000001</v>
      </c>
      <c r="E96" s="1">
        <v>166.81399999999999</v>
      </c>
      <c r="F96" s="1">
        <v>140.81200000000001</v>
      </c>
      <c r="G96" s="7">
        <v>1</v>
      </c>
      <c r="H96" s="1">
        <v>45</v>
      </c>
      <c r="I96" s="1" t="s">
        <v>37</v>
      </c>
      <c r="J96" s="1">
        <v>196.5</v>
      </c>
      <c r="K96" s="1">
        <f t="shared" si="17"/>
        <v>-29.686000000000007</v>
      </c>
      <c r="L96" s="1"/>
      <c r="M96" s="1"/>
      <c r="N96" s="1">
        <v>180</v>
      </c>
      <c r="O96" s="1">
        <f t="shared" si="18"/>
        <v>33.3628</v>
      </c>
      <c r="P96" s="5">
        <f t="shared" si="21"/>
        <v>112.90440000000001</v>
      </c>
      <c r="Q96" s="5"/>
      <c r="R96" s="1"/>
      <c r="S96" s="1">
        <f t="shared" si="19"/>
        <v>13</v>
      </c>
      <c r="T96" s="1">
        <f t="shared" si="20"/>
        <v>9.6158595801311648</v>
      </c>
      <c r="U96" s="1">
        <v>39.872999999999998</v>
      </c>
      <c r="V96" s="1">
        <v>37.971800000000002</v>
      </c>
      <c r="W96" s="1">
        <v>37.691800000000001</v>
      </c>
      <c r="X96" s="1">
        <v>29.8794</v>
      </c>
      <c r="Y96" s="1">
        <v>30.776399999999999</v>
      </c>
      <c r="Z96" s="1">
        <v>27.523</v>
      </c>
      <c r="AA96" s="1">
        <v>26.926200000000001</v>
      </c>
      <c r="AB96" s="1">
        <v>4.4093999999999998</v>
      </c>
      <c r="AC96" s="1">
        <v>0</v>
      </c>
      <c r="AD96" s="1">
        <v>0</v>
      </c>
      <c r="AE96" s="1" t="s">
        <v>145</v>
      </c>
      <c r="AF96" s="1">
        <f>G96*P96</f>
        <v>112.90440000000001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146</v>
      </c>
      <c r="B97" s="1" t="s">
        <v>36</v>
      </c>
      <c r="C97" s="1">
        <v>7.6769999999999996</v>
      </c>
      <c r="D97" s="1">
        <v>953.327</v>
      </c>
      <c r="E97" s="15">
        <f>191.032+E98+E102</f>
        <v>283.392</v>
      </c>
      <c r="F97" s="15">
        <f>633.511+F102</f>
        <v>654.06999999999994</v>
      </c>
      <c r="G97" s="7">
        <v>1</v>
      </c>
      <c r="H97" s="1">
        <v>45</v>
      </c>
      <c r="I97" s="1" t="s">
        <v>54</v>
      </c>
      <c r="J97" s="1">
        <v>213</v>
      </c>
      <c r="K97" s="1">
        <f t="shared" si="17"/>
        <v>70.391999999999996</v>
      </c>
      <c r="L97" s="1"/>
      <c r="M97" s="1"/>
      <c r="N97" s="1"/>
      <c r="O97" s="1">
        <f t="shared" si="18"/>
        <v>56.678399999999996</v>
      </c>
      <c r="P97" s="5">
        <f>14*O97-N97-F97</f>
        <v>139.42759999999998</v>
      </c>
      <c r="Q97" s="5"/>
      <c r="R97" s="1"/>
      <c r="S97" s="1">
        <f t="shared" si="19"/>
        <v>14</v>
      </c>
      <c r="T97" s="1">
        <f t="shared" si="20"/>
        <v>11.540022301264679</v>
      </c>
      <c r="U97" s="1">
        <v>63.796799999999998</v>
      </c>
      <c r="V97" s="1">
        <v>60.803000000000011</v>
      </c>
      <c r="W97" s="1">
        <v>48.6252</v>
      </c>
      <c r="X97" s="1">
        <v>51.480400000000003</v>
      </c>
      <c r="Y97" s="1">
        <v>67.425399999999996</v>
      </c>
      <c r="Z97" s="1">
        <v>38.617600000000003</v>
      </c>
      <c r="AA97" s="1">
        <v>0</v>
      </c>
      <c r="AB97" s="1">
        <v>0</v>
      </c>
      <c r="AC97" s="1">
        <v>0</v>
      </c>
      <c r="AD97" s="1">
        <v>0</v>
      </c>
      <c r="AE97" s="1" t="s">
        <v>147</v>
      </c>
      <c r="AF97" s="1">
        <f>G97*P97</f>
        <v>139.42759999999998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148</v>
      </c>
      <c r="B98" s="17" t="s">
        <v>36</v>
      </c>
      <c r="C98" s="17"/>
      <c r="D98" s="17">
        <v>18.428000000000001</v>
      </c>
      <c r="E98" s="15">
        <v>18.428000000000001</v>
      </c>
      <c r="F98" s="17"/>
      <c r="G98" s="18">
        <v>0</v>
      </c>
      <c r="H98" s="17" t="e">
        <v>#N/A</v>
      </c>
      <c r="I98" s="17" t="s">
        <v>130</v>
      </c>
      <c r="J98" s="17">
        <v>18</v>
      </c>
      <c r="K98" s="17">
        <f t="shared" si="17"/>
        <v>0.42800000000000082</v>
      </c>
      <c r="L98" s="17"/>
      <c r="M98" s="17"/>
      <c r="N98" s="17"/>
      <c r="O98" s="17">
        <f t="shared" si="18"/>
        <v>3.6856</v>
      </c>
      <c r="P98" s="19"/>
      <c r="Q98" s="19"/>
      <c r="R98" s="17"/>
      <c r="S98" s="17">
        <f t="shared" si="19"/>
        <v>0</v>
      </c>
      <c r="T98" s="17">
        <f t="shared" si="20"/>
        <v>0</v>
      </c>
      <c r="U98" s="17">
        <v>0</v>
      </c>
      <c r="V98" s="17">
        <v>5.3271999999999986</v>
      </c>
      <c r="W98" s="17">
        <v>0.31319999999999998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 t="s">
        <v>149</v>
      </c>
      <c r="AF98" s="17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13" customFormat="1" x14ac:dyDescent="0.25">
      <c r="A99" s="11" t="s">
        <v>155</v>
      </c>
      <c r="B99" s="11" t="s">
        <v>40</v>
      </c>
      <c r="C99" s="11"/>
      <c r="D99" s="11">
        <v>200</v>
      </c>
      <c r="E99" s="11"/>
      <c r="F99" s="11">
        <v>200</v>
      </c>
      <c r="G99" s="12">
        <v>0.18</v>
      </c>
      <c r="H99" s="11">
        <v>50</v>
      </c>
      <c r="I99" s="11" t="s">
        <v>37</v>
      </c>
      <c r="J99" s="11"/>
      <c r="K99" s="11">
        <f t="shared" ref="K99" si="22">E99-J99</f>
        <v>0</v>
      </c>
      <c r="L99" s="11"/>
      <c r="M99" s="11"/>
      <c r="N99" s="11">
        <v>220</v>
      </c>
      <c r="O99" s="1">
        <f t="shared" si="18"/>
        <v>0</v>
      </c>
      <c r="P99" s="5">
        <v>200</v>
      </c>
      <c r="Q99" s="5"/>
      <c r="R99" s="11"/>
      <c r="S99" s="1" t="e">
        <f t="shared" si="19"/>
        <v>#DIV/0!</v>
      </c>
      <c r="T99" s="1" t="e">
        <f t="shared" si="20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 t="s">
        <v>150</v>
      </c>
      <c r="AF99" s="11">
        <f>G99*P99</f>
        <v>36</v>
      </c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25">
      <c r="A100" s="10" t="s">
        <v>151</v>
      </c>
      <c r="B100" s="1" t="s">
        <v>36</v>
      </c>
      <c r="C100" s="1">
        <v>57.945</v>
      </c>
      <c r="D100" s="1"/>
      <c r="E100" s="1"/>
      <c r="F100" s="15">
        <v>45.241</v>
      </c>
      <c r="G100" s="7">
        <v>0</v>
      </c>
      <c r="H100" s="1" t="e">
        <v>#N/A</v>
      </c>
      <c r="I100" s="1" t="s">
        <v>152</v>
      </c>
      <c r="J100" s="1"/>
      <c r="K100" s="1">
        <f t="shared" ref="K100:K102" si="23">E100-J100</f>
        <v>0</v>
      </c>
      <c r="L100" s="1"/>
      <c r="M100" s="1"/>
      <c r="N100" s="1"/>
      <c r="O100" s="1">
        <f t="shared" si="18"/>
        <v>0</v>
      </c>
      <c r="P100" s="5"/>
      <c r="Q100" s="5"/>
      <c r="R100" s="1"/>
      <c r="S100" s="1" t="e">
        <f t="shared" si="19"/>
        <v>#DIV/0!</v>
      </c>
      <c r="T100" s="1" t="e">
        <f t="shared" si="20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153</v>
      </c>
      <c r="B101" s="1" t="s">
        <v>40</v>
      </c>
      <c r="C101" s="1">
        <v>261</v>
      </c>
      <c r="D101" s="1"/>
      <c r="E101" s="15">
        <v>37</v>
      </c>
      <c r="F101" s="15">
        <v>-19</v>
      </c>
      <c r="G101" s="7">
        <v>0</v>
      </c>
      <c r="H101" s="1" t="e">
        <v>#N/A</v>
      </c>
      <c r="I101" s="1" t="s">
        <v>152</v>
      </c>
      <c r="J101" s="1">
        <v>37</v>
      </c>
      <c r="K101" s="1">
        <f t="shared" si="23"/>
        <v>0</v>
      </c>
      <c r="L101" s="1"/>
      <c r="M101" s="1"/>
      <c r="N101" s="1"/>
      <c r="O101" s="1">
        <f t="shared" si="18"/>
        <v>7.4</v>
      </c>
      <c r="P101" s="5"/>
      <c r="Q101" s="5"/>
      <c r="R101" s="1"/>
      <c r="S101" s="1">
        <f t="shared" si="19"/>
        <v>-2.5675675675675675</v>
      </c>
      <c r="T101" s="1">
        <f t="shared" si="20"/>
        <v>-2.5675675675675675</v>
      </c>
      <c r="U101" s="1">
        <v>2.2000000000000002</v>
      </c>
      <c r="V101" s="1">
        <v>3.6</v>
      </c>
      <c r="W101" s="1">
        <v>5.2</v>
      </c>
      <c r="X101" s="1">
        <v>6.2</v>
      </c>
      <c r="Y101" s="1">
        <v>13.4</v>
      </c>
      <c r="Z101" s="1">
        <v>3</v>
      </c>
      <c r="AA101" s="1">
        <v>0</v>
      </c>
      <c r="AB101" s="1">
        <v>0.2</v>
      </c>
      <c r="AC101" s="1">
        <v>0.43340000000000001</v>
      </c>
      <c r="AD101" s="1">
        <v>0.42720000000000002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154</v>
      </c>
      <c r="B102" s="1" t="s">
        <v>36</v>
      </c>
      <c r="C102" s="1"/>
      <c r="D102" s="1">
        <v>132.703</v>
      </c>
      <c r="E102" s="15">
        <v>73.932000000000002</v>
      </c>
      <c r="F102" s="15">
        <v>20.559000000000001</v>
      </c>
      <c r="G102" s="7">
        <v>0</v>
      </c>
      <c r="H102" s="1" t="e">
        <v>#N/A</v>
      </c>
      <c r="I102" s="1" t="s">
        <v>152</v>
      </c>
      <c r="J102" s="1">
        <v>77.5</v>
      </c>
      <c r="K102" s="1">
        <f t="shared" si="23"/>
        <v>-3.5679999999999978</v>
      </c>
      <c r="L102" s="1"/>
      <c r="M102" s="1"/>
      <c r="N102" s="1"/>
      <c r="O102" s="1">
        <f t="shared" si="18"/>
        <v>14.7864</v>
      </c>
      <c r="P102" s="5"/>
      <c r="Q102" s="5"/>
      <c r="R102" s="1"/>
      <c r="S102" s="1">
        <f t="shared" si="19"/>
        <v>1.3903992858302223</v>
      </c>
      <c r="T102" s="1">
        <f t="shared" si="20"/>
        <v>1.3903992858302223</v>
      </c>
      <c r="U102" s="1">
        <v>4.0183999999999997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F102" xr:uid="{C3F398BC-3806-4418-9A99-BA8067F8CB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2025-01-21T12:24:43Z</dcterms:created>
  <dcterms:modified xsi:type="dcterms:W3CDTF">2025-01-21T13:27:27Z</dcterms:modified>
</cp:coreProperties>
</file>