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6"/>
  <sheetViews>
    <sheetView tabSelected="1" zoomScale="87" zoomScaleNormal="87" workbookViewId="0">
      <pane ySplit="9" topLeftCell="A130" activePane="bottomLeft" state="frozen"/>
      <selection pane="bottomLeft" activeCell="J149" sqref="J14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45599</v>
      </c>
      <c r="E3" s="7" t="inlineStr">
        <is>
          <t xml:space="preserve">Доставка: </t>
        </is>
      </c>
      <c r="F3" s="101" t="n"/>
      <c r="G3" s="101" t="n">
        <v>45602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RIGHT(D12:D142,4)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>
        <v>10</v>
      </c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RIGHT(D13:D142,4)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RIGHT(D14:D143,4)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RIGHT(D15:D144,4)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80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RIGHT(D16:D144,4)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RIGHT(D17:D145,4)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80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RIGHT(D18:D146,4)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RIGHT(D19:D147,4)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RIGHT(D20:D148,4)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300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RIGHT(D21:D149,4)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1200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RIGHT(D22:D150,4)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RIGHT(D23:D151,4)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RIGHT(D24:D155,4)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RIGHT(D25:D155,4)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RIGHT(D26:D156,4)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RIGHT(D27:D159,4)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200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RIGHT(D28:D160,4)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1200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RIGHT(D29:D161,4)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40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RIGHT(D30:D162,4)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RIGHT(D31:D162,4)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160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RIGHT(D32:D163,4)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>
        <v>10</v>
      </c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RIGHT(D33:D163,4)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120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RIGHT(D34:D165,4)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240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RIGHT(D35:D163,4)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400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RIGHT(D36:D164,4)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RIGHT(D37:D167,4)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RIGHT(D38:D168,4)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>
        <v>20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RIGHT(D39:D168,4)</f>
        <v/>
      </c>
      <c r="B39" s="27" t="inlineStr">
        <is>
          <t>МОЛОЧНЫЕ Коровино сос п/о мгс 1.5*6</t>
        </is>
      </c>
      <c r="C39" s="30" t="inlineStr">
        <is>
          <t>КГ</t>
        </is>
      </c>
      <c r="D39" s="28" t="n">
        <v>1001020836253</v>
      </c>
      <c r="E39" s="24" t="n">
        <v>10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RIGHT(D40:D167,4)</f>
        <v/>
      </c>
      <c r="B40" s="27" t="inlineStr">
        <is>
          <t xml:space="preserve">БАВАРСКИЕ ПМ сос ц/о мгс 0,35кг 8шт.  </t>
        </is>
      </c>
      <c r="C40" s="33" t="inlineStr">
        <is>
          <t>ШТ</t>
        </is>
      </c>
      <c r="D40" s="28" t="n">
        <v>1001021966602</v>
      </c>
      <c r="E40" s="24" t="n"/>
      <c r="F40" s="23" t="n"/>
      <c r="G40" s="23">
        <f>E40*0.35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С СЫРОМ сос ц/о мгс 0.41кг 6шт.</t>
        </is>
      </c>
      <c r="C41" s="33" t="inlineStr">
        <is>
          <t>ШТ</t>
        </is>
      </c>
      <c r="D41" s="28" t="n">
        <v>1001025176768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RIGHT(D42:D171,4)</f>
        <v/>
      </c>
      <c r="B42" s="27" t="inlineStr">
        <is>
          <t>ИСПАНСКИЕ сос ц/о мгс 0.41кг 6шт.</t>
        </is>
      </c>
      <c r="C42" s="33" t="inlineStr">
        <is>
          <t>ШТ</t>
        </is>
      </c>
      <c r="D42" s="28" t="n">
        <v>1001025486770</v>
      </c>
      <c r="E42" s="24" t="n"/>
      <c r="F42" s="23" t="n"/>
      <c r="G42" s="23">
        <f>E42*0.41</f>
        <v/>
      </c>
      <c r="H42" s="14" t="n"/>
      <c r="I42" s="14" t="n"/>
      <c r="J42" s="39" t="n"/>
      <c r="K42" s="82" t="n"/>
    </row>
    <row r="43" ht="16.5" customHeight="1" s="92">
      <c r="A43" s="94">
        <f>RIGHT(D43:D174,4)</f>
        <v/>
      </c>
      <c r="B43" s="27" t="inlineStr">
        <is>
          <t>МОЛОЧНЫЕ КЛАССИЧЕСКИЕ сос п/о мгс 2*4</t>
        </is>
      </c>
      <c r="C43" s="31" t="inlineStr">
        <is>
          <t>КГ</t>
        </is>
      </c>
      <c r="D43" s="28" t="n">
        <v>1001024976829</v>
      </c>
      <c r="E43" s="24" t="n">
        <v>80</v>
      </c>
      <c r="F43" s="23" t="n"/>
      <c r="G43" s="23">
        <f>E43*1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мгс 0.6кг</t>
        </is>
      </c>
      <c r="C44" s="33" t="inlineStr">
        <is>
          <t>ШТ</t>
        </is>
      </c>
      <c r="D44" s="28" t="n">
        <v>1001022656854</v>
      </c>
      <c r="E44" s="24" t="n">
        <v>60</v>
      </c>
      <c r="F44" s="23" t="n"/>
      <c r="G44" s="23">
        <f>E44*0.6</f>
        <v/>
      </c>
      <c r="H44" s="14" t="n"/>
      <c r="I44" s="14" t="n"/>
      <c r="J44" s="39" t="n"/>
    </row>
    <row r="45" ht="16.5" customHeight="1" s="92">
      <c r="A45" s="94">
        <f>RIGHT(D45:D180,4)</f>
        <v/>
      </c>
      <c r="B45" s="27" t="inlineStr">
        <is>
          <t>МОЛОЧНЫЕ ПРЕМИУМ ПМ сос п/о в/у 1/350</t>
        </is>
      </c>
      <c r="C45" s="33" t="inlineStr">
        <is>
          <t>ШТ</t>
        </is>
      </c>
      <c r="D45" s="28" t="n">
        <v>1001022656852</v>
      </c>
      <c r="E45" s="24" t="n">
        <v>280</v>
      </c>
      <c r="F45" s="23" t="n"/>
      <c r="G45" s="23">
        <f>E45*0.35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ПРЕМИУМ ПМ сос п/о мгс 1*6</t>
        </is>
      </c>
      <c r="C46" s="30" t="inlineStr">
        <is>
          <t>КГ</t>
        </is>
      </c>
      <c r="D46" s="28" t="n">
        <v>1001022656853</v>
      </c>
      <c r="E46" s="24" t="n">
        <v>30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МОЛОЧНЫЕ ГОСТ сос ц/о мгс 0.4кг 7шт.</t>
        </is>
      </c>
      <c r="C47" s="30" t="inlineStr">
        <is>
          <t>ШТ</t>
        </is>
      </c>
      <c r="D47" s="28" t="n">
        <v>1001020836759</v>
      </c>
      <c r="E47" s="24" t="n"/>
      <c r="F47" s="23" t="n"/>
      <c r="G47" s="23">
        <f>E47*0.4</f>
        <v/>
      </c>
      <c r="H47" s="14" t="n"/>
      <c r="I47" s="14" t="n"/>
      <c r="J47" s="39" t="n"/>
    </row>
    <row r="48" ht="16.5" customHeight="1" s="92">
      <c r="A48" s="94">
        <f>RIGHT(D48:D182,4)</f>
        <v/>
      </c>
      <c r="B48" s="27" t="inlineStr">
        <is>
          <t>МЯСНИКС ПМ сос б/о мгс 1/160 14шт.</t>
        </is>
      </c>
      <c r="C48" s="30" t="inlineStr">
        <is>
          <t>шт</t>
        </is>
      </c>
      <c r="D48" s="28" t="n">
        <v>1001025526901</v>
      </c>
      <c r="E48" s="24" t="n"/>
      <c r="F48" s="23" t="n">
        <v>0.16</v>
      </c>
      <c r="G48" s="23">
        <f>E48*F48</f>
        <v/>
      </c>
      <c r="H48" s="14" t="n"/>
      <c r="I48" s="14" t="n"/>
      <c r="J48" s="39" t="n"/>
    </row>
    <row r="49" ht="16.5" customFormat="1" customHeight="1" s="15">
      <c r="A49" s="94">
        <f>RIGHT(D49:D181,4)</f>
        <v/>
      </c>
      <c r="B49" s="70" t="inlineStr">
        <is>
          <t>МЯСНЫЕ Папа может сос п/о мгс 1.5*3</t>
        </is>
      </c>
      <c r="C49" s="30" t="inlineStr">
        <is>
          <t>КГ</t>
        </is>
      </c>
      <c r="D49" s="28" t="n">
        <v>1001022726303</v>
      </c>
      <c r="E49" s="24" t="n">
        <v>120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39" t="n"/>
      <c r="K49" s="82" t="n"/>
    </row>
    <row r="50" ht="16.5" customFormat="1" customHeight="1" s="15">
      <c r="A50" s="94">
        <f>RIGHT(D50:D182,4)</f>
        <v/>
      </c>
      <c r="B50" s="70" t="inlineStr">
        <is>
          <t>МЯСНЫЕ С ГОВЯДИНОЙ ПМ сос п/о мгс 0.4кг</t>
        </is>
      </c>
      <c r="C50" s="33" t="inlineStr">
        <is>
          <t>ШТ</t>
        </is>
      </c>
      <c r="D50" s="28" t="n">
        <v>1001025506777</v>
      </c>
      <c r="E50" s="24" t="n">
        <v>80</v>
      </c>
      <c r="F50" s="23" t="n"/>
      <c r="G50" s="23">
        <f>E50*0.4</f>
        <v/>
      </c>
      <c r="H50" s="14" t="n"/>
      <c r="I50" s="14" t="n"/>
      <c r="J50" s="39" t="n"/>
      <c r="K50" s="82" t="n"/>
    </row>
    <row r="51" ht="16.5" customHeight="1" s="92">
      <c r="A51" s="94">
        <f>RIGHT(D51:D182,4)</f>
        <v/>
      </c>
      <c r="B51" s="45" t="inlineStr">
        <is>
          <t>СЛИВОЧНЫЕ ПМ сос п/о мгс 0,41кг 10шт.</t>
        </is>
      </c>
      <c r="C51" s="33" t="inlineStr">
        <is>
          <t>ШТ</t>
        </is>
      </c>
      <c r="D51" s="28" t="n">
        <v>1001022466726</v>
      </c>
      <c r="E51" s="24" t="n">
        <v>500</v>
      </c>
      <c r="F51" s="23" t="n">
        <v>0.45</v>
      </c>
      <c r="G51" s="23">
        <f>E51*0.41</f>
        <v/>
      </c>
      <c r="H51" s="14" t="n">
        <v>4.5</v>
      </c>
      <c r="I51" s="14" t="n">
        <v>45</v>
      </c>
      <c r="J51" s="39" t="n"/>
    </row>
    <row r="52" ht="16.5" customHeight="1" s="92">
      <c r="A52" s="94">
        <f>RIGHT(D52:D183,4)</f>
        <v/>
      </c>
      <c r="B52" s="45" t="inlineStr">
        <is>
          <t>СЛИВОЧНЫЕ сос ц/о мгс 0.41кг 8шт.</t>
        </is>
      </c>
      <c r="C52" s="33" t="inlineStr">
        <is>
          <t>ШТ</t>
        </is>
      </c>
      <c r="D52" s="28" t="n">
        <v>1001020846762</v>
      </c>
      <c r="E52" s="24" t="n"/>
      <c r="F52" s="23" t="n">
        <v>0.41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RIGHT(D53:D183,4)</f>
        <v/>
      </c>
      <c r="B53" s="45" t="inlineStr">
        <is>
          <t>СЛИВОЧНЫЕ Папа может сос п/о мгс 2*2_45с</t>
        </is>
      </c>
      <c r="C53" s="30" t="inlineStr">
        <is>
          <t>КГ</t>
        </is>
      </c>
      <c r="D53" s="28" t="n">
        <v>1001022465820</v>
      </c>
      <c r="E53" s="24" t="n">
        <v>10</v>
      </c>
      <c r="F53" s="23" t="n"/>
      <c r="G53" s="23">
        <f>E53*1</f>
        <v/>
      </c>
      <c r="H53" s="14" t="n"/>
      <c r="I53" s="14" t="n">
        <v>45</v>
      </c>
      <c r="J53" s="39" t="n"/>
    </row>
    <row r="54" ht="16.5" customHeight="1" s="92">
      <c r="A54" s="94">
        <f>RIGHT(D54:D185,4)</f>
        <v/>
      </c>
      <c r="B54" s="45" t="inlineStr">
        <is>
          <t>СЛИВОЧНЫЕ сос ц/о мгс 1*4</t>
        </is>
      </c>
      <c r="C54" s="30" t="inlineStr">
        <is>
          <t>КГ</t>
        </is>
      </c>
      <c r="D54" s="28" t="n">
        <v>1001020846764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МОЛОЧНЫЕ ГОСТ сос ц/о мгс 1*4</t>
        </is>
      </c>
      <c r="C55" s="30" t="inlineStr">
        <is>
          <t>КГ</t>
        </is>
      </c>
      <c r="D55" s="28" t="n">
        <v>1001020836761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RIGHT(D56:D188,4)</f>
        <v/>
      </c>
      <c r="B56" s="45" t="inlineStr">
        <is>
          <t>РУБЛЕНЫЕ сос ц/о мгс 1*4</t>
        </is>
      </c>
      <c r="C56" s="30" t="inlineStr">
        <is>
          <t>КГ</t>
        </is>
      </c>
      <c r="D56" s="28" t="n">
        <v>1001023696767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РУБЛЕНЫЕ сос ц/о мгс 0.36кг 6шт.</t>
        </is>
      </c>
      <c r="C57" s="33" t="inlineStr">
        <is>
          <t>ШТ</t>
        </is>
      </c>
      <c r="D57" s="28" t="n">
        <v>1001023696765</v>
      </c>
      <c r="E57" s="24" t="n">
        <v>60</v>
      </c>
      <c r="F57" s="23" t="n"/>
      <c r="G57" s="23">
        <f>E57*0.36</f>
        <v/>
      </c>
      <c r="H57" s="14" t="n"/>
      <c r="I57" s="14" t="n"/>
      <c r="J57" s="39" t="n"/>
    </row>
    <row r="58" ht="16.5" customHeight="1" s="92">
      <c r="A58" s="94">
        <f>RIGHT(D58:D189,4)</f>
        <v/>
      </c>
      <c r="B58" s="45" t="inlineStr">
        <is>
          <t>ДЛЯ ДЕТЕЙ сос п/о мгс 0.33кг 8шт.</t>
        </is>
      </c>
      <c r="C58" s="33" t="inlineStr">
        <is>
          <t>ШТ</t>
        </is>
      </c>
      <c r="D58" s="28" t="n">
        <v>1001025766909</v>
      </c>
      <c r="E58" s="24" t="n"/>
      <c r="F58" s="23" t="n">
        <v>0.33</v>
      </c>
      <c r="G58" s="23">
        <f>E58*F58</f>
        <v/>
      </c>
      <c r="H58" s="14" t="n"/>
      <c r="I58" s="14" t="n"/>
      <c r="J58" s="39" t="n"/>
    </row>
    <row r="59" ht="16.5" customHeight="1" s="92">
      <c r="A59" s="94">
        <f>RIGHT(D59:D188,4)</f>
        <v/>
      </c>
      <c r="B59" s="45" t="inlineStr">
        <is>
          <t>СОЧНЫЕ ПМ сос п/о мгс 0,41кг 10шт</t>
        </is>
      </c>
      <c r="C59" s="33" t="inlineStr">
        <is>
          <t>ШТ</t>
        </is>
      </c>
      <c r="D59" s="28" t="n">
        <v>1001022376722</v>
      </c>
      <c r="E59" s="24" t="n">
        <v>1900</v>
      </c>
      <c r="F59" s="23" t="n">
        <v>0.41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 s="92">
      <c r="A60" s="94">
        <f>RIGHT(D60:D189,4)</f>
        <v/>
      </c>
      <c r="B60" s="45" t="inlineStr">
        <is>
          <t>ФИЛЕЙНЫЕ Папа Может сос ц/о мгс 0.4кг</t>
        </is>
      </c>
      <c r="C60" s="33" t="inlineStr">
        <is>
          <t>ШТ</t>
        </is>
      </c>
      <c r="D60" s="28" t="n">
        <v>1001022556837</v>
      </c>
      <c r="E60" s="24" t="n">
        <v>120</v>
      </c>
      <c r="F60" s="23" t="n">
        <v>0.4</v>
      </c>
      <c r="G60" s="23">
        <f>E60*0.4</f>
        <v/>
      </c>
      <c r="H60" s="14" t="n"/>
      <c r="I60" s="14" t="n"/>
      <c r="J60" s="39" t="n"/>
    </row>
    <row r="61" ht="16.5" customHeight="1" s="92">
      <c r="A61" s="94">
        <f>RIGHT(D61:D189,4)</f>
        <v/>
      </c>
      <c r="B61" s="45" t="inlineStr">
        <is>
          <t>СОЧНЫЕ сос п/о мгс 2*2</t>
        </is>
      </c>
      <c r="C61" s="30" t="inlineStr">
        <is>
          <t>КГ</t>
        </is>
      </c>
      <c r="D61" s="28" t="n">
        <v>1001022373812</v>
      </c>
      <c r="E61" s="24" t="n">
        <v>300</v>
      </c>
      <c r="F61" s="23" t="n">
        <v>2.125</v>
      </c>
      <c r="G61" s="23">
        <f>E61*1</f>
        <v/>
      </c>
      <c r="H61" s="14" t="n">
        <v>4.25</v>
      </c>
      <c r="I61" s="14" t="n">
        <v>45</v>
      </c>
      <c r="J61" s="39" t="n"/>
    </row>
    <row r="62" ht="16.5" customFormat="1" customHeight="1" s="15">
      <c r="A62" s="94">
        <f>RIGHT(D62:D190,4)</f>
        <v/>
      </c>
      <c r="B62" s="27" t="inlineStr">
        <is>
          <t>СОЧНЫЕ сос п/о мгс 1*6</t>
        </is>
      </c>
      <c r="C62" s="30" t="inlineStr">
        <is>
          <t>КГ</t>
        </is>
      </c>
      <c r="D62" s="28" t="n">
        <v>1001022376113</v>
      </c>
      <c r="E62" s="24" t="n">
        <v>650</v>
      </c>
      <c r="F62" s="23" t="n">
        <v>1.033333333333333</v>
      </c>
      <c r="G62" s="23">
        <f>E62*1</f>
        <v/>
      </c>
      <c r="H62" s="14" t="n">
        <v>6.200000000000001</v>
      </c>
      <c r="I62" s="14" t="n">
        <v>45</v>
      </c>
      <c r="J62" s="39" t="n"/>
      <c r="K62" s="82" t="n"/>
    </row>
    <row r="63" ht="16.5" customFormat="1" customHeight="1" s="15">
      <c r="A63" s="94">
        <f>RIGHT(D63:D191,4)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RIGHT(D64:D192,4)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200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RIGHT(D65:D188,4)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RIGHT(D66:D189,4)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>
        <v>70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RIGHT(D67:D192,4)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 thickBot="1">
      <c r="A68" s="94">
        <f>RIGHT(D68:D194,4)</f>
        <v/>
      </c>
      <c r="B68" s="46" t="inlineStr">
        <is>
          <t>ШПИКАЧКИ СОЧНЫЕ ПМ САР Б/О МГС 1*3 45с</t>
        </is>
      </c>
      <c r="C68" s="30" t="inlineStr">
        <is>
          <t>КГ</t>
        </is>
      </c>
      <c r="D68" s="28" t="n">
        <v>1001031076527</v>
      </c>
      <c r="E68" s="24" t="n"/>
      <c r="F68" s="23" t="n">
        <v>1.016666666666667</v>
      </c>
      <c r="G68" s="23">
        <f>E68*1</f>
        <v/>
      </c>
      <c r="H68" s="14" t="n">
        <v>3.05</v>
      </c>
      <c r="I68" s="14" t="n">
        <v>30</v>
      </c>
      <c r="J68" s="39" t="n"/>
    </row>
    <row r="69" ht="16.5" customHeight="1" s="92" thickBot="1" thickTop="1">
      <c r="A69" s="94">
        <f>RIGHT(D69:D195,4)</f>
        <v/>
      </c>
      <c r="B69" s="74" t="inlineStr">
        <is>
          <t>Полукопченые колбасы</t>
        </is>
      </c>
      <c r="C69" s="74" t="n"/>
      <c r="D69" s="74" t="n"/>
      <c r="E69" s="74" t="n"/>
      <c r="F69" s="73" t="n"/>
      <c r="G69" s="74" t="n"/>
      <c r="H69" s="74" t="n"/>
      <c r="I69" s="74" t="n"/>
      <c r="J69" s="75" t="n"/>
    </row>
    <row r="70" ht="16.5" customHeight="1" s="92" thickTop="1">
      <c r="A70" s="94">
        <f>RIGHT(D70:D196,4)</f>
        <v/>
      </c>
      <c r="B70" s="27" t="inlineStr">
        <is>
          <t>БОЯNСКАЯ Папа может п/к в/у 0.28кг 8шт.</t>
        </is>
      </c>
      <c r="C70" s="33" t="inlineStr">
        <is>
          <t>ШТ</t>
        </is>
      </c>
      <c r="D70" s="28" t="n">
        <v>1001302276666</v>
      </c>
      <c r="E70" s="24" t="n">
        <v>200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RIGHT(D71:D197,4)</f>
        <v/>
      </c>
      <c r="B71" s="27" t="inlineStr">
        <is>
          <t>ВЕНСКАЯ САЛЯМИ п/к в/у 0.33кг 8шт.</t>
        </is>
      </c>
      <c r="C71" s="33" t="inlineStr">
        <is>
          <t>ШТ</t>
        </is>
      </c>
      <c r="D71" s="28" t="n">
        <v>1001300516785</v>
      </c>
      <c r="E71" s="24" t="n">
        <v>40</v>
      </c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RIGHT(D72:D198,4)</f>
        <v/>
      </c>
      <c r="B72" s="27" t="inlineStr">
        <is>
          <t>БАЛЫКОВАЯ Коровино п/к в/у 0.84кг 6шт.</t>
        </is>
      </c>
      <c r="C72" s="33" t="inlineStr">
        <is>
          <t>ШТ</t>
        </is>
      </c>
      <c r="D72" s="28" t="n">
        <v>1001303636415</v>
      </c>
      <c r="E72" s="24" t="n"/>
      <c r="F72" s="23" t="n">
        <v>0.84</v>
      </c>
      <c r="G72" s="23">
        <f>F72*E72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ВЕНСКАЯ САЛЯМИ п/к в/у</t>
        </is>
      </c>
      <c r="C73" s="33" t="inlineStr">
        <is>
          <t>КГ</t>
        </is>
      </c>
      <c r="D73" s="28" t="n">
        <v>1001300516786</v>
      </c>
      <c r="E73" s="24" t="n"/>
      <c r="F73" s="23" t="n"/>
      <c r="G73" s="23">
        <f>E73</f>
        <v/>
      </c>
      <c r="H73" s="14" t="n"/>
      <c r="I73" s="14" t="n"/>
      <c r="J73" s="39" t="n"/>
    </row>
    <row r="74" ht="16.5" customHeight="1" s="92">
      <c r="A74" s="94">
        <f>RIGHT(D74:D199,4)</f>
        <v/>
      </c>
      <c r="B74" s="27" t="inlineStr">
        <is>
          <t>КРАКОВСКАЯ п/к н/о мгс_30с</t>
        </is>
      </c>
      <c r="C74" s="33" t="inlineStr">
        <is>
          <t>КГ</t>
        </is>
      </c>
      <c r="D74" s="28" t="n">
        <v>1001040434903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 s="92">
      <c r="A75" s="94">
        <f>RIGHT(D75:D199,4)</f>
        <v/>
      </c>
      <c r="B75" s="27" t="inlineStr">
        <is>
          <t>БАЛЫКОВАЯ в/к в/у</t>
        </is>
      </c>
      <c r="C75" s="33" t="inlineStr">
        <is>
          <t>КГ</t>
        </is>
      </c>
      <c r="D75" s="28" t="n">
        <v>1001303636794</v>
      </c>
      <c r="E75" s="24" t="n">
        <v>10</v>
      </c>
      <c r="F75" s="23" t="n"/>
      <c r="G75" s="23">
        <f>E75</f>
        <v/>
      </c>
      <c r="H75" s="14" t="n"/>
      <c r="I75" s="14" t="n">
        <v>45</v>
      </c>
      <c r="J75" s="39" t="n"/>
    </row>
    <row r="76" ht="16.5" customHeight="1" s="92" thickBot="1">
      <c r="A76" s="94">
        <f>RIGHT(D76:D197,4)</f>
        <v/>
      </c>
      <c r="B76" s="27" t="inlineStr">
        <is>
          <t>САЛЯМИ Папа может п/к в/у 0.28кг 8шт.</t>
        </is>
      </c>
      <c r="C76" s="33" t="inlineStr">
        <is>
          <t>ШТ</t>
        </is>
      </c>
      <c r="D76" s="28" t="n">
        <v>1001303106773</v>
      </c>
      <c r="E76" s="24" t="n">
        <v>40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39" t="n"/>
    </row>
    <row r="77" ht="16.5" customHeight="1" s="92" thickBot="1" thickTop="1">
      <c r="A77" s="94">
        <f>RIGHT(D77:D200,4)</f>
        <v/>
      </c>
      <c r="B77" s="74" t="inlineStr">
        <is>
          <t>Варенокопченые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RIGHT(D78:D201,4)</f>
        <v/>
      </c>
      <c r="B78" s="27" t="inlineStr">
        <is>
          <t>СЕРВЕЛАТ ЗЕРНИСТЫЙ ПМ в/к в/у срез 1/350</t>
        </is>
      </c>
      <c r="C78" s="33" t="inlineStr">
        <is>
          <t>ШТ</t>
        </is>
      </c>
      <c r="D78" s="28" t="n">
        <v>1001300386683</v>
      </c>
      <c r="E78" s="24" t="n">
        <v>600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39" t="n"/>
    </row>
    <row r="79" ht="16.5" customHeight="1" s="92">
      <c r="A79" s="94">
        <f>RIGHT(D79:D203,4)</f>
        <v/>
      </c>
      <c r="B79" s="27" t="inlineStr">
        <is>
          <t>БАЛЫКОВАЯ в/к в/у 0.33кг 8шт.</t>
        </is>
      </c>
      <c r="C79" s="33" t="inlineStr">
        <is>
          <t>ШТ</t>
        </is>
      </c>
      <c r="D79" s="28" t="n">
        <v>1001303636793</v>
      </c>
      <c r="E79" s="24" t="n">
        <v>40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RIGHT(D80:D204,4)</f>
        <v/>
      </c>
      <c r="B80" s="27" t="inlineStr">
        <is>
          <t>ОСТАНКИНСКАЯ в/к в/у 0.33кг 8шт.</t>
        </is>
      </c>
      <c r="C80" s="33" t="inlineStr">
        <is>
          <t>ШТ</t>
        </is>
      </c>
      <c r="D80" s="28" t="n">
        <v>1001302596795</v>
      </c>
      <c r="E80" s="24" t="n"/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RIGHT(D81:D204,4)</f>
        <v/>
      </c>
      <c r="B81" s="27" t="inlineStr">
        <is>
          <t>СЕРВЕЛАТ ЕВРОПЕЙСКИЙ в/к в/у 0,33кг 8шт.</t>
        </is>
      </c>
      <c r="C81" s="33" t="inlineStr">
        <is>
          <t>ШТ</t>
        </is>
      </c>
      <c r="D81" s="28" t="n">
        <v>1001300366807</v>
      </c>
      <c r="E81" s="24" t="n">
        <v>40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RIGHT(D82:D204,4)</f>
        <v/>
      </c>
      <c r="B82" s="27" t="inlineStr">
        <is>
          <t>СЕРВЕЛАТ КАРЕЛЬСКИЙ ПМ в/к в/у 0.28кг</t>
        </is>
      </c>
      <c r="C82" s="33" t="inlineStr">
        <is>
          <t>ШТ</t>
        </is>
      </c>
      <c r="D82" s="28" t="n">
        <v>1001304506684</v>
      </c>
      <c r="E82" s="24" t="n">
        <v>600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 0.33кг 8шт.</t>
        </is>
      </c>
      <c r="C83" s="33" t="inlineStr">
        <is>
          <t>ШТ</t>
        </is>
      </c>
      <c r="D83" s="28" t="n">
        <v>1001300456787</v>
      </c>
      <c r="E83" s="24" t="n">
        <v>40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КРЕМЛЕВСКИЙ в/к в/у</t>
        </is>
      </c>
      <c r="C84" s="33" t="inlineStr">
        <is>
          <t>КГ</t>
        </is>
      </c>
      <c r="D84" s="28" t="n">
        <v>1001300456788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RIGHT(D85:D208,4)</f>
        <v/>
      </c>
      <c r="B85" s="27" t="inlineStr">
        <is>
          <t>СЕРВЕЛАТ ЕВРОПЕЙСКИЙ в/к в/у</t>
        </is>
      </c>
      <c r="C85" s="33" t="inlineStr">
        <is>
          <t>КГ</t>
        </is>
      </c>
      <c r="D85" s="28" t="n">
        <v>1001300366790</v>
      </c>
      <c r="E85" s="24" t="n"/>
      <c r="F85" s="23" t="n"/>
      <c r="G85" s="23">
        <f>E85*1</f>
        <v/>
      </c>
      <c r="H85" s="14" t="n"/>
      <c r="I85" s="14" t="n"/>
      <c r="J85" s="39" t="n"/>
    </row>
    <row r="86" ht="16.5" customHeight="1" s="92">
      <c r="A86" s="94">
        <f>RIGHT(D86:D207,4)</f>
        <v/>
      </c>
      <c r="B86" s="64" t="inlineStr">
        <is>
          <t>СЕРВЕЛАТ ОХОТНИЧИЙ в/к в/у срез 0.35кг</t>
        </is>
      </c>
      <c r="C86" s="33" t="inlineStr">
        <is>
          <t>ШТ</t>
        </is>
      </c>
      <c r="D86" s="28" t="n">
        <v>1001303986689</v>
      </c>
      <c r="E86" s="24" t="n">
        <v>800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39" t="n"/>
    </row>
    <row r="87" ht="16.5" customHeight="1" s="92">
      <c r="A87" s="94">
        <f>RIGHT(D87:D208,4)</f>
        <v/>
      </c>
      <c r="B87" s="64" t="inlineStr">
        <is>
          <t>СЕРВЕЛАТ ПРЕМИУМ в/к в/у 0.33кг 8шт.</t>
        </is>
      </c>
      <c r="C87" s="33" t="inlineStr">
        <is>
          <t>ШТ</t>
        </is>
      </c>
      <c r="D87" s="28" t="n">
        <v>1001304096791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RIGHT(D88:D209,4)</f>
        <v/>
      </c>
      <c r="B88" s="64" t="inlineStr">
        <is>
          <t>СЕРВЕЛАТ ОХОТНИЧИЙ в/к в/у</t>
        </is>
      </c>
      <c r="C88" s="30" t="inlineStr">
        <is>
          <t>КГ</t>
        </is>
      </c>
      <c r="D88" s="28" t="n">
        <v>1001053985341</v>
      </c>
      <c r="E88" s="24" t="n">
        <v>100</v>
      </c>
      <c r="F88" s="23" t="n">
        <v>0.7125</v>
      </c>
      <c r="G88" s="23">
        <f>E88*1</f>
        <v/>
      </c>
      <c r="H88" s="14" t="n">
        <v>5.7</v>
      </c>
      <c r="I88" s="14" t="n">
        <v>45</v>
      </c>
      <c r="J88" s="39" t="n"/>
    </row>
    <row r="89" ht="16.5" customHeight="1" s="92">
      <c r="A89" s="94">
        <f>RIGHT(D89:D210,4)</f>
        <v/>
      </c>
      <c r="B89" s="64" t="inlineStr">
        <is>
          <t>СЕРВЕЛАТ ШВЕЙЦАРСК. в/к с/н в/у 1/100*10</t>
        </is>
      </c>
      <c r="C89" s="33" t="inlineStr">
        <is>
          <t>ШТ</t>
        </is>
      </c>
      <c r="D89" s="28" t="n">
        <v>1001214196459</v>
      </c>
      <c r="E89" s="24" t="n"/>
      <c r="F89" s="23" t="n">
        <v>0.1</v>
      </c>
      <c r="G89" s="23">
        <f>E89*F89</f>
        <v/>
      </c>
      <c r="H89" s="14" t="n"/>
      <c r="I89" s="14" t="n"/>
      <c r="J89" s="39" t="n"/>
    </row>
    <row r="90" ht="16.5" customHeight="1" s="92">
      <c r="A90" s="94">
        <f>RIGHT(D90:D211,4)</f>
        <v/>
      </c>
      <c r="B90" s="64" t="inlineStr">
        <is>
          <t>МРАМОРНАЯ И БАЛЫКОВАЯ в/к с/н мгс 1/90</t>
        </is>
      </c>
      <c r="C90" s="33" t="inlineStr">
        <is>
          <t>ШТ</t>
        </is>
      </c>
      <c r="D90" s="28" t="n">
        <v>1001215576586</v>
      </c>
      <c r="E90" s="24" t="n"/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RIGHT(D91:D209,4)</f>
        <v/>
      </c>
      <c r="B91" s="64" t="inlineStr">
        <is>
          <t>МЯСНОЕ АССОРТИ к/з с/н мгс 1/90 10шт.</t>
        </is>
      </c>
      <c r="C91" s="33" t="inlineStr">
        <is>
          <t>ШТ</t>
        </is>
      </c>
      <c r="D91" s="28" t="n">
        <v>1001225416228</v>
      </c>
      <c r="E91" s="24" t="n">
        <v>50</v>
      </c>
      <c r="F91" s="23" t="n"/>
      <c r="G91" s="23">
        <f>E91*0.09</f>
        <v/>
      </c>
      <c r="H91" s="14" t="n"/>
      <c r="I91" s="14" t="n"/>
      <c r="J91" s="39" t="n"/>
    </row>
    <row r="92" ht="16.5" customHeight="1" s="92">
      <c r="A92" s="94">
        <f>RIGHT(D92:D209,4)</f>
        <v/>
      </c>
      <c r="B92" s="27" t="inlineStr">
        <is>
          <t>СЕРВЕЛАТ ФИНСКИЙ в/к в/у_45с</t>
        </is>
      </c>
      <c r="C92" s="30" t="inlineStr">
        <is>
          <t>КГ</t>
        </is>
      </c>
      <c r="D92" s="28" t="n">
        <v>1001051875544</v>
      </c>
      <c r="E92" s="24" t="n">
        <v>350</v>
      </c>
      <c r="F92" s="23" t="n">
        <v>0.85</v>
      </c>
      <c r="G92" s="23">
        <f>E92*1</f>
        <v/>
      </c>
      <c r="H92" s="14" t="n">
        <v>5.1</v>
      </c>
      <c r="I92" s="14" t="n">
        <v>45</v>
      </c>
      <c r="J92" s="39" t="n"/>
    </row>
    <row r="93" ht="15.75" customHeight="1" s="92" thickBot="1">
      <c r="A93" s="94">
        <f>RIGHT(D93:D211,4)</f>
        <v/>
      </c>
      <c r="B93" s="27" t="inlineStr">
        <is>
          <t>СЕРВЕЛАТ ФИНСКИЙ в/к в/у срез 0.35кг_45c</t>
        </is>
      </c>
      <c r="C93" s="36" t="inlineStr">
        <is>
          <t>ШТ</t>
        </is>
      </c>
      <c r="D93" s="28" t="n">
        <v>1001301876697</v>
      </c>
      <c r="E93" s="24" t="n">
        <v>1000</v>
      </c>
      <c r="F93" s="23" t="n">
        <v>0.35</v>
      </c>
      <c r="G93" s="23">
        <f>E93*0.35</f>
        <v/>
      </c>
      <c r="H93" s="14" t="n">
        <v>2.8</v>
      </c>
      <c r="I93" s="14" t="n">
        <v>45</v>
      </c>
      <c r="J93" s="39" t="n"/>
    </row>
    <row r="94" ht="16.5" customHeight="1" s="92" thickBot="1" thickTop="1">
      <c r="A94" s="94">
        <f>RIGHT(D94:D212,4)</f>
        <v/>
      </c>
      <c r="B94" s="74" t="inlineStr">
        <is>
          <t>Сырокопченые колбасы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s="92" thickTop="1">
      <c r="A95" s="94">
        <f>RIGHT(D95:D213,4)</f>
        <v/>
      </c>
      <c r="B95" s="27" t="inlineStr">
        <is>
          <t>АРОМАТНАЯ Папа может с/к в/у 1/250 8шт.</t>
        </is>
      </c>
      <c r="C95" s="33" t="inlineStr">
        <is>
          <t>ШТ</t>
        </is>
      </c>
      <c r="D95" s="28" t="n">
        <v>1001061975706</v>
      </c>
      <c r="E95" s="24" t="n">
        <v>400</v>
      </c>
      <c r="F95" s="23" t="n">
        <v>0.25</v>
      </c>
      <c r="G95" s="23">
        <f>E95*0.25</f>
        <v/>
      </c>
      <c r="H95" s="14" t="n">
        <v>2</v>
      </c>
      <c r="I95" s="14" t="n">
        <v>120</v>
      </c>
      <c r="J95" s="39" t="n"/>
    </row>
    <row r="96" ht="16.5" customHeight="1" s="92">
      <c r="A96" s="94">
        <f>RIGHT(D96:D214,4)</f>
        <v/>
      </c>
      <c r="B96" s="27" t="inlineStr">
        <is>
          <t>АРОМАТНАЯ с/к с/н в/у 1/100*8_60с</t>
        </is>
      </c>
      <c r="C96" s="33" t="inlineStr">
        <is>
          <t>ШТ</t>
        </is>
      </c>
      <c r="D96" s="28" t="n">
        <v>1001201976454</v>
      </c>
      <c r="E96" s="24" t="n">
        <v>140</v>
      </c>
      <c r="F96" s="23" t="n">
        <v>0.1</v>
      </c>
      <c r="G96" s="23">
        <f>E96*0.1</f>
        <v/>
      </c>
      <c r="H96" s="14" t="n">
        <v>0.8</v>
      </c>
      <c r="I96" s="14" t="n">
        <v>60</v>
      </c>
      <c r="J96" s="39" t="n"/>
    </row>
    <row r="97" ht="16.5" customHeight="1" s="92">
      <c r="A97" s="94">
        <f>RIGHT(D97:D215,4)</f>
        <v/>
      </c>
      <c r="B97" s="27" t="inlineStr">
        <is>
          <t xml:space="preserve"> ИТАЛЬЯНСКОЕ АССОРТИ с/в с/н мгс 1/90</t>
        </is>
      </c>
      <c r="C97" s="33" t="inlineStr">
        <is>
          <t>ШТ</t>
        </is>
      </c>
      <c r="D97" s="28" t="n">
        <v>1001205386222</v>
      </c>
      <c r="E97" s="24" t="n">
        <v>40</v>
      </c>
      <c r="F97" s="23" t="n"/>
      <c r="G97" s="23">
        <f>E97*0.09</f>
        <v/>
      </c>
      <c r="H97" s="14" t="n"/>
      <c r="I97" s="14" t="n"/>
      <c r="J97" s="39" t="n"/>
    </row>
    <row r="98" ht="16.5" customHeight="1" s="92">
      <c r="A98" s="94">
        <f>RIGHT(D98:D216,4)</f>
        <v/>
      </c>
      <c r="B98" s="27" t="inlineStr">
        <is>
          <t>ОХОТНИЧЬЯ Папа может с/к в/у 1/220 8шт.</t>
        </is>
      </c>
      <c r="C98" s="33" t="inlineStr">
        <is>
          <t>ШТ</t>
        </is>
      </c>
      <c r="D98" s="28" t="n">
        <v>1001060755931</v>
      </c>
      <c r="E98" s="24" t="n">
        <v>200</v>
      </c>
      <c r="F98" s="23" t="n">
        <v>0.22</v>
      </c>
      <c r="G98" s="23">
        <f>E98*0.22</f>
        <v/>
      </c>
      <c r="H98" s="14" t="n">
        <v>1.76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Папа может с/к в/у</t>
        </is>
      </c>
      <c r="C99" s="30" t="inlineStr">
        <is>
          <t>КГ</t>
        </is>
      </c>
      <c r="D99" s="28" t="n">
        <v>1001063145708</v>
      </c>
      <c r="E99" s="24" t="n"/>
      <c r="F99" s="23" t="n">
        <v>0.5125</v>
      </c>
      <c r="G99" s="23">
        <f>E99*1</f>
        <v/>
      </c>
      <c r="H99" s="14" t="n">
        <v>4.1</v>
      </c>
      <c r="I99" s="14" t="n">
        <v>120</v>
      </c>
      <c r="J99" s="39" t="n"/>
    </row>
    <row r="100" ht="16.5" customHeight="1" s="92">
      <c r="A100" s="94">
        <f>RIGHT(D100:D219,4)</f>
        <v/>
      </c>
      <c r="B100" s="27" t="inlineStr">
        <is>
          <t>ПОСОЛЬСКАЯ ПМ с/к с/н в/у 1/100 10шт</t>
        </is>
      </c>
      <c r="C100" s="33" t="inlineStr">
        <is>
          <t>ШТ</t>
        </is>
      </c>
      <c r="D100" s="28" t="n">
        <v>1001203146834</v>
      </c>
      <c r="E100" s="24" t="n">
        <v>40</v>
      </c>
      <c r="F100" s="23" t="n"/>
      <c r="G100" s="23">
        <f>E100*0.1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СВИНИНА МАДЕРА с/к с/н в/у 1/100</t>
        </is>
      </c>
      <c r="C101" s="33" t="inlineStr">
        <is>
          <t>ШТ</t>
        </is>
      </c>
      <c r="D101" s="28" t="n">
        <v>1001234146448</v>
      </c>
      <c r="E101" s="24" t="n">
        <v>40</v>
      </c>
      <c r="F101" s="23" t="n">
        <v>0.1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RIGHT(D102:D221,4)</f>
        <v/>
      </c>
      <c r="B102" s="27" t="inlineStr">
        <is>
          <t>НЕАПОЛИТАНСКИЙ ДУЭТ с/к с/н мгс 1/90</t>
        </is>
      </c>
      <c r="C102" s="33" t="inlineStr">
        <is>
          <t>ШТ</t>
        </is>
      </c>
      <c r="D102" s="28" t="n">
        <v>1001205376221</v>
      </c>
      <c r="E102" s="24" t="n">
        <v>40</v>
      </c>
      <c r="F102" s="23" t="n">
        <v>0.09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RIGHT(D103:D221,4)</f>
        <v/>
      </c>
      <c r="B103" s="27" t="inlineStr">
        <is>
          <t>САЛЯМИ ИТАЛЬЯНСКАЯ с/к в/у 1/150_60с</t>
        </is>
      </c>
      <c r="C103" s="33" t="inlineStr">
        <is>
          <t>ШТ</t>
        </is>
      </c>
      <c r="D103" s="28" t="n">
        <v>1001190765679</v>
      </c>
      <c r="E103" s="24" t="n">
        <v>40</v>
      </c>
      <c r="F103" s="23" t="n">
        <v>0.15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RIGHT(D104:D223,4)</f>
        <v/>
      </c>
      <c r="B104" s="27" t="inlineStr">
        <is>
          <t>САЛЯМИ ИТАЛЬЯНСКАЯ с/к в/у 1/250*8_120c</t>
        </is>
      </c>
      <c r="C104" s="33" t="inlineStr">
        <is>
          <t>ШТ</t>
        </is>
      </c>
      <c r="D104" s="28" t="n">
        <v>1001060764993</v>
      </c>
      <c r="E104" s="24" t="n">
        <v>200</v>
      </c>
      <c r="F104" s="23" t="n">
        <v>0.25</v>
      </c>
      <c r="G104" s="23">
        <f>E104*0.25</f>
        <v/>
      </c>
      <c r="H104" s="14" t="n">
        <v>2</v>
      </c>
      <c r="I104" s="14" t="n">
        <v>120</v>
      </c>
      <c r="J104" s="39" t="n"/>
    </row>
    <row r="105" ht="16.5" customHeight="1" s="92">
      <c r="A105" s="94">
        <f>RIGHT(D105:D224,4)</f>
        <v/>
      </c>
      <c r="B105" s="27" t="inlineStr">
        <is>
          <t>ПРЕСИЖН с/к в/у 1/250 8шт.</t>
        </is>
      </c>
      <c r="C105" s="33" t="inlineStr">
        <is>
          <t>ШТ</t>
        </is>
      </c>
      <c r="D105" s="28" t="n">
        <v>1001062353684</v>
      </c>
      <c r="E105" s="24" t="n"/>
      <c r="F105" s="23" t="n">
        <v>0.25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RIGHT(D106:D224,4)</f>
        <v/>
      </c>
      <c r="B106" s="27" t="inlineStr">
        <is>
          <t>САЛЯМИ МЕЛКОЗЕРНЕНАЯ с/к в/у 1/120_60с</t>
        </is>
      </c>
      <c r="C106" s="33" t="inlineStr">
        <is>
          <t>ШТ</t>
        </is>
      </c>
      <c r="D106" s="28" t="n">
        <v>1001193115682</v>
      </c>
      <c r="E106" s="24" t="n">
        <v>400</v>
      </c>
      <c r="F106" s="23" t="n">
        <v>0.12</v>
      </c>
      <c r="G106" s="23">
        <f>E106*0.12</f>
        <v/>
      </c>
      <c r="H106" s="14" t="n">
        <v>0.96</v>
      </c>
      <c r="I106" s="14" t="n">
        <v>60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в/у_Л</t>
        </is>
      </c>
      <c r="C107" s="30" t="inlineStr">
        <is>
          <t>КГ</t>
        </is>
      </c>
      <c r="D107" s="28" t="n">
        <v>1001062504117</v>
      </c>
      <c r="E107" s="24" t="n"/>
      <c r="F107" s="23" t="n">
        <v>0.4875</v>
      </c>
      <c r="G107" s="23">
        <f>E107*1</f>
        <v/>
      </c>
      <c r="H107" s="14" t="n">
        <v>3.9</v>
      </c>
      <c r="I107" s="14" t="n">
        <v>120</v>
      </c>
      <c r="J107" s="39" t="n"/>
    </row>
    <row r="108" ht="16.5" customHeight="1" s="92">
      <c r="A108" s="94">
        <f>RIGHT(D108:D228,4)</f>
        <v/>
      </c>
      <c r="B108" s="27" t="inlineStr">
        <is>
          <t>ЭКСТРА Папа может с/к в/у 1/250 8шт.</t>
        </is>
      </c>
      <c r="C108" s="33" t="inlineStr">
        <is>
          <t>ШТ</t>
        </is>
      </c>
      <c r="D108" s="28" t="n">
        <v>1001062505483</v>
      </c>
      <c r="E108" s="24" t="n">
        <v>800</v>
      </c>
      <c r="F108" s="23" t="n">
        <v>0.25</v>
      </c>
      <c r="G108" s="23">
        <f>E108*0.25</f>
        <v/>
      </c>
      <c r="H108" s="14" t="n">
        <v>2</v>
      </c>
      <c r="I108" s="14" t="n">
        <v>120</v>
      </c>
      <c r="J108" s="39" t="n"/>
    </row>
    <row r="109" ht="16.5" customHeight="1" s="92" thickBot="1">
      <c r="A109" s="94">
        <f>RIGHT(D109:D229,4)</f>
        <v/>
      </c>
      <c r="B109" s="27" t="inlineStr">
        <is>
          <t>ЭКСТРА Папа может с/к с/н в/у 1/100_60с</t>
        </is>
      </c>
      <c r="C109" s="33" t="inlineStr">
        <is>
          <t>ШТ</t>
        </is>
      </c>
      <c r="D109" s="28" t="n">
        <v>1001202506453</v>
      </c>
      <c r="E109" s="24" t="n">
        <v>140</v>
      </c>
      <c r="F109" s="23" t="n">
        <v>0.1</v>
      </c>
      <c r="G109" s="23">
        <f>E109*0.1</f>
        <v/>
      </c>
      <c r="H109" s="14" t="n">
        <v>0.8</v>
      </c>
      <c r="I109" s="14" t="n">
        <v>60</v>
      </c>
      <c r="J109" s="39" t="n"/>
    </row>
    <row r="110" ht="16.5" customHeight="1" s="92" thickBot="1" thickTop="1">
      <c r="A110" s="94">
        <f>RIGHT(D110:D230,4)</f>
        <v/>
      </c>
      <c r="B110" s="74" t="inlineStr">
        <is>
          <t>Ветчины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s="92" thickTop="1">
      <c r="A111" s="94">
        <f>RIGHT(D111:D234,4)</f>
        <v/>
      </c>
      <c r="B111" s="29" t="inlineStr">
        <is>
          <t xml:space="preserve">ВЕТЧ.МРАМОРНАЯ в/у_45с </t>
        </is>
      </c>
      <c r="C111" s="32" t="inlineStr">
        <is>
          <t>КГ</t>
        </is>
      </c>
      <c r="D111" s="80" t="n">
        <v>1001092436470</v>
      </c>
      <c r="E111" s="24" t="n"/>
      <c r="F111" s="23" t="n"/>
      <c r="G111" s="23">
        <f>E111*1</f>
        <v/>
      </c>
      <c r="H111" s="14" t="n"/>
      <c r="I111" s="14" t="n"/>
      <c r="J111" s="39" t="n"/>
    </row>
    <row r="112" ht="16.5" customHeight="1" s="92">
      <c r="A112" s="94">
        <f>RIGHT(D112:D235,4)</f>
        <v/>
      </c>
      <c r="B112" s="29" t="inlineStr">
        <is>
          <t>ВЕТЧ.МРАМОРНАЯ в/у срез 0.3кг 6шт_45с</t>
        </is>
      </c>
      <c r="C112" s="32" t="inlineStr">
        <is>
          <t>ШТ</t>
        </is>
      </c>
      <c r="D112" s="80" t="n">
        <v>1001092436495</v>
      </c>
      <c r="E112" s="24" t="n">
        <v>30</v>
      </c>
      <c r="F112" s="23" t="n">
        <v>0.3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RIGHT(D113:D235,4)</f>
        <v/>
      </c>
      <c r="B113" s="29" t="inlineStr">
        <is>
          <t>ВЕТЧ.НЕЖНАЯ Коровино п/о_Маяк</t>
        </is>
      </c>
      <c r="C113" s="32" t="inlineStr">
        <is>
          <t>КГ</t>
        </is>
      </c>
      <c r="D113" s="80" t="n">
        <v>1001095716866</v>
      </c>
      <c r="E113" s="24" t="n">
        <v>30</v>
      </c>
      <c r="F113" s="23" t="n"/>
      <c r="G113" s="23">
        <f>E113*1</f>
        <v/>
      </c>
      <c r="H113" s="14" t="n"/>
      <c r="I113" s="14" t="n"/>
      <c r="J113" s="39" t="n"/>
    </row>
    <row r="114" ht="16.5" customHeight="1" s="92" thickBot="1">
      <c r="A114" s="94">
        <f>RIGHT(D114:D232,4)</f>
        <v/>
      </c>
      <c r="B114" s="27" t="inlineStr">
        <is>
          <t>ВЕТЧ.МЯСНАЯ Папа может п/о 0.4кг 8шт.</t>
        </is>
      </c>
      <c r="C114" s="37" t="inlineStr">
        <is>
          <t>ШТ</t>
        </is>
      </c>
      <c r="D114" s="51" t="n">
        <v>1001094053215</v>
      </c>
      <c r="E114" s="24" t="n"/>
      <c r="F114" s="23" t="n">
        <v>0.4</v>
      </c>
      <c r="G114" s="23">
        <f>E114*0.4</f>
        <v/>
      </c>
      <c r="H114" s="14" t="n">
        <v>3.2</v>
      </c>
      <c r="I114" s="14" t="n">
        <v>60</v>
      </c>
      <c r="J114" s="39" t="n"/>
    </row>
    <row r="115" ht="16.5" customHeight="1" s="92" thickBot="1" thickTop="1">
      <c r="A115" s="94">
        <f>RIGHT(D115:D235,4)</f>
        <v/>
      </c>
      <c r="B115" s="74" t="inlineStr">
        <is>
          <t>Копчености варенокопченые</t>
        </is>
      </c>
      <c r="C115" s="74" t="n"/>
      <c r="D115" s="74" t="n"/>
      <c r="E115" s="74" t="n"/>
      <c r="F115" s="73" t="n"/>
      <c r="G115" s="74" t="n"/>
      <c r="H115" s="74" t="n"/>
      <c r="I115" s="74" t="n"/>
      <c r="J115" s="75" t="n"/>
    </row>
    <row r="116" ht="16.5" customHeight="1" s="92" thickTop="1">
      <c r="A116" s="94">
        <f>RIGHT(D116:D238,4)</f>
        <v/>
      </c>
      <c r="B116" s="47" t="inlineStr">
        <is>
          <t>СВИНИНА ПО-ДОМАШНЕМУ к/в мл/к в/у 0.3кг</t>
        </is>
      </c>
      <c r="C116" s="35" t="inlineStr">
        <is>
          <t>ШТ</t>
        </is>
      </c>
      <c r="D116" s="28" t="n">
        <v>1001084216206</v>
      </c>
      <c r="E116" s="24" t="n">
        <v>120</v>
      </c>
      <c r="F116" s="23" t="n">
        <v>0.3</v>
      </c>
      <c r="G116" s="23">
        <f>E116*0.3</f>
        <v/>
      </c>
      <c r="H116" s="14" t="n">
        <v>1.8</v>
      </c>
      <c r="I116" s="14" t="n">
        <v>30</v>
      </c>
      <c r="J116" s="39" t="n"/>
    </row>
    <row r="117" ht="16.5" customHeight="1" s="92">
      <c r="A117" s="94">
        <f>RIGHT(D117:D239,4)</f>
        <v/>
      </c>
      <c r="B117" s="47" t="inlineStr">
        <is>
          <t>ШЕЙКА КОПЧЕНАЯ к/в мл/к в/у 300*6</t>
        </is>
      </c>
      <c r="C117" s="35" t="inlineStr">
        <is>
          <t>ШТ</t>
        </is>
      </c>
      <c r="D117" s="28" t="n">
        <v>1001083424691</v>
      </c>
      <c r="E117" s="24" t="n">
        <v>40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ГРУДИНКА ПРЕМИУМ к/в мл/к в/у 0.3кг</t>
        </is>
      </c>
      <c r="C118" s="35" t="inlineStr">
        <is>
          <t>ШТ</t>
        </is>
      </c>
      <c r="D118" s="28" t="n">
        <v>1001085636200</v>
      </c>
      <c r="E118" s="24" t="n">
        <v>40</v>
      </c>
      <c r="F118" s="23" t="n">
        <v>0.3</v>
      </c>
      <c r="G118" s="23">
        <f>F118*E118</f>
        <v/>
      </c>
      <c r="H118" s="14" t="n"/>
      <c r="I118" s="14" t="n"/>
      <c r="J118" s="93" t="n"/>
    </row>
    <row r="119" ht="16.5" customHeight="1" s="92">
      <c r="A119" s="94">
        <f>RIGHT(D119:D241,4)</f>
        <v/>
      </c>
      <c r="B119" s="47" t="inlineStr">
        <is>
          <t>ДЫМОВИЦА ИЗ ОКОРОКА к/в мл/к в/у 0.3кг</t>
        </is>
      </c>
      <c r="C119" s="35" t="inlineStr">
        <is>
          <t>ШТ</t>
        </is>
      </c>
      <c r="D119" s="28" t="n">
        <v>1001080216842</v>
      </c>
      <c r="E119" s="24" t="n">
        <v>20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RIGHT(D120:D241,4)</f>
        <v/>
      </c>
      <c r="B120" s="47" t="inlineStr">
        <is>
          <t>ШПИК С ЧЕСНОК.И ПЕРЦЕМ к/в в/у 0.3кг_45c</t>
        </is>
      </c>
      <c r="C120" s="35" t="inlineStr">
        <is>
          <t>ШТ</t>
        </is>
      </c>
      <c r="D120" s="28" t="n">
        <v>1001084226492</v>
      </c>
      <c r="E120" s="24" t="n">
        <v>40</v>
      </c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КОРЕЙКА ПО-ОСТ.к/в в/с с/н в/у 1/150_45с</t>
        </is>
      </c>
      <c r="C121" s="35" t="inlineStr">
        <is>
          <t>ШТ</t>
        </is>
      </c>
      <c r="D121" s="28" t="n">
        <v>1001220286279</v>
      </c>
      <c r="E121" s="24" t="n">
        <v>40</v>
      </c>
      <c r="F121" s="23" t="n">
        <v>0.15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47" t="inlineStr">
        <is>
          <t>КОЛБ.СНЭКИ Папа может в/к мгс 1/70_5</t>
        </is>
      </c>
      <c r="C122" s="35" t="inlineStr">
        <is>
          <t>ШТ</t>
        </is>
      </c>
      <c r="D122" s="28" t="n">
        <v>1001053944786</v>
      </c>
      <c r="E122" s="24" t="n">
        <v>40</v>
      </c>
      <c r="F122" s="23" t="n">
        <v>0.07000000000000001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RIGHT(D123:D241,4)</f>
        <v/>
      </c>
      <c r="B123" s="27" t="inlineStr">
        <is>
          <t>БЕКОН Папа может с/к с/н в/у 1/140 10шт</t>
        </is>
      </c>
      <c r="C123" s="33" t="inlineStr">
        <is>
          <t>ШТ</t>
        </is>
      </c>
      <c r="D123" s="28" t="n">
        <v>1001223296921</v>
      </c>
      <c r="E123" s="24" t="n">
        <v>60</v>
      </c>
      <c r="F123" s="23" t="n">
        <v>0.14</v>
      </c>
      <c r="G123" s="23">
        <f>F123*E123</f>
        <v/>
      </c>
      <c r="H123" s="14" t="n"/>
      <c r="I123" s="14" t="n"/>
      <c r="J123" s="39" t="n"/>
    </row>
    <row r="124" ht="16.5" customHeight="1" s="92" thickBot="1">
      <c r="A124" s="94">
        <f>RIGHT(D124:D239,4)</f>
        <v/>
      </c>
      <c r="B124" s="47" t="inlineStr">
        <is>
          <t>БЕКОН с/к с/н в/у 1/180 10шт.</t>
        </is>
      </c>
      <c r="C124" s="35" t="inlineStr">
        <is>
          <t>ШТ</t>
        </is>
      </c>
      <c r="D124" s="28" t="n">
        <v>1001223296919</v>
      </c>
      <c r="E124" s="24" t="n">
        <v>40</v>
      </c>
      <c r="F124" s="23" t="n"/>
      <c r="G124" s="23">
        <f>E124*0.18</f>
        <v/>
      </c>
      <c r="H124" s="14" t="n"/>
      <c r="I124" s="14" t="n"/>
      <c r="J124" s="93" t="n"/>
    </row>
    <row r="125" ht="16.5" customHeight="1" s="92" thickBot="1" thickTop="1">
      <c r="A125" s="94">
        <f>RIGHT(D125:D240,4)</f>
        <v/>
      </c>
      <c r="B125" s="74" t="inlineStr">
        <is>
          <t>Паштеты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Bot="1" thickTop="1">
      <c r="A126" s="94">
        <f>RIGHT(D126:D243,4)</f>
        <v/>
      </c>
      <c r="B126" s="74" t="inlineStr">
        <is>
          <t>Пельмени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RIGHT(D127:D244,4)</f>
        <v/>
      </c>
      <c r="B127" s="47" t="inlineStr">
        <is>
          <t>ОСТАН.ТРАДИЦ. пельм кор.0.5кг зам._120с</t>
        </is>
      </c>
      <c r="C127" s="33" t="inlineStr">
        <is>
          <t>ШТ</t>
        </is>
      </c>
      <c r="D127" s="28" t="n">
        <v>1002112606314</v>
      </c>
      <c r="E127" s="24" t="n"/>
      <c r="F127" s="23" t="n">
        <v>0.5</v>
      </c>
      <c r="G127" s="23">
        <f>E127*0.5</f>
        <v/>
      </c>
      <c r="H127" s="14" t="n">
        <v>8</v>
      </c>
      <c r="I127" s="72" t="n">
        <v>120</v>
      </c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АДЖИКОЙ пл.0.45кг зам. </t>
        </is>
      </c>
      <c r="C128" s="33" t="inlineStr">
        <is>
          <t>ШТ</t>
        </is>
      </c>
      <c r="D128" s="28" t="n">
        <v>1002115036155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>
      <c r="A129" s="94">
        <f>RIGHT(D129:D246,4)</f>
        <v/>
      </c>
      <c r="B129" s="47" t="inlineStr">
        <is>
          <t xml:space="preserve">ПЕЛЬМ.С БЕЛ.ГРИБАМИ пл.0.45кг зам. </t>
        </is>
      </c>
      <c r="C129" s="33" t="inlineStr">
        <is>
          <t>ШТ</t>
        </is>
      </c>
      <c r="D129" s="28" t="n">
        <v>1002115056157</v>
      </c>
      <c r="E129" s="24" t="n"/>
      <c r="F129" s="23" t="n"/>
      <c r="G129" s="23">
        <f>E129*0.45</f>
        <v/>
      </c>
      <c r="H129" s="14" t="n"/>
      <c r="I129" s="72" t="n"/>
      <c r="J129" s="39" t="n"/>
    </row>
    <row r="130" ht="16.5" customHeight="1" s="92" thickBot="1">
      <c r="A130" s="94">
        <f>RIGHT(D130:D245,4)</f>
        <v/>
      </c>
      <c r="B130" s="47" t="inlineStr">
        <is>
          <t>ОСТАН.ТРАДИЦ.пельм пл.0.9кг зам._120с</t>
        </is>
      </c>
      <c r="C130" s="36" t="inlineStr">
        <is>
          <t>ШТ</t>
        </is>
      </c>
      <c r="D130" s="28" t="n">
        <v>1002112606313</v>
      </c>
      <c r="E130" s="24" t="n"/>
      <c r="F130" s="23" t="n">
        <v>0.9</v>
      </c>
      <c r="G130" s="23">
        <f>E130*0.9</f>
        <v/>
      </c>
      <c r="H130" s="14" t="n">
        <v>9</v>
      </c>
      <c r="I130" s="72" t="n">
        <v>120</v>
      </c>
      <c r="J130" s="39" t="n"/>
    </row>
    <row r="131" ht="16.5" customHeight="1" s="92" thickBot="1" thickTop="1">
      <c r="A131" s="94">
        <f>RIGHT(D131:D246,4)</f>
        <v/>
      </c>
      <c r="B131" s="74" t="inlineStr">
        <is>
          <t>Полуфабрикаты с картофелем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Bot="1" thickTop="1">
      <c r="A132" s="94">
        <f>RIGHT(D132:D247,4)</f>
        <v/>
      </c>
      <c r="B132" s="47" t="inlineStr">
        <is>
          <t>С КАРТОФЕЛЕМ вареники кор.0.5кг зам_120</t>
        </is>
      </c>
      <c r="C132" s="36" t="inlineStr">
        <is>
          <t>ШТ</t>
        </is>
      </c>
      <c r="D132" s="28" t="n">
        <v>1002151784945</v>
      </c>
      <c r="E132" s="24" t="n"/>
      <c r="F132" s="23" t="n">
        <v>0.5</v>
      </c>
      <c r="G132" s="23">
        <f>E132*0.5</f>
        <v/>
      </c>
      <c r="H132" s="14" t="n">
        <v>8</v>
      </c>
      <c r="I132" s="72" t="n">
        <v>120</v>
      </c>
      <c r="J132" s="39" t="n"/>
    </row>
    <row r="133" ht="16.5" customHeight="1" s="92" thickBot="1" thickTop="1">
      <c r="A133" s="94">
        <f>RIGHT(D133:D248,4)</f>
        <v/>
      </c>
      <c r="B133" s="74" t="inlineStr">
        <is>
          <t>Блины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Format="1" customHeight="1" s="88" thickBot="1" thickTop="1">
      <c r="A134" s="94">
        <f>RIGHT(D134:D249,4)</f>
        <v/>
      </c>
      <c r="B134" s="89" t="inlineStr">
        <is>
          <t>С КУРИЦЕЙ И ГРИБАМИ 1/420 10шт.зам.</t>
        </is>
      </c>
      <c r="C134" s="90" t="inlineStr">
        <is>
          <t>ШТ</t>
        </is>
      </c>
      <c r="D134" s="83" t="n">
        <v>1002133974956</v>
      </c>
      <c r="E134" s="84" t="n"/>
      <c r="F134" s="85" t="n">
        <v>0.42</v>
      </c>
      <c r="G134" s="85">
        <f>E134*0.42</f>
        <v/>
      </c>
      <c r="H134" s="86" t="n">
        <v>4.2</v>
      </c>
      <c r="I134" s="91" t="n">
        <v>120</v>
      </c>
      <c r="J134" s="86" t="n"/>
      <c r="K134" s="87" t="n"/>
    </row>
    <row r="135" ht="16.5" customHeight="1" s="92" thickTop="1">
      <c r="A135" s="94">
        <f>RIGHT(D135:D250,4)</f>
        <v/>
      </c>
      <c r="B135" s="47" t="inlineStr">
        <is>
          <t>БЛИНЧ.С МЯСОМ пл.1/420 10шт.зам.</t>
        </is>
      </c>
      <c r="C135" s="33" t="inlineStr">
        <is>
          <t>ШТ</t>
        </is>
      </c>
      <c r="D135" s="28" t="n">
        <v>1002131151762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>
      <c r="A136" s="94">
        <f>RIGHT(D136:D251,4)</f>
        <v/>
      </c>
      <c r="B136" s="47" t="inlineStr">
        <is>
          <t>БЛИНЧ. С ТВОРОГОМ 1/420 12шт.зам.</t>
        </is>
      </c>
      <c r="C136" s="36" t="inlineStr">
        <is>
          <t>ШТ</t>
        </is>
      </c>
      <c r="D136" s="28" t="n">
        <v>1002131181764</v>
      </c>
      <c r="E136" s="24" t="n"/>
      <c r="F136" s="23" t="n">
        <v>0.42</v>
      </c>
      <c r="G136" s="23">
        <f>E136*0.42</f>
        <v/>
      </c>
      <c r="H136" s="14" t="n">
        <v>4.2</v>
      </c>
      <c r="I136" s="72" t="n">
        <v>120</v>
      </c>
      <c r="J136" s="39" t="n"/>
    </row>
    <row r="137" ht="16.5" customHeight="1" s="92" thickBot="1" thickTop="1">
      <c r="A137" s="94">
        <f>RIGHT(D137:D252,4)</f>
        <v/>
      </c>
      <c r="B137" s="74" t="inlineStr">
        <is>
          <t>Консервы мясные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74" t="inlineStr">
        <is>
          <t>Мясокостные замороженные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s="92" thickBot="1" thickTop="1">
      <c r="A139" s="94">
        <f>RIGHT(D139:D254,4)</f>
        <v/>
      </c>
      <c r="B139" s="47" t="inlineStr">
        <is>
          <t xml:space="preserve"> РАГУ СВИНОЕ 1кг 8шт.зам_120с </t>
        </is>
      </c>
      <c r="C139" s="36" t="inlineStr">
        <is>
          <t>ШТ</t>
        </is>
      </c>
      <c r="D139" s="68" t="inlineStr">
        <is>
          <t>1002162156004</t>
        </is>
      </c>
      <c r="E139" s="24" t="n"/>
      <c r="F139" s="23" t="n">
        <v>1</v>
      </c>
      <c r="G139" s="23">
        <f>E139*1</f>
        <v/>
      </c>
      <c r="H139" s="14" t="n">
        <v>8</v>
      </c>
      <c r="I139" s="72" t="n">
        <v>120</v>
      </c>
      <c r="J139" s="39" t="n"/>
    </row>
    <row r="140" ht="15.75" customHeight="1" s="92" thickTop="1">
      <c r="A140" s="94">
        <f>RIGHT(D140:D255,4)</f>
        <v/>
      </c>
      <c r="B140" s="47" t="inlineStr">
        <is>
          <t>ШАШЛЫК ИЗ СВИНИНЫ зам.</t>
        </is>
      </c>
      <c r="C140" s="30" t="inlineStr">
        <is>
          <t>КГ</t>
        </is>
      </c>
      <c r="D140" s="68" t="inlineStr">
        <is>
          <t>1002162215417</t>
        </is>
      </c>
      <c r="E140" s="24" t="n"/>
      <c r="F140" s="23" t="n">
        <v>2</v>
      </c>
      <c r="G140" s="23">
        <f>E140*1</f>
        <v/>
      </c>
      <c r="H140" s="14" t="n">
        <v>6</v>
      </c>
      <c r="I140" s="72" t="n">
        <v>90</v>
      </c>
      <c r="J140" s="39" t="n"/>
    </row>
    <row r="141" ht="15.75" customHeight="1" s="92" thickBot="1">
      <c r="A141" s="94">
        <f>RIGHT(D141:D256,4)</f>
        <v/>
      </c>
      <c r="B141" s="47" t="inlineStr">
        <is>
          <t>РЕБРЫШКИ ОБЫКНОВЕННЫЕ 1кг 12шт.зам.</t>
        </is>
      </c>
      <c r="C141" s="36" t="inlineStr">
        <is>
          <t>ШТ</t>
        </is>
      </c>
      <c r="D141" s="69" t="inlineStr">
        <is>
          <t>1002162166019</t>
        </is>
      </c>
      <c r="E141" s="24" t="n"/>
      <c r="F141" s="23" t="n">
        <v>1</v>
      </c>
      <c r="G141" s="23">
        <f>E141*1</f>
        <v/>
      </c>
      <c r="H141" s="14" t="n">
        <v>12</v>
      </c>
      <c r="I141" s="72" t="n">
        <v>120</v>
      </c>
      <c r="J141" s="39" t="n"/>
    </row>
    <row r="142" ht="16.5" customHeight="1" s="92" thickBot="1" thickTop="1">
      <c r="A142" s="77" t="n"/>
      <c r="B142" s="77" t="inlineStr">
        <is>
          <t>ВСЕГО:</t>
        </is>
      </c>
      <c r="C142" s="16" t="n"/>
      <c r="D142" s="48" t="n"/>
      <c r="E142" s="17">
        <f>SUM(E5:E141)</f>
        <v/>
      </c>
      <c r="F142" s="17">
        <f>SUM(F10:F141)</f>
        <v/>
      </c>
      <c r="G142" s="17">
        <f>SUM(G11:G141)</f>
        <v/>
      </c>
      <c r="H142" s="17">
        <f>SUM(H10:H138)</f>
        <v/>
      </c>
      <c r="I142" s="17" t="n"/>
      <c r="J142" s="17" t="n"/>
    </row>
    <row r="143" ht="15.75" customHeight="1" s="92" thickTop="1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</sheetData>
  <autoFilter ref="A9:J142"/>
  <mergeCells count="2">
    <mergeCell ref="E1:J1"/>
    <mergeCell ref="G3:J3"/>
  </mergeCells>
  <dataValidations disablePrompts="1" count="2">
    <dataValidation sqref="B135" showDropDown="0" showInputMessage="1" showErrorMessage="1" allowBlank="0" type="textLength" operator="lessThanOrEqual">
      <formula1>40</formula1>
    </dataValidation>
    <dataValidation sqref="D139:D14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2024-11-01T12:54:27Z</dcterms:modified>
  <cp:lastModifiedBy>Uaer4</cp:lastModifiedBy>
  <cp:lastPrinted>2023-11-08T08:22:20Z</cp:lastPrinted>
</cp:coreProperties>
</file>