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D8CACD7E-0950-40BF-B7AE-B9B2EA1B3D1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P45" i="1"/>
  <c r="P5" i="1" l="1"/>
  <c r="O46" i="1" l="1"/>
  <c r="S46" i="1" s="1"/>
  <c r="O45" i="1"/>
  <c r="T45" i="1" s="1"/>
  <c r="S45" i="1" l="1"/>
  <c r="T46" i="1"/>
  <c r="AB25" i="1"/>
  <c r="AB24" i="1"/>
  <c r="O24" i="1"/>
  <c r="O25" i="1"/>
  <c r="O7" i="1"/>
  <c r="O8" i="1"/>
  <c r="O27" i="1"/>
  <c r="O9" i="1"/>
  <c r="O10" i="1"/>
  <c r="O29" i="1"/>
  <c r="O11" i="1"/>
  <c r="O12" i="1"/>
  <c r="O13" i="1"/>
  <c r="O14" i="1"/>
  <c r="O15" i="1"/>
  <c r="O17" i="1"/>
  <c r="O18" i="1"/>
  <c r="O19" i="1"/>
  <c r="O20" i="1"/>
  <c r="O21" i="1"/>
  <c r="O23" i="1"/>
  <c r="O26" i="1"/>
  <c r="O28" i="1"/>
  <c r="O30" i="1"/>
  <c r="O16" i="1"/>
  <c r="O2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AB27" i="1"/>
  <c r="AB9" i="1"/>
  <c r="AB10" i="1"/>
  <c r="AB29" i="1"/>
  <c r="AB11" i="1"/>
  <c r="AB12" i="1"/>
  <c r="AB14" i="1"/>
  <c r="AB15" i="1"/>
  <c r="AB17" i="1"/>
  <c r="AB18" i="1"/>
  <c r="AB20" i="1"/>
  <c r="AB21" i="1"/>
  <c r="AB28" i="1"/>
  <c r="AB30" i="1"/>
  <c r="AB16" i="1"/>
  <c r="AB22" i="1"/>
  <c r="AB31" i="1"/>
  <c r="AB33" i="1"/>
  <c r="AB35" i="1"/>
  <c r="AB36" i="1"/>
  <c r="AB38" i="1"/>
  <c r="AB40" i="1"/>
  <c r="AB41" i="1"/>
  <c r="AB43" i="1"/>
  <c r="AB6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2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6" i="1"/>
  <c r="K45" i="1"/>
  <c r="K2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0" i="1" l="1"/>
  <c r="T30" i="1"/>
  <c r="T39" i="1"/>
  <c r="S28" i="1"/>
  <c r="T28" i="1"/>
  <c r="S11" i="1"/>
  <c r="T11" i="1"/>
  <c r="T38" i="1"/>
  <c r="S38" i="1"/>
  <c r="P26" i="1"/>
  <c r="T26" i="1"/>
  <c r="S29" i="1"/>
  <c r="T29" i="1"/>
  <c r="T37" i="1"/>
  <c r="P37" i="1"/>
  <c r="T35" i="1"/>
  <c r="S35" i="1"/>
  <c r="T20" i="1"/>
  <c r="S20" i="1"/>
  <c r="S27" i="1"/>
  <c r="T27" i="1"/>
  <c r="T8" i="1"/>
  <c r="P8" i="1"/>
  <c r="T9" i="1"/>
  <c r="S9" i="1"/>
  <c r="T33" i="1"/>
  <c r="S33" i="1"/>
  <c r="T18" i="1"/>
  <c r="S18" i="1"/>
  <c r="T7" i="1"/>
  <c r="P7" i="1"/>
  <c r="S10" i="1"/>
  <c r="T10" i="1"/>
  <c r="T34" i="1"/>
  <c r="P34" i="1"/>
  <c r="T19" i="1"/>
  <c r="P19" i="1"/>
  <c r="O5" i="1"/>
  <c r="T6" i="1"/>
  <c r="S6" i="1"/>
  <c r="S25" i="1"/>
  <c r="T25" i="1"/>
  <c r="S40" i="1"/>
  <c r="T40" i="1"/>
  <c r="P23" i="1"/>
  <c r="T23" i="1"/>
  <c r="T36" i="1"/>
  <c r="S36" i="1"/>
  <c r="S43" i="1"/>
  <c r="T43" i="1"/>
  <c r="T31" i="1"/>
  <c r="S31" i="1"/>
  <c r="S15" i="1"/>
  <c r="T15" i="1"/>
  <c r="T24" i="1"/>
  <c r="S24" i="1"/>
  <c r="T32" i="1"/>
  <c r="P32" i="1"/>
  <c r="T17" i="1"/>
  <c r="S17" i="1"/>
  <c r="T42" i="1"/>
  <c r="T22" i="1"/>
  <c r="S22" i="1"/>
  <c r="S14" i="1"/>
  <c r="T14" i="1"/>
  <c r="S12" i="1"/>
  <c r="T12" i="1"/>
  <c r="T21" i="1"/>
  <c r="S21" i="1"/>
  <c r="S41" i="1"/>
  <c r="T41" i="1"/>
  <c r="S16" i="1"/>
  <c r="T16" i="1"/>
  <c r="P13" i="1"/>
  <c r="T13" i="1"/>
  <c r="K5" i="1"/>
  <c r="S34" i="1" l="1"/>
  <c r="AB34" i="1"/>
  <c r="S8" i="1"/>
  <c r="AB8" i="1"/>
  <c r="S32" i="1"/>
  <c r="AB32" i="1"/>
  <c r="S26" i="1"/>
  <c r="AB26" i="1"/>
  <c r="S7" i="1"/>
  <c r="AB7" i="1"/>
  <c r="S23" i="1"/>
  <c r="AB23" i="1"/>
  <c r="S13" i="1"/>
  <c r="AB13" i="1"/>
  <c r="S37" i="1"/>
  <c r="AB37" i="1"/>
  <c r="S39" i="1"/>
  <c r="AB39" i="1"/>
  <c r="S42" i="1"/>
  <c r="AB42" i="1"/>
  <c r="S19" i="1"/>
  <c r="AB19" i="1"/>
  <c r="AB5" i="1" l="1"/>
</calcChain>
</file>

<file path=xl/sharedStrings.xml><?xml version="1.0" encoding="utf-8"?>
<sst xmlns="http://schemas.openxmlformats.org/spreadsheetml/2006/main" count="136" uniqueCount="82">
  <si>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</si>
  <si>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</si>
  <si>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</si>
  <si>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</si>
  <si>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</si>
  <si>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</si>
  <si>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</si>
  <si>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</si>
  <si>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</si>
  <si>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</si>
  <si>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</si>
  <si>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</si>
  <si>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</si>
  <si>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</si>
  <si>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</si>
  <si>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</si>
  <si>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</si>
  <si>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</si>
  <si>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</si>
  <si>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</si>
  <si>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</si>
  <si>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</si>
  <si>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</si>
  <si>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</si>
  <si>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</si>
  <si>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</si>
  <si>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</si>
  <si>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</si>
  <si>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</si>
  <si>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</si>
  <si>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</si>
  <si>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</si>
  <si>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</si>
  <si>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</si>
  <si>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</si>
  <si>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</si>
  <si>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</si>
  <si>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</si>
  <si>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</si>
  <si>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</si>
  <si>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</si>
  <si>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</si>
  <si>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</si>
  <si>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</si>
  <si>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</si>
  <si>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</si>
  <si>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</si>
  <si>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</si>
  <si>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</si>
  <si>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</si>
  <si>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</si>
  <si>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</si>
  <si>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</si>
  <si>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</si>
  <si>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</si>
  <si>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</si>
  <si>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</si>
  <si>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</si>
  <si>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</si>
  <si>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</si>
  <si>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</si>
  <si>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</si>
  <si>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</si>
  <si>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</si>
  <si>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</si>
  <si>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</si>
  <si>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</si>
  <si>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</si>
  <si>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</si>
  <si>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</si>
  <si>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</si>
  <si>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</si>
  <si>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</si>
  <si>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</si>
  <si>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</si>
  <si>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</si>
  <si>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</si>
  <si>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</si>
  <si>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</si>
  <si>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отгрузит</t>
  </si>
  <si>
    <t>заказ</t>
  </si>
  <si>
    <t>29,10,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</si>
</sst>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0" customWidth="1"/>
    <col min="8" max="8" width="5" customWidth="1"/>
    <col min="9" max="9" width="8.7109375" bestFit="1" customWidth="1"/>
    <col min="10" max="11" width="6.42578125" customWidth="1"/>
    <col min="12" max="13" width="1.28515625" customWidth="1"/>
    <col min="14" max="17" width="6.42578125" customWidth="1"/>
    <col min="18" max="18" width="21.7109375" customWidth="1"/>
    <col min="19" max="20" width="5.42578125" customWidth="1"/>
    <col min="21" max="26" width="6" customWidth="1"/>
    <col min="27" max="27" width="4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81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9839.8799999999992</v>
      </c>
      <c r="F5" s="4">
        <f>SUM(F6:F496)</f>
        <v>18283.598000000002</v>
      </c>
      <c r="G5" s="7"/>
      <c r="H5" s="1"/>
      <c r="I5" s="1"/>
      <c r="J5" s="4">
        <f t="shared" ref="J5:Q5" si="0">SUM(J6:J496)</f>
        <v>9949.7999999999993</v>
      </c>
      <c r="K5" s="4">
        <f t="shared" si="0"/>
        <v>-109.9200000000001</v>
      </c>
      <c r="L5" s="4">
        <f t="shared" si="0"/>
        <v>0</v>
      </c>
      <c r="M5" s="4">
        <f t="shared" si="0"/>
        <v>0</v>
      </c>
      <c r="N5" s="4">
        <f t="shared" si="0"/>
        <v>17996.803399999997</v>
      </c>
      <c r="O5" s="4">
        <f t="shared" si="0"/>
        <v>1967.9760000000001</v>
      </c>
      <c r="P5" s="4">
        <f>SUM(P6:P43)</f>
        <v>5720.8040000000001</v>
      </c>
      <c r="Q5" s="4">
        <f t="shared" si="0"/>
        <v>10600</v>
      </c>
      <c r="R5" s="1"/>
      <c r="S5" s="1"/>
      <c r="T5" s="1"/>
      <c r="U5" s="4">
        <f t="shared" ref="U5:Z5" si="1">SUM(U6:U496)</f>
        <v>2430.1965999999993</v>
      </c>
      <c r="V5" s="4">
        <f t="shared" si="1"/>
        <v>1937.9171999999999</v>
      </c>
      <c r="W5" s="4">
        <f t="shared" si="1"/>
        <v>1901.6972000000001</v>
      </c>
      <c r="X5" s="4">
        <f t="shared" si="1"/>
        <v>2277.134</v>
      </c>
      <c r="Y5" s="4">
        <f t="shared" si="1"/>
        <v>1569.6867999999999</v>
      </c>
      <c r="Z5" s="4">
        <f t="shared" si="1"/>
        <v>2006.2656000000002</v>
      </c>
      <c r="AA5" s="1"/>
      <c r="AB5" s="4">
        <f>SUM(AB6:AB496)</f>
        <v>4732.7719999999999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266</v>
      </c>
      <c r="D6" s="1"/>
      <c r="E6" s="1">
        <v>40</v>
      </c>
      <c r="F6" s="1">
        <v>220</v>
      </c>
      <c r="G6" s="7">
        <v>0.14000000000000001</v>
      </c>
      <c r="H6" s="1">
        <v>180</v>
      </c>
      <c r="I6" s="1">
        <v>9988421</v>
      </c>
      <c r="J6" s="1">
        <v>40</v>
      </c>
      <c r="K6" s="1">
        <f t="shared" ref="K6:K43" si="2">E6-J6</f>
        <v>0</v>
      </c>
      <c r="L6" s="1"/>
      <c r="M6" s="1"/>
      <c r="N6" s="1">
        <v>27</v>
      </c>
      <c r="O6" s="1">
        <f t="shared" ref="O6:O43" si="3">E6/5</f>
        <v>8</v>
      </c>
      <c r="P6" s="5"/>
      <c r="Q6" s="5">
        <v>100</v>
      </c>
      <c r="R6" s="1"/>
      <c r="S6" s="1">
        <f>(F6+N6+P6)/O6</f>
        <v>30.875</v>
      </c>
      <c r="T6" s="1">
        <f>(F6+N6)/O6</f>
        <v>30.875</v>
      </c>
      <c r="U6" s="1">
        <v>16</v>
      </c>
      <c r="V6" s="1">
        <v>29.2</v>
      </c>
      <c r="W6" s="1">
        <v>16.8</v>
      </c>
      <c r="X6" s="1">
        <v>27.4</v>
      </c>
      <c r="Y6" s="1">
        <v>13.2</v>
      </c>
      <c r="Z6" s="1">
        <v>22</v>
      </c>
      <c r="AA6" s="1"/>
      <c r="AB6" s="1">
        <f t="shared" ref="AB6:AB43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260</v>
      </c>
      <c r="D7" s="1">
        <v>208</v>
      </c>
      <c r="E7" s="1">
        <v>167</v>
      </c>
      <c r="F7" s="1">
        <v>301</v>
      </c>
      <c r="G7" s="7">
        <v>0.18</v>
      </c>
      <c r="H7" s="1">
        <v>270</v>
      </c>
      <c r="I7" s="1">
        <v>9988438</v>
      </c>
      <c r="J7" s="1">
        <v>170</v>
      </c>
      <c r="K7" s="1">
        <f t="shared" si="2"/>
        <v>-3</v>
      </c>
      <c r="L7" s="1"/>
      <c r="M7" s="1"/>
      <c r="N7" s="1">
        <v>101.6</v>
      </c>
      <c r="O7" s="1">
        <f t="shared" si="3"/>
        <v>33.4</v>
      </c>
      <c r="P7" s="5">
        <f t="shared" ref="P7:P13" si="5">18*O7-N7-F7</f>
        <v>198.59999999999991</v>
      </c>
      <c r="Q7" s="5"/>
      <c r="R7" s="1"/>
      <c r="S7" s="1">
        <f t="shared" ref="S7:S43" si="6">(F7+N7+P7)/O7</f>
        <v>18</v>
      </c>
      <c r="T7" s="1">
        <f t="shared" ref="T7:T43" si="7">(F7+N7)/O7</f>
        <v>12.053892215568863</v>
      </c>
      <c r="U7" s="1">
        <v>31.2</v>
      </c>
      <c r="V7" s="1">
        <v>26.8</v>
      </c>
      <c r="W7" s="1">
        <v>33</v>
      </c>
      <c r="X7" s="1">
        <v>19.2</v>
      </c>
      <c r="Y7" s="1">
        <v>39</v>
      </c>
      <c r="Z7" s="1">
        <v>25.6</v>
      </c>
      <c r="AA7" s="1"/>
      <c r="AB7" s="1">
        <f t="shared" si="4"/>
        <v>35.747999999999983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219</v>
      </c>
      <c r="D8" s="1">
        <v>208</v>
      </c>
      <c r="E8" s="1">
        <v>153</v>
      </c>
      <c r="F8" s="1">
        <v>274</v>
      </c>
      <c r="G8" s="7">
        <v>0.18</v>
      </c>
      <c r="H8" s="1">
        <v>270</v>
      </c>
      <c r="I8" s="1">
        <v>9988445</v>
      </c>
      <c r="J8" s="1">
        <v>156</v>
      </c>
      <c r="K8" s="1">
        <f t="shared" si="2"/>
        <v>-3</v>
      </c>
      <c r="L8" s="1"/>
      <c r="M8" s="1"/>
      <c r="N8" s="1">
        <v>196.6</v>
      </c>
      <c r="O8" s="1">
        <f t="shared" si="3"/>
        <v>30.6</v>
      </c>
      <c r="P8" s="5">
        <f t="shared" si="5"/>
        <v>80.200000000000045</v>
      </c>
      <c r="Q8" s="5"/>
      <c r="R8" s="1"/>
      <c r="S8" s="1">
        <f t="shared" si="6"/>
        <v>18</v>
      </c>
      <c r="T8" s="1">
        <f t="shared" si="7"/>
        <v>15.379084967320262</v>
      </c>
      <c r="U8" s="1">
        <v>34.200000000000003</v>
      </c>
      <c r="V8" s="1">
        <v>32</v>
      </c>
      <c r="W8" s="1">
        <v>43</v>
      </c>
      <c r="X8" s="1">
        <v>37.6</v>
      </c>
      <c r="Y8" s="1">
        <v>43</v>
      </c>
      <c r="Z8" s="1">
        <v>28.4</v>
      </c>
      <c r="AA8" s="1"/>
      <c r="AB8" s="1">
        <f t="shared" si="4"/>
        <v>14.436000000000007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395</v>
      </c>
      <c r="D9" s="1">
        <v>1</v>
      </c>
      <c r="E9" s="1">
        <v>64</v>
      </c>
      <c r="F9" s="1">
        <v>332</v>
      </c>
      <c r="G9" s="7">
        <v>0.4</v>
      </c>
      <c r="H9" s="1">
        <v>270</v>
      </c>
      <c r="I9" s="1">
        <v>9988452</v>
      </c>
      <c r="J9" s="1">
        <v>62</v>
      </c>
      <c r="K9" s="1">
        <f t="shared" si="2"/>
        <v>2</v>
      </c>
      <c r="L9" s="1"/>
      <c r="M9" s="1"/>
      <c r="N9" s="1"/>
      <c r="O9" s="1">
        <f t="shared" si="3"/>
        <v>12.8</v>
      </c>
      <c r="P9" s="5"/>
      <c r="Q9" s="5"/>
      <c r="R9" s="1"/>
      <c r="S9" s="1">
        <f t="shared" si="6"/>
        <v>25.9375</v>
      </c>
      <c r="T9" s="1">
        <f t="shared" si="7"/>
        <v>25.9375</v>
      </c>
      <c r="U9" s="1">
        <v>13.4</v>
      </c>
      <c r="V9" s="1">
        <v>8.6</v>
      </c>
      <c r="W9" s="1">
        <v>8.1999999999999993</v>
      </c>
      <c r="X9" s="1">
        <v>9.6</v>
      </c>
      <c r="Y9" s="1">
        <v>23.6</v>
      </c>
      <c r="Z9" s="1">
        <v>9.8000000000000007</v>
      </c>
      <c r="AA9" s="33" t="s">
        <v>41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31</v>
      </c>
      <c r="C10" s="1"/>
      <c r="D10" s="1">
        <v>112</v>
      </c>
      <c r="E10" s="1">
        <v>24</v>
      </c>
      <c r="F10" s="1">
        <v>88</v>
      </c>
      <c r="G10" s="7">
        <v>0.4</v>
      </c>
      <c r="H10" s="1">
        <v>270</v>
      </c>
      <c r="I10" s="1">
        <v>9988476</v>
      </c>
      <c r="J10" s="1">
        <v>24</v>
      </c>
      <c r="K10" s="1">
        <f t="shared" si="2"/>
        <v>0</v>
      </c>
      <c r="L10" s="1"/>
      <c r="M10" s="1"/>
      <c r="N10" s="1"/>
      <c r="O10" s="1">
        <f t="shared" si="3"/>
        <v>4.8</v>
      </c>
      <c r="P10" s="5"/>
      <c r="Q10" s="5">
        <v>100</v>
      </c>
      <c r="R10" s="1"/>
      <c r="S10" s="1">
        <f t="shared" si="6"/>
        <v>18.333333333333336</v>
      </c>
      <c r="T10" s="1">
        <f t="shared" si="7"/>
        <v>18.333333333333336</v>
      </c>
      <c r="U10" s="1">
        <v>1.8</v>
      </c>
      <c r="V10" s="1">
        <v>3.8</v>
      </c>
      <c r="W10" s="1">
        <v>7.2</v>
      </c>
      <c r="X10" s="1">
        <v>4.4000000000000004</v>
      </c>
      <c r="Y10" s="1">
        <v>15.4</v>
      </c>
      <c r="Z10" s="1">
        <v>4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31</v>
      </c>
      <c r="C11" s="1">
        <v>515</v>
      </c>
      <c r="D11" s="1"/>
      <c r="E11" s="1">
        <v>156</v>
      </c>
      <c r="F11" s="1">
        <v>349</v>
      </c>
      <c r="G11" s="7">
        <v>0.18</v>
      </c>
      <c r="H11" s="1">
        <v>150</v>
      </c>
      <c r="I11" s="1">
        <v>5034819</v>
      </c>
      <c r="J11" s="1">
        <v>160</v>
      </c>
      <c r="K11" s="1">
        <f t="shared" si="2"/>
        <v>-4</v>
      </c>
      <c r="L11" s="1"/>
      <c r="M11" s="1"/>
      <c r="N11" s="1">
        <v>471.4</v>
      </c>
      <c r="O11" s="1">
        <f t="shared" si="3"/>
        <v>31.2</v>
      </c>
      <c r="P11" s="5"/>
      <c r="Q11" s="5"/>
      <c r="R11" s="1"/>
      <c r="S11" s="1">
        <f t="shared" si="6"/>
        <v>26.294871794871796</v>
      </c>
      <c r="T11" s="1">
        <f t="shared" si="7"/>
        <v>26.294871794871796</v>
      </c>
      <c r="U11" s="1">
        <v>54.8</v>
      </c>
      <c r="V11" s="1">
        <v>50</v>
      </c>
      <c r="W11" s="1">
        <v>45</v>
      </c>
      <c r="X11" s="1">
        <v>61.2</v>
      </c>
      <c r="Y11" s="1">
        <v>35.4</v>
      </c>
      <c r="Z11" s="1">
        <v>46.8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35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>
        <v>100</v>
      </c>
      <c r="Q12" s="5">
        <v>250</v>
      </c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4.3418000000000001</v>
      </c>
      <c r="X12" s="1">
        <v>4.4996</v>
      </c>
      <c r="Y12" s="1">
        <v>10.2728</v>
      </c>
      <c r="Z12" s="1">
        <v>4.0423999999999998</v>
      </c>
      <c r="AA12" s="1" t="s">
        <v>46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31</v>
      </c>
      <c r="C13" s="1">
        <v>587</v>
      </c>
      <c r="D13" s="1"/>
      <c r="E13" s="1">
        <v>135</v>
      </c>
      <c r="F13" s="1">
        <v>448</v>
      </c>
      <c r="G13" s="7">
        <v>0.1</v>
      </c>
      <c r="H13" s="1">
        <v>90</v>
      </c>
      <c r="I13" s="1">
        <v>8444163</v>
      </c>
      <c r="J13" s="1">
        <v>127</v>
      </c>
      <c r="K13" s="1">
        <f t="shared" si="2"/>
        <v>8</v>
      </c>
      <c r="L13" s="1"/>
      <c r="M13" s="1"/>
      <c r="N13" s="1"/>
      <c r="O13" s="1">
        <f t="shared" si="3"/>
        <v>27</v>
      </c>
      <c r="P13" s="5">
        <f t="shared" si="5"/>
        <v>38</v>
      </c>
      <c r="Q13" s="5"/>
      <c r="R13" s="1"/>
      <c r="S13" s="1">
        <f t="shared" si="6"/>
        <v>18</v>
      </c>
      <c r="T13" s="1">
        <f t="shared" si="7"/>
        <v>16.592592592592592</v>
      </c>
      <c r="U13" s="1">
        <v>30.2</v>
      </c>
      <c r="V13" s="1">
        <v>24</v>
      </c>
      <c r="W13" s="1">
        <v>21.6</v>
      </c>
      <c r="X13" s="1">
        <v>47.2</v>
      </c>
      <c r="Y13" s="1">
        <v>34.799999999999997</v>
      </c>
      <c r="Z13" s="1">
        <v>37</v>
      </c>
      <c r="AA13" s="1"/>
      <c r="AB13" s="1">
        <f t="shared" si="4"/>
        <v>3.8000000000000003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48</v>
      </c>
      <c r="B14" s="1" t="s">
        <v>31</v>
      </c>
      <c r="C14" s="1">
        <v>986</v>
      </c>
      <c r="D14" s="1">
        <v>890</v>
      </c>
      <c r="E14" s="1">
        <v>353</v>
      </c>
      <c r="F14" s="1">
        <v>1523</v>
      </c>
      <c r="G14" s="7">
        <v>0.18</v>
      </c>
      <c r="H14" s="1">
        <v>150</v>
      </c>
      <c r="I14" s="1">
        <v>5038411</v>
      </c>
      <c r="J14" s="1">
        <v>363</v>
      </c>
      <c r="K14" s="1">
        <f t="shared" si="2"/>
        <v>-10</v>
      </c>
      <c r="L14" s="1"/>
      <c r="M14" s="1"/>
      <c r="N14" s="1"/>
      <c r="O14" s="1">
        <f t="shared" si="3"/>
        <v>70.599999999999994</v>
      </c>
      <c r="P14" s="5"/>
      <c r="Q14" s="5"/>
      <c r="R14" s="1"/>
      <c r="S14" s="1">
        <f t="shared" si="6"/>
        <v>21.572237960339944</v>
      </c>
      <c r="T14" s="1">
        <f t="shared" si="7"/>
        <v>21.572237960339944</v>
      </c>
      <c r="U14" s="1">
        <v>89.2</v>
      </c>
      <c r="V14" s="1">
        <v>9.4</v>
      </c>
      <c r="W14" s="1">
        <v>57</v>
      </c>
      <c r="X14" s="1">
        <v>82.8</v>
      </c>
      <c r="Y14" s="1">
        <v>2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49</v>
      </c>
      <c r="B15" s="13" t="s">
        <v>31</v>
      </c>
      <c r="C15" s="13">
        <v>706</v>
      </c>
      <c r="D15" s="13"/>
      <c r="E15" s="13">
        <v>307</v>
      </c>
      <c r="F15" s="14">
        <v>390</v>
      </c>
      <c r="G15" s="7">
        <v>0.18</v>
      </c>
      <c r="H15" s="1">
        <v>150</v>
      </c>
      <c r="I15" s="1">
        <v>5038459</v>
      </c>
      <c r="J15" s="1">
        <v>319</v>
      </c>
      <c r="K15" s="1">
        <f t="shared" si="2"/>
        <v>-12</v>
      </c>
      <c r="L15" s="1"/>
      <c r="M15" s="1"/>
      <c r="N15" s="1">
        <v>1186.5999999999999</v>
      </c>
      <c r="O15" s="1">
        <f t="shared" si="3"/>
        <v>61.4</v>
      </c>
      <c r="P15" s="5"/>
      <c r="Q15" s="5"/>
      <c r="R15" s="1"/>
      <c r="S15" s="1">
        <f t="shared" si="6"/>
        <v>25.677524429967427</v>
      </c>
      <c r="T15" s="1">
        <f t="shared" si="7"/>
        <v>25.677524429967427</v>
      </c>
      <c r="U15" s="1">
        <v>73.400000000000006</v>
      </c>
      <c r="V15" s="1">
        <v>12.4</v>
      </c>
      <c r="W15" s="1">
        <v>0</v>
      </c>
      <c r="X15" s="1">
        <v>-0.2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5" t="s">
        <v>63</v>
      </c>
      <c r="B16" s="16" t="s">
        <v>31</v>
      </c>
      <c r="C16" s="16">
        <v>114</v>
      </c>
      <c r="D16" s="16">
        <v>7</v>
      </c>
      <c r="E16" s="16">
        <v>105</v>
      </c>
      <c r="F16" s="17">
        <v>11</v>
      </c>
      <c r="G16" s="18">
        <v>0</v>
      </c>
      <c r="H16" s="19" t="e">
        <v>#N/A</v>
      </c>
      <c r="I16" s="19" t="s">
        <v>36</v>
      </c>
      <c r="J16" s="19">
        <v>103</v>
      </c>
      <c r="K16" s="19">
        <f>E16-J16</f>
        <v>2</v>
      </c>
      <c r="L16" s="19"/>
      <c r="M16" s="19"/>
      <c r="N16" s="19"/>
      <c r="O16" s="19">
        <f t="shared" si="3"/>
        <v>21</v>
      </c>
      <c r="P16" s="20"/>
      <c r="Q16" s="20"/>
      <c r="R16" s="19"/>
      <c r="S16" s="19">
        <f t="shared" si="6"/>
        <v>0.52380952380952384</v>
      </c>
      <c r="T16" s="19">
        <f t="shared" si="7"/>
        <v>0.52380952380952384</v>
      </c>
      <c r="U16" s="19">
        <v>37.799999999999997</v>
      </c>
      <c r="V16" s="19">
        <v>99.6</v>
      </c>
      <c r="W16" s="19">
        <v>102</v>
      </c>
      <c r="X16" s="19">
        <v>117</v>
      </c>
      <c r="Y16" s="19">
        <v>58.8</v>
      </c>
      <c r="Z16" s="19">
        <v>95.8</v>
      </c>
      <c r="AA16" s="19"/>
      <c r="AB16" s="19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31</v>
      </c>
      <c r="C17" s="1">
        <v>16</v>
      </c>
      <c r="D17" s="1"/>
      <c r="E17" s="1">
        <v>13</v>
      </c>
      <c r="F17" s="1"/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-62</v>
      </c>
      <c r="L17" s="1"/>
      <c r="M17" s="1"/>
      <c r="N17" s="1">
        <v>1226</v>
      </c>
      <c r="O17" s="1">
        <f t="shared" si="3"/>
        <v>2.6</v>
      </c>
      <c r="P17" s="5"/>
      <c r="Q17" s="5"/>
      <c r="R17" s="1"/>
      <c r="S17" s="1">
        <f t="shared" si="6"/>
        <v>471.53846153846155</v>
      </c>
      <c r="T17" s="1">
        <f t="shared" si="7"/>
        <v>471.53846153846155</v>
      </c>
      <c r="U17" s="1">
        <v>69</v>
      </c>
      <c r="V17" s="1">
        <v>89.8</v>
      </c>
      <c r="W17" s="1">
        <v>66.8</v>
      </c>
      <c r="X17" s="1">
        <v>81.8</v>
      </c>
      <c r="Y17" s="1">
        <v>38</v>
      </c>
      <c r="Z17" s="1">
        <v>53</v>
      </c>
      <c r="AA17" s="1" t="s">
        <v>51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31</v>
      </c>
      <c r="C18" s="1">
        <v>124</v>
      </c>
      <c r="D18" s="1">
        <v>5</v>
      </c>
      <c r="E18" s="1">
        <v>124</v>
      </c>
      <c r="F18" s="1"/>
      <c r="G18" s="7">
        <v>0.18</v>
      </c>
      <c r="H18" s="1">
        <v>120</v>
      </c>
      <c r="I18" s="1">
        <v>5038855</v>
      </c>
      <c r="J18" s="1">
        <v>143</v>
      </c>
      <c r="K18" s="1">
        <f t="shared" si="2"/>
        <v>-19</v>
      </c>
      <c r="L18" s="1"/>
      <c r="M18" s="1"/>
      <c r="N18" s="1">
        <v>1006.4</v>
      </c>
      <c r="O18" s="1">
        <f t="shared" si="3"/>
        <v>24.8</v>
      </c>
      <c r="P18" s="5"/>
      <c r="Q18" s="5"/>
      <c r="R18" s="1"/>
      <c r="S18" s="1">
        <f t="shared" si="6"/>
        <v>40.58064516129032</v>
      </c>
      <c r="T18" s="1">
        <f t="shared" si="7"/>
        <v>40.58064516129032</v>
      </c>
      <c r="U18" s="1">
        <v>62.8</v>
      </c>
      <c r="V18" s="1">
        <v>93.6</v>
      </c>
      <c r="W18" s="1">
        <v>19.600000000000001</v>
      </c>
      <c r="X18" s="1">
        <v>87.6</v>
      </c>
      <c r="Y18" s="1">
        <v>35.200000000000003</v>
      </c>
      <c r="Z18" s="1">
        <v>55.8</v>
      </c>
      <c r="AA18" s="1" t="s">
        <v>53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31</v>
      </c>
      <c r="C19" s="1">
        <v>1280</v>
      </c>
      <c r="D19" s="1">
        <v>1000</v>
      </c>
      <c r="E19" s="1">
        <v>535</v>
      </c>
      <c r="F19" s="1">
        <v>1734</v>
      </c>
      <c r="G19" s="7">
        <v>0.18</v>
      </c>
      <c r="H19" s="1">
        <v>150</v>
      </c>
      <c r="I19" s="1">
        <v>5038435</v>
      </c>
      <c r="J19" s="1">
        <v>548</v>
      </c>
      <c r="K19" s="1">
        <f t="shared" si="2"/>
        <v>-13</v>
      </c>
      <c r="L19" s="1"/>
      <c r="M19" s="1"/>
      <c r="N19" s="1">
        <v>137</v>
      </c>
      <c r="O19" s="1">
        <f t="shared" si="3"/>
        <v>107</v>
      </c>
      <c r="P19" s="5">
        <f t="shared" ref="P19" si="8">18*O19-N19-F19</f>
        <v>55</v>
      </c>
      <c r="Q19" s="5"/>
      <c r="R19" s="1"/>
      <c r="S19" s="1">
        <f t="shared" si="6"/>
        <v>18</v>
      </c>
      <c r="T19" s="1">
        <f t="shared" si="7"/>
        <v>17.485981308411215</v>
      </c>
      <c r="U19" s="1">
        <v>134</v>
      </c>
      <c r="V19" s="1">
        <v>13.6</v>
      </c>
      <c r="W19" s="1">
        <v>7.6</v>
      </c>
      <c r="X19" s="1">
        <v>56.6</v>
      </c>
      <c r="Y19" s="1">
        <v>0</v>
      </c>
      <c r="Z19" s="1">
        <v>-1.2</v>
      </c>
      <c r="AA19" s="1"/>
      <c r="AB19" s="1">
        <f t="shared" si="4"/>
        <v>9.9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9" t="s">
        <v>55</v>
      </c>
      <c r="B20" s="29" t="s">
        <v>31</v>
      </c>
      <c r="C20" s="29">
        <v>218</v>
      </c>
      <c r="D20" s="29"/>
      <c r="E20" s="29">
        <v>90</v>
      </c>
      <c r="F20" s="29">
        <v>127</v>
      </c>
      <c r="G20" s="30">
        <v>0.4</v>
      </c>
      <c r="H20" s="29" t="e">
        <v>#N/A</v>
      </c>
      <c r="I20" s="29">
        <v>5039609</v>
      </c>
      <c r="J20" s="29">
        <v>91</v>
      </c>
      <c r="K20" s="29">
        <f t="shared" si="2"/>
        <v>-1</v>
      </c>
      <c r="L20" s="29"/>
      <c r="M20" s="29"/>
      <c r="N20" s="29"/>
      <c r="O20" s="29">
        <f t="shared" si="3"/>
        <v>18</v>
      </c>
      <c r="P20" s="31"/>
      <c r="Q20" s="31"/>
      <c r="R20" s="29"/>
      <c r="S20" s="29">
        <f t="shared" si="6"/>
        <v>7.0555555555555554</v>
      </c>
      <c r="T20" s="29">
        <f t="shared" si="7"/>
        <v>7.0555555555555554</v>
      </c>
      <c r="U20" s="29">
        <v>20.8</v>
      </c>
      <c r="V20" s="29">
        <v>22.4</v>
      </c>
      <c r="W20" s="29">
        <v>21.2</v>
      </c>
      <c r="X20" s="29">
        <v>8.6</v>
      </c>
      <c r="Y20" s="29">
        <v>9</v>
      </c>
      <c r="Z20" s="29">
        <v>0</v>
      </c>
      <c r="AA20" s="29" t="s">
        <v>56</v>
      </c>
      <c r="AB20" s="2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57</v>
      </c>
      <c r="B21" s="13" t="s">
        <v>31</v>
      </c>
      <c r="C21" s="13"/>
      <c r="D21" s="13"/>
      <c r="E21" s="13"/>
      <c r="F21" s="14"/>
      <c r="G21" s="7">
        <v>0.18</v>
      </c>
      <c r="H21" s="1">
        <v>120</v>
      </c>
      <c r="I21" s="1">
        <v>5038398</v>
      </c>
      <c r="J21" s="1"/>
      <c r="K21" s="1">
        <f t="shared" si="2"/>
        <v>0</v>
      </c>
      <c r="L21" s="1"/>
      <c r="M21" s="1"/>
      <c r="N21" s="1">
        <v>225.39999999999989</v>
      </c>
      <c r="O21" s="1">
        <f t="shared" si="3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-0.2</v>
      </c>
      <c r="X21" s="1">
        <v>-0.2</v>
      </c>
      <c r="Y21" s="1">
        <v>0</v>
      </c>
      <c r="Z21" s="1">
        <v>-1.6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5" t="s">
        <v>64</v>
      </c>
      <c r="B22" s="16" t="s">
        <v>31</v>
      </c>
      <c r="C22" s="16">
        <v>905</v>
      </c>
      <c r="D22" s="16"/>
      <c r="E22" s="16">
        <v>183</v>
      </c>
      <c r="F22" s="17">
        <v>706</v>
      </c>
      <c r="G22" s="18">
        <v>0</v>
      </c>
      <c r="H22" s="19" t="e">
        <v>#N/A</v>
      </c>
      <c r="I22" s="19" t="s">
        <v>36</v>
      </c>
      <c r="J22" s="19">
        <v>188</v>
      </c>
      <c r="K22" s="19">
        <f>E22-J22</f>
        <v>-5</v>
      </c>
      <c r="L22" s="19"/>
      <c r="M22" s="19"/>
      <c r="N22" s="19"/>
      <c r="O22" s="19">
        <f t="shared" si="3"/>
        <v>36.6</v>
      </c>
      <c r="P22" s="20"/>
      <c r="Q22" s="20"/>
      <c r="R22" s="19"/>
      <c r="S22" s="19">
        <f t="shared" si="6"/>
        <v>19.289617486338798</v>
      </c>
      <c r="T22" s="19">
        <f t="shared" si="7"/>
        <v>19.289617486338798</v>
      </c>
      <c r="U22" s="19">
        <v>62.8</v>
      </c>
      <c r="V22" s="19">
        <v>90.2</v>
      </c>
      <c r="W22" s="19">
        <v>51.4</v>
      </c>
      <c r="X22" s="19">
        <v>94</v>
      </c>
      <c r="Y22" s="19">
        <v>44.4</v>
      </c>
      <c r="Z22" s="19">
        <v>60.2</v>
      </c>
      <c r="AA22" s="19"/>
      <c r="AB22" s="1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58</v>
      </c>
      <c r="B23" s="13" t="s">
        <v>35</v>
      </c>
      <c r="C23" s="13"/>
      <c r="D23" s="13">
        <v>308.52</v>
      </c>
      <c r="E23" s="13">
        <v>135.28700000000001</v>
      </c>
      <c r="F23" s="14">
        <v>171.636</v>
      </c>
      <c r="G23" s="7">
        <v>1</v>
      </c>
      <c r="H23" s="1">
        <v>150</v>
      </c>
      <c r="I23" s="1">
        <v>5038572</v>
      </c>
      <c r="J23" s="1">
        <v>130.5</v>
      </c>
      <c r="K23" s="1">
        <f t="shared" si="2"/>
        <v>4.7870000000000061</v>
      </c>
      <c r="L23" s="1"/>
      <c r="M23" s="1"/>
      <c r="N23" s="32">
        <v>358.25279999999958</v>
      </c>
      <c r="O23" s="1">
        <f t="shared" si="3"/>
        <v>27.057400000000001</v>
      </c>
      <c r="P23" s="5">
        <f>18*(O23+O24+O25)-N24-F23-F24-N25-F25</f>
        <v>946.57159999999988</v>
      </c>
      <c r="Q23" s="5">
        <v>500</v>
      </c>
      <c r="R23" s="1"/>
      <c r="S23" s="1">
        <f>(F23+P23)/O23</f>
        <v>41.327237650328556</v>
      </c>
      <c r="T23" s="1">
        <f>(F23)/O23</f>
        <v>6.3434032833901259</v>
      </c>
      <c r="U23" s="1">
        <v>0.44800000000000012</v>
      </c>
      <c r="V23" s="1">
        <v>21.876000000000001</v>
      </c>
      <c r="W23" s="1">
        <v>9.718</v>
      </c>
      <c r="X23" s="1">
        <v>34.502000000000002</v>
      </c>
      <c r="Y23" s="1">
        <v>65.548599999999993</v>
      </c>
      <c r="Z23" s="1">
        <v>62.854999999999997</v>
      </c>
      <c r="AA23" s="32" t="s">
        <v>79</v>
      </c>
      <c r="AB23" s="1">
        <f t="shared" si="4"/>
        <v>946.57159999999988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69</v>
      </c>
      <c r="B24" s="19" t="s">
        <v>35</v>
      </c>
      <c r="C24" s="19">
        <v>284.495</v>
      </c>
      <c r="D24" s="19">
        <v>2.7450000000000001</v>
      </c>
      <c r="E24" s="19">
        <v>155.93899999999999</v>
      </c>
      <c r="F24" s="22">
        <v>118.46599999999999</v>
      </c>
      <c r="G24" s="18">
        <v>0</v>
      </c>
      <c r="H24" s="19" t="e">
        <v>#N/A</v>
      </c>
      <c r="I24" s="19" t="s">
        <v>36</v>
      </c>
      <c r="J24" s="19">
        <v>141.30000000000001</v>
      </c>
      <c r="K24" s="19">
        <v>14.638999999999982</v>
      </c>
      <c r="L24" s="19"/>
      <c r="M24" s="19"/>
      <c r="N24" s="19"/>
      <c r="O24" s="19">
        <f t="shared" si="3"/>
        <v>31.187799999999999</v>
      </c>
      <c r="P24" s="20"/>
      <c r="Q24" s="20">
        <v>300</v>
      </c>
      <c r="R24" s="19"/>
      <c r="S24" s="19">
        <f t="shared" si="6"/>
        <v>3.7984724796234426</v>
      </c>
      <c r="T24" s="19">
        <f t="shared" si="7"/>
        <v>3.7984724796234426</v>
      </c>
      <c r="U24" s="19">
        <v>70.055399999999992</v>
      </c>
      <c r="V24" s="19">
        <v>32.197200000000002</v>
      </c>
      <c r="W24" s="19">
        <v>60.093600000000002</v>
      </c>
      <c r="X24" s="19">
        <v>30.8184</v>
      </c>
      <c r="Y24" s="19">
        <v>0</v>
      </c>
      <c r="Z24" s="19">
        <v>0</v>
      </c>
      <c r="AA24" s="19"/>
      <c r="AB24" s="19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5" t="s">
        <v>34</v>
      </c>
      <c r="B25" s="16" t="s">
        <v>35</v>
      </c>
      <c r="C25" s="16">
        <v>150.554</v>
      </c>
      <c r="D25" s="16"/>
      <c r="E25" s="16">
        <v>73.599999999999994</v>
      </c>
      <c r="F25" s="17">
        <v>76.7</v>
      </c>
      <c r="G25" s="18">
        <v>0</v>
      </c>
      <c r="H25" s="19" t="e">
        <v>#N/A</v>
      </c>
      <c r="I25" s="19" t="s">
        <v>36</v>
      </c>
      <c r="J25" s="19">
        <v>63</v>
      </c>
      <c r="K25" s="19">
        <v>10.599999999999994</v>
      </c>
      <c r="L25" s="19"/>
      <c r="M25" s="19"/>
      <c r="N25" s="19"/>
      <c r="O25" s="19">
        <f t="shared" si="3"/>
        <v>14.719999999999999</v>
      </c>
      <c r="P25" s="20"/>
      <c r="Q25" s="20">
        <v>200</v>
      </c>
      <c r="R25" s="19"/>
      <c r="S25" s="19">
        <f t="shared" si="6"/>
        <v>5.210597826086957</v>
      </c>
      <c r="T25" s="19">
        <f t="shared" si="7"/>
        <v>5.210597826086957</v>
      </c>
      <c r="U25" s="19">
        <v>6.1891999999999996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/>
      <c r="AB25" s="1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59</v>
      </c>
      <c r="B26" s="13" t="s">
        <v>35</v>
      </c>
      <c r="C26" s="13">
        <v>0.126</v>
      </c>
      <c r="D26" s="13"/>
      <c r="E26" s="13"/>
      <c r="F26" s="14"/>
      <c r="G26" s="7">
        <v>1</v>
      </c>
      <c r="H26" s="1">
        <v>150</v>
      </c>
      <c r="I26" s="1">
        <v>5038596</v>
      </c>
      <c r="J26" s="1">
        <v>5</v>
      </c>
      <c r="K26" s="1">
        <f t="shared" si="2"/>
        <v>-5</v>
      </c>
      <c r="L26" s="1"/>
      <c r="M26" s="1"/>
      <c r="N26" s="1"/>
      <c r="O26" s="1">
        <f t="shared" si="3"/>
        <v>0</v>
      </c>
      <c r="P26" s="5">
        <f>18*(O26+O27)-N26-N27-F26-F27</f>
        <v>388.53480000000002</v>
      </c>
      <c r="Q26" s="5">
        <v>700</v>
      </c>
      <c r="R26" s="1"/>
      <c r="S26" s="1" t="e">
        <f t="shared" si="6"/>
        <v>#DIV/0!</v>
      </c>
      <c r="T26" s="1" t="e">
        <f t="shared" si="7"/>
        <v>#DIV/0!</v>
      </c>
      <c r="U26" s="1">
        <v>16.389199999999999</v>
      </c>
      <c r="V26" s="1">
        <v>24.906400000000001</v>
      </c>
      <c r="W26" s="1">
        <v>4.2817999999999996</v>
      </c>
      <c r="X26" s="1">
        <v>31.1416</v>
      </c>
      <c r="Y26" s="1">
        <v>57.557600000000001</v>
      </c>
      <c r="Z26" s="1">
        <v>25.126200000000001</v>
      </c>
      <c r="AA26" s="1"/>
      <c r="AB26" s="1">
        <f t="shared" si="4"/>
        <v>388.53480000000002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5" t="s">
        <v>37</v>
      </c>
      <c r="B27" s="16" t="s">
        <v>35</v>
      </c>
      <c r="C27" s="16">
        <v>115.092</v>
      </c>
      <c r="D27" s="16">
        <v>252.48500000000001</v>
      </c>
      <c r="E27" s="16">
        <v>164.34299999999999</v>
      </c>
      <c r="F27" s="17">
        <v>203.1</v>
      </c>
      <c r="G27" s="18">
        <v>0</v>
      </c>
      <c r="H27" s="19" t="e">
        <v>#N/A</v>
      </c>
      <c r="I27" s="19" t="s">
        <v>36</v>
      </c>
      <c r="J27" s="19">
        <v>155</v>
      </c>
      <c r="K27" s="19">
        <f>E27-J27</f>
        <v>9.3429999999999893</v>
      </c>
      <c r="L27" s="19"/>
      <c r="M27" s="19"/>
      <c r="N27" s="19"/>
      <c r="O27" s="19">
        <f t="shared" si="3"/>
        <v>32.868600000000001</v>
      </c>
      <c r="P27" s="20"/>
      <c r="Q27" s="20">
        <v>300</v>
      </c>
      <c r="R27" s="19"/>
      <c r="S27" s="19">
        <f t="shared" si="6"/>
        <v>6.1791497051897553</v>
      </c>
      <c r="T27" s="19">
        <f t="shared" si="7"/>
        <v>6.1791497051897553</v>
      </c>
      <c r="U27" s="19">
        <v>2.0215999999999998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/>
      <c r="AB27" s="19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3" t="s">
        <v>60</v>
      </c>
      <c r="B28" s="24" t="s">
        <v>35</v>
      </c>
      <c r="C28" s="24"/>
      <c r="D28" s="24"/>
      <c r="E28" s="24"/>
      <c r="F28" s="25"/>
      <c r="G28" s="26">
        <v>1</v>
      </c>
      <c r="H28" s="27">
        <v>120</v>
      </c>
      <c r="I28" s="27">
        <v>8785204</v>
      </c>
      <c r="J28" s="27"/>
      <c r="K28" s="27">
        <f t="shared" si="2"/>
        <v>0</v>
      </c>
      <c r="L28" s="27"/>
      <c r="M28" s="27"/>
      <c r="N28" s="27">
        <v>1100</v>
      </c>
      <c r="O28" s="27">
        <f t="shared" si="3"/>
        <v>0</v>
      </c>
      <c r="P28" s="28"/>
      <c r="Q28" s="28">
        <v>700</v>
      </c>
      <c r="R28" s="27"/>
      <c r="S28" s="27" t="e">
        <f t="shared" si="6"/>
        <v>#DIV/0!</v>
      </c>
      <c r="T28" s="27" t="e">
        <f t="shared" si="7"/>
        <v>#DIV/0!</v>
      </c>
      <c r="U28" s="27">
        <v>0</v>
      </c>
      <c r="V28" s="27">
        <v>0</v>
      </c>
      <c r="W28" s="27">
        <v>0</v>
      </c>
      <c r="X28" s="27">
        <v>0</v>
      </c>
      <c r="Y28" s="27">
        <v>-0.24</v>
      </c>
      <c r="Z28" s="27">
        <v>0</v>
      </c>
      <c r="AA28" s="27" t="s">
        <v>61</v>
      </c>
      <c r="AB28" s="27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5" t="s">
        <v>43</v>
      </c>
      <c r="B29" s="16" t="s">
        <v>35</v>
      </c>
      <c r="C29" s="16">
        <v>115.123</v>
      </c>
      <c r="D29" s="16">
        <v>9.6530000000000005</v>
      </c>
      <c r="E29" s="16">
        <v>118.85</v>
      </c>
      <c r="F29" s="17"/>
      <c r="G29" s="18">
        <v>0</v>
      </c>
      <c r="H29" s="19" t="e">
        <v>#N/A</v>
      </c>
      <c r="I29" s="19" t="s">
        <v>36</v>
      </c>
      <c r="J29" s="19">
        <v>121.5</v>
      </c>
      <c r="K29" s="19">
        <f>E29-J29</f>
        <v>-2.6500000000000057</v>
      </c>
      <c r="L29" s="19"/>
      <c r="M29" s="19"/>
      <c r="N29" s="19"/>
      <c r="O29" s="19">
        <f t="shared" si="3"/>
        <v>23.77</v>
      </c>
      <c r="P29" s="20"/>
      <c r="Q29" s="20"/>
      <c r="R29" s="19"/>
      <c r="S29" s="19">
        <f t="shared" si="6"/>
        <v>0</v>
      </c>
      <c r="T29" s="19">
        <f t="shared" si="7"/>
        <v>0</v>
      </c>
      <c r="U29" s="19">
        <v>50.093800000000002</v>
      </c>
      <c r="V29" s="19">
        <v>31.487400000000001</v>
      </c>
      <c r="W29" s="19">
        <v>59.091600000000007</v>
      </c>
      <c r="X29" s="19">
        <v>0</v>
      </c>
      <c r="Y29" s="19">
        <v>0</v>
      </c>
      <c r="Z29" s="19">
        <v>0</v>
      </c>
      <c r="AA29" s="19"/>
      <c r="AB29" s="1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35</v>
      </c>
      <c r="C30" s="1"/>
      <c r="D30" s="1">
        <v>261.31599999999997</v>
      </c>
      <c r="E30" s="1">
        <v>43.816000000000003</v>
      </c>
      <c r="F30" s="1">
        <v>217.5</v>
      </c>
      <c r="G30" s="7">
        <v>1</v>
      </c>
      <c r="H30" s="1">
        <v>180</v>
      </c>
      <c r="I30" s="1">
        <v>5038619</v>
      </c>
      <c r="J30" s="1">
        <v>47</v>
      </c>
      <c r="K30" s="1">
        <f t="shared" si="2"/>
        <v>-3.1839999999999975</v>
      </c>
      <c r="L30" s="1"/>
      <c r="M30" s="1"/>
      <c r="N30" s="32">
        <v>86.484800000000007</v>
      </c>
      <c r="O30" s="1">
        <f t="shared" si="3"/>
        <v>8.7632000000000012</v>
      </c>
      <c r="P30" s="5">
        <v>90</v>
      </c>
      <c r="Q30" s="5">
        <v>700</v>
      </c>
      <c r="R30" s="1"/>
      <c r="S30" s="1">
        <f>(F30+P30)/O30</f>
        <v>35.089921489866711</v>
      </c>
      <c r="T30" s="1">
        <f>(F30)/O30</f>
        <v>24.819700566003284</v>
      </c>
      <c r="U30" s="1">
        <v>18.6936</v>
      </c>
      <c r="V30" s="1">
        <v>13.8192</v>
      </c>
      <c r="W30" s="1">
        <v>0.9728</v>
      </c>
      <c r="X30" s="1">
        <v>0</v>
      </c>
      <c r="Y30" s="1">
        <v>0</v>
      </c>
      <c r="Z30" s="1">
        <v>16.942399999999999</v>
      </c>
      <c r="AA30" s="32" t="s">
        <v>79</v>
      </c>
      <c r="AB30" s="1">
        <f t="shared" si="4"/>
        <v>90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217</v>
      </c>
      <c r="D31" s="1">
        <v>250</v>
      </c>
      <c r="E31" s="1">
        <v>137</v>
      </c>
      <c r="F31" s="1">
        <v>328</v>
      </c>
      <c r="G31" s="7">
        <v>0.1</v>
      </c>
      <c r="H31" s="1">
        <v>60</v>
      </c>
      <c r="I31" s="1">
        <v>8444170</v>
      </c>
      <c r="J31" s="1">
        <v>125</v>
      </c>
      <c r="K31" s="1">
        <f t="shared" si="2"/>
        <v>12</v>
      </c>
      <c r="L31" s="1"/>
      <c r="M31" s="1"/>
      <c r="N31" s="1">
        <v>231.4</v>
      </c>
      <c r="O31" s="1">
        <f t="shared" si="3"/>
        <v>27.4</v>
      </c>
      <c r="P31" s="5"/>
      <c r="Q31" s="5"/>
      <c r="R31" s="1"/>
      <c r="S31" s="1">
        <f t="shared" si="6"/>
        <v>20.416058394160583</v>
      </c>
      <c r="T31" s="1">
        <f t="shared" si="7"/>
        <v>20.416058394160583</v>
      </c>
      <c r="U31" s="1">
        <v>38.799999999999997</v>
      </c>
      <c r="V31" s="1">
        <v>29.6</v>
      </c>
      <c r="W31" s="1">
        <v>39</v>
      </c>
      <c r="X31" s="1">
        <v>36.6</v>
      </c>
      <c r="Y31" s="1">
        <v>35.200000000000003</v>
      </c>
      <c r="Z31" s="1">
        <v>58.4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35</v>
      </c>
      <c r="C32" s="1">
        <v>850</v>
      </c>
      <c r="D32" s="1">
        <v>4.2690000000000001</v>
      </c>
      <c r="E32" s="1">
        <v>464.16399999999999</v>
      </c>
      <c r="F32" s="1">
        <v>378.42599999999999</v>
      </c>
      <c r="G32" s="7">
        <v>1</v>
      </c>
      <c r="H32" s="1">
        <v>120</v>
      </c>
      <c r="I32" s="1">
        <v>5522704</v>
      </c>
      <c r="J32" s="1">
        <v>493</v>
      </c>
      <c r="K32" s="1">
        <f t="shared" si="2"/>
        <v>-28.836000000000013</v>
      </c>
      <c r="L32" s="1"/>
      <c r="M32" s="1"/>
      <c r="N32" s="1">
        <v>756.86680000000001</v>
      </c>
      <c r="O32" s="1">
        <f t="shared" si="3"/>
        <v>92.832799999999992</v>
      </c>
      <c r="P32" s="5">
        <f t="shared" ref="P32:P37" si="9">18*O32-N32-F32</f>
        <v>535.69759999999997</v>
      </c>
      <c r="Q32" s="5"/>
      <c r="R32" s="1"/>
      <c r="S32" s="1">
        <f t="shared" si="6"/>
        <v>18</v>
      </c>
      <c r="T32" s="1">
        <f t="shared" si="7"/>
        <v>12.229436147568533</v>
      </c>
      <c r="U32" s="1">
        <v>87.382599999999996</v>
      </c>
      <c r="V32" s="1">
        <v>72.56219999999999</v>
      </c>
      <c r="W32" s="1">
        <v>83.071600000000004</v>
      </c>
      <c r="X32" s="1">
        <v>100.7136</v>
      </c>
      <c r="Y32" s="1">
        <v>48.568600000000004</v>
      </c>
      <c r="Z32" s="1">
        <v>98.985399999999998</v>
      </c>
      <c r="AA32" s="1"/>
      <c r="AB32" s="1">
        <f t="shared" si="4"/>
        <v>535.69759999999997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658</v>
      </c>
      <c r="D33" s="1"/>
      <c r="E33" s="1">
        <v>118</v>
      </c>
      <c r="F33" s="1">
        <v>535</v>
      </c>
      <c r="G33" s="7">
        <v>0.14000000000000001</v>
      </c>
      <c r="H33" s="1">
        <v>180</v>
      </c>
      <c r="I33" s="1">
        <v>9988391</v>
      </c>
      <c r="J33" s="1">
        <v>110</v>
      </c>
      <c r="K33" s="1">
        <f t="shared" si="2"/>
        <v>8</v>
      </c>
      <c r="L33" s="1"/>
      <c r="M33" s="1"/>
      <c r="N33" s="1"/>
      <c r="O33" s="1">
        <f t="shared" si="3"/>
        <v>23.6</v>
      </c>
      <c r="P33" s="5"/>
      <c r="Q33" s="5"/>
      <c r="R33" s="1"/>
      <c r="S33" s="1">
        <f t="shared" si="6"/>
        <v>22.669491525423727</v>
      </c>
      <c r="T33" s="1">
        <f t="shared" si="7"/>
        <v>22.669491525423727</v>
      </c>
      <c r="U33" s="1">
        <v>25.4</v>
      </c>
      <c r="V33" s="1">
        <v>30.8</v>
      </c>
      <c r="W33" s="1">
        <v>23</v>
      </c>
      <c r="X33" s="1">
        <v>48.4</v>
      </c>
      <c r="Y33" s="1">
        <v>23.4</v>
      </c>
      <c r="Z33" s="1">
        <v>39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888</v>
      </c>
      <c r="D34" s="1"/>
      <c r="E34" s="1">
        <v>337</v>
      </c>
      <c r="F34" s="1">
        <v>551</v>
      </c>
      <c r="G34" s="7">
        <v>0.18</v>
      </c>
      <c r="H34" s="1">
        <v>270</v>
      </c>
      <c r="I34" s="1">
        <v>9988681</v>
      </c>
      <c r="J34" s="1">
        <v>328</v>
      </c>
      <c r="K34" s="1">
        <f t="shared" si="2"/>
        <v>9</v>
      </c>
      <c r="L34" s="1"/>
      <c r="M34" s="1"/>
      <c r="N34" s="1">
        <v>296.39999999999992</v>
      </c>
      <c r="O34" s="1">
        <f t="shared" si="3"/>
        <v>67.400000000000006</v>
      </c>
      <c r="P34" s="5">
        <f t="shared" si="9"/>
        <v>365.80000000000018</v>
      </c>
      <c r="Q34" s="5"/>
      <c r="R34" s="1"/>
      <c r="S34" s="1">
        <f t="shared" si="6"/>
        <v>18</v>
      </c>
      <c r="T34" s="1">
        <f t="shared" si="7"/>
        <v>12.572700296735903</v>
      </c>
      <c r="U34" s="1">
        <v>65.8</v>
      </c>
      <c r="V34" s="1">
        <v>49.8</v>
      </c>
      <c r="W34" s="1">
        <v>54.2</v>
      </c>
      <c r="X34" s="1">
        <v>83</v>
      </c>
      <c r="Y34" s="1">
        <v>51.4</v>
      </c>
      <c r="Z34" s="1">
        <v>74.400000000000006</v>
      </c>
      <c r="AA34" s="1"/>
      <c r="AB34" s="1">
        <f t="shared" si="4"/>
        <v>65.844000000000037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35</v>
      </c>
      <c r="C35" s="1"/>
      <c r="D35" s="1"/>
      <c r="E35" s="1"/>
      <c r="F35" s="1"/>
      <c r="G35" s="7">
        <v>1</v>
      </c>
      <c r="H35" s="1">
        <v>120</v>
      </c>
      <c r="I35" s="1">
        <v>8785198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>
        <v>50</v>
      </c>
      <c r="Q35" s="5">
        <v>250</v>
      </c>
      <c r="R35" s="1"/>
      <c r="S35" s="1" t="e">
        <f t="shared" si="6"/>
        <v>#DIV/0!</v>
      </c>
      <c r="T35" s="1" t="e">
        <f t="shared" si="7"/>
        <v>#DIV/0!</v>
      </c>
      <c r="U35" s="1">
        <v>0</v>
      </c>
      <c r="V35" s="1">
        <v>0</v>
      </c>
      <c r="W35" s="1">
        <v>1.8268</v>
      </c>
      <c r="X35" s="1">
        <v>23.078199999999999</v>
      </c>
      <c r="Y35" s="1">
        <v>4.9268000000000001</v>
      </c>
      <c r="Z35" s="1">
        <v>16.486599999999999</v>
      </c>
      <c r="AA35" s="1" t="s">
        <v>46</v>
      </c>
      <c r="AB35" s="1">
        <f t="shared" si="4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31</v>
      </c>
      <c r="C36" s="1">
        <v>410</v>
      </c>
      <c r="D36" s="1"/>
      <c r="E36" s="1">
        <v>249</v>
      </c>
      <c r="F36" s="1">
        <v>160</v>
      </c>
      <c r="G36" s="7">
        <v>0.1</v>
      </c>
      <c r="H36" s="1">
        <v>60</v>
      </c>
      <c r="I36" s="1">
        <v>8444187</v>
      </c>
      <c r="J36" s="1">
        <v>249</v>
      </c>
      <c r="K36" s="1">
        <f t="shared" si="2"/>
        <v>0</v>
      </c>
      <c r="L36" s="1"/>
      <c r="M36" s="1"/>
      <c r="N36" s="1">
        <v>770.8</v>
      </c>
      <c r="O36" s="1">
        <f t="shared" si="3"/>
        <v>49.8</v>
      </c>
      <c r="P36" s="5"/>
      <c r="Q36" s="5"/>
      <c r="R36" s="1"/>
      <c r="S36" s="1">
        <f t="shared" si="6"/>
        <v>18.690763052208837</v>
      </c>
      <c r="T36" s="1">
        <f t="shared" si="7"/>
        <v>18.690763052208837</v>
      </c>
      <c r="U36" s="1">
        <v>65.599999999999994</v>
      </c>
      <c r="V36" s="1">
        <v>63.4</v>
      </c>
      <c r="W36" s="1">
        <v>46.8</v>
      </c>
      <c r="X36" s="1">
        <v>46.8</v>
      </c>
      <c r="Y36" s="1">
        <v>62</v>
      </c>
      <c r="Z36" s="1">
        <v>69.599999999999994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31</v>
      </c>
      <c r="C37" s="1">
        <v>423</v>
      </c>
      <c r="D37" s="1"/>
      <c r="E37" s="1">
        <v>318</v>
      </c>
      <c r="F37" s="1">
        <v>105</v>
      </c>
      <c r="G37" s="7">
        <v>0.1</v>
      </c>
      <c r="H37" s="1">
        <v>90</v>
      </c>
      <c r="I37" s="1">
        <v>8444194</v>
      </c>
      <c r="J37" s="1">
        <v>314</v>
      </c>
      <c r="K37" s="1">
        <f t="shared" si="2"/>
        <v>4</v>
      </c>
      <c r="L37" s="1"/>
      <c r="M37" s="1"/>
      <c r="N37" s="1">
        <v>617.39999999999986</v>
      </c>
      <c r="O37" s="1">
        <f t="shared" si="3"/>
        <v>63.6</v>
      </c>
      <c r="P37" s="5">
        <f t="shared" si="9"/>
        <v>422.40000000000009</v>
      </c>
      <c r="Q37" s="5"/>
      <c r="R37" s="1"/>
      <c r="S37" s="1">
        <f t="shared" si="6"/>
        <v>18</v>
      </c>
      <c r="T37" s="1">
        <f t="shared" si="7"/>
        <v>11.358490566037734</v>
      </c>
      <c r="U37" s="1">
        <v>57.8</v>
      </c>
      <c r="V37" s="1">
        <v>60.4</v>
      </c>
      <c r="W37" s="1">
        <v>66.8</v>
      </c>
      <c r="X37" s="1">
        <v>85.8</v>
      </c>
      <c r="Y37" s="1">
        <v>71.2</v>
      </c>
      <c r="Z37" s="1">
        <v>78.400000000000006</v>
      </c>
      <c r="AA37" s="1"/>
      <c r="AB37" s="1">
        <f t="shared" si="4"/>
        <v>42.240000000000009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73</v>
      </c>
      <c r="B38" s="1" t="s">
        <v>31</v>
      </c>
      <c r="C38" s="1">
        <v>1123</v>
      </c>
      <c r="D38" s="1"/>
      <c r="E38" s="1">
        <v>237</v>
      </c>
      <c r="F38" s="1">
        <v>886</v>
      </c>
      <c r="G38" s="7">
        <v>0.2</v>
      </c>
      <c r="H38" s="1">
        <v>120</v>
      </c>
      <c r="I38" s="1">
        <v>783798</v>
      </c>
      <c r="J38" s="1">
        <v>233</v>
      </c>
      <c r="K38" s="1">
        <f t="shared" si="2"/>
        <v>4</v>
      </c>
      <c r="L38" s="1"/>
      <c r="M38" s="1"/>
      <c r="N38" s="1">
        <v>407</v>
      </c>
      <c r="O38" s="1">
        <f t="shared" si="3"/>
        <v>47.4</v>
      </c>
      <c r="P38" s="5"/>
      <c r="Q38" s="5"/>
      <c r="R38" s="1"/>
      <c r="S38" s="1">
        <f t="shared" si="6"/>
        <v>27.278481012658229</v>
      </c>
      <c r="T38" s="1">
        <f t="shared" si="7"/>
        <v>27.278481012658229</v>
      </c>
      <c r="U38" s="1">
        <v>85</v>
      </c>
      <c r="V38" s="1">
        <v>89.4</v>
      </c>
      <c r="W38" s="1">
        <v>94.8</v>
      </c>
      <c r="X38" s="1">
        <v>117</v>
      </c>
      <c r="Y38" s="1">
        <v>43.2</v>
      </c>
      <c r="Z38" s="1">
        <v>80</v>
      </c>
      <c r="AA38" s="1"/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74</v>
      </c>
      <c r="B39" s="13" t="s">
        <v>35</v>
      </c>
      <c r="C39" s="13">
        <v>194.77500000000001</v>
      </c>
      <c r="D39" s="13">
        <v>34.746000000000002</v>
      </c>
      <c r="E39" s="13">
        <v>229.52099999999999</v>
      </c>
      <c r="F39" s="14"/>
      <c r="G39" s="7">
        <v>1</v>
      </c>
      <c r="H39" s="1">
        <v>120</v>
      </c>
      <c r="I39" s="1">
        <v>783811</v>
      </c>
      <c r="J39" s="1">
        <v>242</v>
      </c>
      <c r="K39" s="1">
        <f t="shared" si="2"/>
        <v>-12.479000000000013</v>
      </c>
      <c r="L39" s="1"/>
      <c r="M39" s="1"/>
      <c r="N39" s="32">
        <v>813.50459999999987</v>
      </c>
      <c r="O39" s="1">
        <f t="shared" si="3"/>
        <v>45.904199999999996</v>
      </c>
      <c r="P39" s="5">
        <v>1000</v>
      </c>
      <c r="Q39" s="5">
        <v>1000</v>
      </c>
      <c r="R39" s="1"/>
      <c r="S39" s="1">
        <f>(F39+P39)/O39</f>
        <v>21.784499021875995</v>
      </c>
      <c r="T39" s="1">
        <f>(F39)/O39</f>
        <v>0</v>
      </c>
      <c r="U39" s="1">
        <v>70.240200000000002</v>
      </c>
      <c r="V39" s="1">
        <v>41.29</v>
      </c>
      <c r="W39" s="1">
        <v>19.4876</v>
      </c>
      <c r="X39" s="1">
        <v>0</v>
      </c>
      <c r="Y39" s="1">
        <v>1.2629999999999999</v>
      </c>
      <c r="Z39" s="1">
        <v>58.1736</v>
      </c>
      <c r="AA39" s="32" t="s">
        <v>79</v>
      </c>
      <c r="AB39" s="1">
        <f t="shared" si="4"/>
        <v>1000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5" t="s">
        <v>75</v>
      </c>
      <c r="B40" s="16" t="s">
        <v>35</v>
      </c>
      <c r="C40" s="16"/>
      <c r="D40" s="16">
        <v>289.45800000000003</v>
      </c>
      <c r="E40" s="16">
        <v>75.347999999999999</v>
      </c>
      <c r="F40" s="17">
        <v>182</v>
      </c>
      <c r="G40" s="18">
        <v>0</v>
      </c>
      <c r="H40" s="19" t="e">
        <v>#N/A</v>
      </c>
      <c r="I40" s="19" t="s">
        <v>36</v>
      </c>
      <c r="J40" s="19">
        <v>75</v>
      </c>
      <c r="K40" s="19">
        <f t="shared" si="2"/>
        <v>0.34799999999999898</v>
      </c>
      <c r="L40" s="19"/>
      <c r="M40" s="19"/>
      <c r="N40" s="19"/>
      <c r="O40" s="19">
        <f t="shared" si="3"/>
        <v>15.069599999999999</v>
      </c>
      <c r="P40" s="20"/>
      <c r="Q40" s="20"/>
      <c r="R40" s="19"/>
      <c r="S40" s="19">
        <f t="shared" si="6"/>
        <v>12.077294685990339</v>
      </c>
      <c r="T40" s="19">
        <f t="shared" si="7"/>
        <v>12.077294685990339</v>
      </c>
      <c r="U40" s="19">
        <v>2.4420000000000002</v>
      </c>
      <c r="V40" s="19">
        <v>0.55479999999999996</v>
      </c>
      <c r="W40" s="19">
        <v>23.0336</v>
      </c>
      <c r="X40" s="19">
        <v>124.9806</v>
      </c>
      <c r="Y40" s="19">
        <v>67.189400000000006</v>
      </c>
      <c r="Z40" s="19">
        <v>41.354199999999999</v>
      </c>
      <c r="AA40" s="19"/>
      <c r="AB40" s="19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76</v>
      </c>
      <c r="B41" s="1" t="s">
        <v>31</v>
      </c>
      <c r="C41" s="1">
        <v>1015</v>
      </c>
      <c r="D41" s="1">
        <v>5</v>
      </c>
      <c r="E41" s="1">
        <v>170</v>
      </c>
      <c r="F41" s="1">
        <v>850</v>
      </c>
      <c r="G41" s="7">
        <v>0.2</v>
      </c>
      <c r="H41" s="1">
        <v>120</v>
      </c>
      <c r="I41" s="1">
        <v>783804</v>
      </c>
      <c r="J41" s="1">
        <v>178</v>
      </c>
      <c r="K41" s="1">
        <f t="shared" si="2"/>
        <v>-8</v>
      </c>
      <c r="L41" s="1"/>
      <c r="M41" s="1"/>
      <c r="N41" s="1">
        <v>21.799999999999951</v>
      </c>
      <c r="O41" s="1">
        <f t="shared" si="3"/>
        <v>34</v>
      </c>
      <c r="P41" s="5"/>
      <c r="Q41" s="5"/>
      <c r="R41" s="1"/>
      <c r="S41" s="1">
        <f t="shared" si="6"/>
        <v>25.641176470588235</v>
      </c>
      <c r="T41" s="1">
        <f t="shared" si="7"/>
        <v>25.641176470588235</v>
      </c>
      <c r="U41" s="1">
        <v>57.6</v>
      </c>
      <c r="V41" s="1">
        <v>83</v>
      </c>
      <c r="W41" s="1">
        <v>90.6</v>
      </c>
      <c r="X41" s="1">
        <v>99.2</v>
      </c>
      <c r="Y41" s="1">
        <v>29.6</v>
      </c>
      <c r="Z41" s="1">
        <v>93.8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77</v>
      </c>
      <c r="B42" s="13" t="s">
        <v>35</v>
      </c>
      <c r="C42" s="13">
        <v>772.78200000000004</v>
      </c>
      <c r="D42" s="13"/>
      <c r="E42" s="13">
        <v>644.18899999999996</v>
      </c>
      <c r="F42" s="14"/>
      <c r="G42" s="7">
        <v>1</v>
      </c>
      <c r="H42" s="1">
        <v>120</v>
      </c>
      <c r="I42" s="1">
        <v>783828</v>
      </c>
      <c r="J42" s="1">
        <v>653</v>
      </c>
      <c r="K42" s="1">
        <f t="shared" si="2"/>
        <v>-8.8110000000000355</v>
      </c>
      <c r="L42" s="1"/>
      <c r="M42" s="1"/>
      <c r="N42" s="32">
        <v>408.89440000000042</v>
      </c>
      <c r="O42" s="1">
        <f t="shared" si="3"/>
        <v>128.83779999999999</v>
      </c>
      <c r="P42" s="5">
        <v>1450</v>
      </c>
      <c r="Q42" s="5"/>
      <c r="R42" s="1"/>
      <c r="S42" s="1">
        <f>(F42+P42)/O42</f>
        <v>11.254461035503557</v>
      </c>
      <c r="T42" s="1">
        <f>(F42)/O42</f>
        <v>0</v>
      </c>
      <c r="U42" s="1">
        <v>108.84099999999999</v>
      </c>
      <c r="V42" s="1">
        <v>97.024000000000001</v>
      </c>
      <c r="W42" s="1">
        <v>98.977999999999994</v>
      </c>
      <c r="X42" s="1">
        <v>0</v>
      </c>
      <c r="Y42" s="1">
        <v>0</v>
      </c>
      <c r="Z42" s="1">
        <v>30.299800000000001</v>
      </c>
      <c r="AA42" s="32" t="s">
        <v>79</v>
      </c>
      <c r="AB42" s="1">
        <f t="shared" si="4"/>
        <v>1450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5" t="s">
        <v>78</v>
      </c>
      <c r="B43" s="16" t="s">
        <v>35</v>
      </c>
      <c r="C43" s="16"/>
      <c r="D43" s="16">
        <v>913.59299999999996</v>
      </c>
      <c r="E43" s="16">
        <v>77.822999999999993</v>
      </c>
      <c r="F43" s="17">
        <v>835.77</v>
      </c>
      <c r="G43" s="18">
        <v>0</v>
      </c>
      <c r="H43" s="19" t="e">
        <v>#N/A</v>
      </c>
      <c r="I43" s="19" t="s">
        <v>36</v>
      </c>
      <c r="J43" s="19">
        <v>82.5</v>
      </c>
      <c r="K43" s="19">
        <f t="shared" si="2"/>
        <v>-4.6770000000000067</v>
      </c>
      <c r="L43" s="19"/>
      <c r="M43" s="19"/>
      <c r="N43" s="19"/>
      <c r="O43" s="19">
        <f t="shared" si="3"/>
        <v>15.564599999999999</v>
      </c>
      <c r="P43" s="20"/>
      <c r="Q43" s="20"/>
      <c r="R43" s="19"/>
      <c r="S43" s="19">
        <f t="shared" si="6"/>
        <v>53.696850545468564</v>
      </c>
      <c r="T43" s="19">
        <f t="shared" si="7"/>
        <v>53.696850545468564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/>
      <c r="AB43" s="19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6"/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38</v>
      </c>
      <c r="B45" s="1" t="s">
        <v>31</v>
      </c>
      <c r="C45" s="1">
        <v>2301</v>
      </c>
      <c r="D45" s="1"/>
      <c r="E45" s="1">
        <v>942</v>
      </c>
      <c r="F45" s="1">
        <v>1340</v>
      </c>
      <c r="G45" s="7">
        <v>0.18</v>
      </c>
      <c r="H45" s="1">
        <v>120</v>
      </c>
      <c r="I45" s="1"/>
      <c r="J45" s="1">
        <v>950</v>
      </c>
      <c r="K45" s="1">
        <f>E45-J45</f>
        <v>-8</v>
      </c>
      <c r="L45" s="1"/>
      <c r="M45" s="1"/>
      <c r="N45" s="1">
        <v>800</v>
      </c>
      <c r="O45" s="1">
        <f t="shared" ref="O45:O46" si="10">E45/5</f>
        <v>188.4</v>
      </c>
      <c r="P45" s="5">
        <f>1500+R45</f>
        <v>1500</v>
      </c>
      <c r="Q45" s="5">
        <v>2500</v>
      </c>
      <c r="R45" s="1"/>
      <c r="S45" s="1">
        <f t="shared" ref="S45:S46" si="11">(F45+N45+P45)/O45</f>
        <v>19.320594479830149</v>
      </c>
      <c r="T45" s="1">
        <f t="shared" ref="T45:T46" si="12">(F45+N45)/O45</f>
        <v>11.358811040339702</v>
      </c>
      <c r="U45" s="1">
        <v>234</v>
      </c>
      <c r="V45" s="1">
        <v>96.8</v>
      </c>
      <c r="W45" s="1">
        <v>129.80000000000001</v>
      </c>
      <c r="X45" s="1">
        <v>155</v>
      </c>
      <c r="Y45" s="1">
        <v>134.80000000000001</v>
      </c>
      <c r="Z45" s="1">
        <v>194.4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39</v>
      </c>
      <c r="B46" s="1" t="s">
        <v>31</v>
      </c>
      <c r="C46" s="1">
        <v>7613</v>
      </c>
      <c r="D46" s="1">
        <v>13</v>
      </c>
      <c r="E46" s="1">
        <v>2700</v>
      </c>
      <c r="F46" s="1">
        <v>4842</v>
      </c>
      <c r="G46" s="7">
        <v>0.18</v>
      </c>
      <c r="H46" s="1">
        <v>120</v>
      </c>
      <c r="I46" s="1"/>
      <c r="J46" s="1">
        <v>2685</v>
      </c>
      <c r="K46" s="1">
        <f>E46-J46</f>
        <v>15</v>
      </c>
      <c r="L46" s="1"/>
      <c r="M46" s="1"/>
      <c r="N46" s="1">
        <v>6600</v>
      </c>
      <c r="O46" s="1">
        <f t="shared" si="10"/>
        <v>540</v>
      </c>
      <c r="P46" s="5">
        <f>R46</f>
        <v>0</v>
      </c>
      <c r="Q46" s="5">
        <v>3000</v>
      </c>
      <c r="R46" s="1"/>
      <c r="S46" s="1">
        <f t="shared" si="11"/>
        <v>21.18888888888889</v>
      </c>
      <c r="T46" s="1">
        <f t="shared" si="12"/>
        <v>21.18888888888889</v>
      </c>
      <c r="U46" s="1">
        <v>636</v>
      </c>
      <c r="V46" s="1">
        <v>493.6</v>
      </c>
      <c r="W46" s="1">
        <v>491.6</v>
      </c>
      <c r="X46" s="1">
        <v>521</v>
      </c>
      <c r="Y46" s="1">
        <v>472</v>
      </c>
      <c r="Z46" s="1">
        <v>528.4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2024-10-21T11:42:52Z</dcterms:created>
  <dcterms:modified xsi:type="dcterms:W3CDTF">2024-10-28T11:01:39Z</dcterms:modified>
</cp:coreProperties>
</file>