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28,10,24 Ост СЫР филиалы\"/>
    </mc:Choice>
  </mc:AlternateContent>
  <xr:revisionPtr revIDLastSave="0" documentId="13_ncr:1_{C0BDDE6C-2D81-4A82-B14A-B09464B9D48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1" l="1"/>
  <c r="Q45" i="1"/>
  <c r="Q42" i="1" l="1"/>
  <c r="Q15" i="1" l="1"/>
  <c r="Q19" i="1"/>
  <c r="Q8" i="1"/>
  <c r="Q11" i="1"/>
  <c r="Q38" i="1"/>
  <c r="Q36" i="1"/>
  <c r="Q32" i="1"/>
  <c r="P46" i="1" l="1"/>
  <c r="U46" i="1" s="1"/>
  <c r="P45" i="1"/>
  <c r="T45" i="1" s="1"/>
  <c r="AC37" i="1"/>
  <c r="AC35" i="1"/>
  <c r="AC12" i="1"/>
  <c r="AC14" i="1"/>
  <c r="U12" i="1"/>
  <c r="P7" i="1"/>
  <c r="U7" i="1" s="1"/>
  <c r="P8" i="1"/>
  <c r="AC8" i="1" s="1"/>
  <c r="P9" i="1"/>
  <c r="U9" i="1" s="1"/>
  <c r="P10" i="1"/>
  <c r="P11" i="1"/>
  <c r="U11" i="1" s="1"/>
  <c r="P12" i="1"/>
  <c r="T12" i="1" s="1"/>
  <c r="P13" i="1"/>
  <c r="U13" i="1" s="1"/>
  <c r="P14" i="1"/>
  <c r="P15" i="1"/>
  <c r="U15" i="1" s="1"/>
  <c r="P16" i="1"/>
  <c r="T16" i="1" s="1"/>
  <c r="P17" i="1"/>
  <c r="U17" i="1" s="1"/>
  <c r="P18" i="1"/>
  <c r="T18" i="1" s="1"/>
  <c r="P19" i="1"/>
  <c r="U19" i="1" s="1"/>
  <c r="P20" i="1"/>
  <c r="T20" i="1" s="1"/>
  <c r="P21" i="1"/>
  <c r="U21" i="1" s="1"/>
  <c r="P22" i="1"/>
  <c r="T22" i="1" s="1"/>
  <c r="P23" i="1"/>
  <c r="U23" i="1" s="1"/>
  <c r="P25" i="1"/>
  <c r="U25" i="1" s="1"/>
  <c r="P26" i="1"/>
  <c r="T26" i="1" s="1"/>
  <c r="P27" i="1"/>
  <c r="U27" i="1" s="1"/>
  <c r="P28" i="1"/>
  <c r="T28" i="1" s="1"/>
  <c r="P29" i="1"/>
  <c r="U29" i="1" s="1"/>
  <c r="P30" i="1"/>
  <c r="Q30" i="1" s="1"/>
  <c r="AC30" i="1" s="1"/>
  <c r="P31" i="1"/>
  <c r="U31" i="1" s="1"/>
  <c r="P32" i="1"/>
  <c r="P33" i="1"/>
  <c r="U33" i="1" s="1"/>
  <c r="P34" i="1"/>
  <c r="T34" i="1" s="1"/>
  <c r="P24" i="1"/>
  <c r="T24" i="1" s="1"/>
  <c r="P35" i="1"/>
  <c r="U35" i="1" s="1"/>
  <c r="P36" i="1"/>
  <c r="AC36" i="1" s="1"/>
  <c r="P37" i="1"/>
  <c r="U37" i="1" s="1"/>
  <c r="P38" i="1"/>
  <c r="T38" i="1" s="1"/>
  <c r="P39" i="1"/>
  <c r="U39" i="1" s="1"/>
  <c r="P40" i="1"/>
  <c r="T40" i="1" s="1"/>
  <c r="P41" i="1"/>
  <c r="U41" i="1" s="1"/>
  <c r="P42" i="1"/>
  <c r="AC42" i="1" s="1"/>
  <c r="P43" i="1"/>
  <c r="U43" i="1" s="1"/>
  <c r="P6" i="1"/>
  <c r="U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9" i="1"/>
  <c r="N30" i="1"/>
  <c r="N31" i="1"/>
  <c r="N32" i="1"/>
  <c r="N33" i="1"/>
  <c r="N34" i="1"/>
  <c r="N24" i="1"/>
  <c r="N35" i="1"/>
  <c r="N36" i="1"/>
  <c r="N37" i="1"/>
  <c r="N38" i="1"/>
  <c r="N39" i="1"/>
  <c r="N40" i="1"/>
  <c r="N41" i="1"/>
  <c r="N42" i="1"/>
  <c r="N43" i="1"/>
  <c r="N6" i="1"/>
  <c r="AC7" i="1"/>
  <c r="AC25" i="1"/>
  <c r="AC27" i="1"/>
  <c r="AC9" i="1"/>
  <c r="AC10" i="1"/>
  <c r="AC29" i="1"/>
  <c r="AC13" i="1"/>
  <c r="AC15" i="1"/>
  <c r="AC17" i="1"/>
  <c r="AC18" i="1"/>
  <c r="AC20" i="1"/>
  <c r="AC21" i="1"/>
  <c r="AC26" i="1"/>
  <c r="AC28" i="1"/>
  <c r="AC16" i="1"/>
  <c r="AC22" i="1"/>
  <c r="AC33" i="1"/>
  <c r="AC34" i="1"/>
  <c r="AC24" i="1"/>
  <c r="AC38" i="1"/>
  <c r="AC39" i="1"/>
  <c r="AC40" i="1"/>
  <c r="AC41" i="1"/>
  <c r="AC43" i="1"/>
  <c r="AC6" i="1"/>
  <c r="Q31" i="1" l="1"/>
  <c r="AC31" i="1" s="1"/>
  <c r="T30" i="1"/>
  <c r="AC23" i="1"/>
  <c r="AC11" i="1"/>
  <c r="T46" i="1"/>
  <c r="T33" i="1"/>
  <c r="T36" i="1"/>
  <c r="AC19" i="1"/>
  <c r="AC32" i="1"/>
  <c r="U45" i="1"/>
  <c r="T42" i="1"/>
  <c r="T14" i="1"/>
  <c r="T10" i="1"/>
  <c r="T8" i="1"/>
  <c r="T41" i="1"/>
  <c r="T37" i="1"/>
  <c r="T23" i="1"/>
  <c r="T15" i="1"/>
  <c r="T7" i="1"/>
  <c r="U32" i="1"/>
  <c r="U28" i="1"/>
  <c r="T43" i="1"/>
  <c r="T39" i="1"/>
  <c r="T35" i="1"/>
  <c r="T21" i="1"/>
  <c r="T17" i="1"/>
  <c r="T13" i="1"/>
  <c r="T9" i="1"/>
  <c r="U34" i="1"/>
  <c r="U30" i="1"/>
  <c r="U26" i="1"/>
  <c r="T6" i="1"/>
  <c r="T31" i="1"/>
  <c r="T29" i="1"/>
  <c r="T27" i="1"/>
  <c r="T25" i="1"/>
  <c r="U42" i="1"/>
  <c r="U40" i="1"/>
  <c r="U38" i="1"/>
  <c r="U36" i="1"/>
  <c r="U24" i="1"/>
  <c r="U22" i="1"/>
  <c r="U20" i="1"/>
  <c r="U18" i="1"/>
  <c r="U16" i="1"/>
  <c r="U14" i="1"/>
  <c r="U10" i="1"/>
  <c r="U8" i="1"/>
  <c r="N5" i="1"/>
  <c r="K43" i="1"/>
  <c r="K42" i="1"/>
  <c r="K41" i="1"/>
  <c r="K40" i="1"/>
  <c r="K39" i="1"/>
  <c r="K38" i="1"/>
  <c r="K37" i="1"/>
  <c r="K36" i="1"/>
  <c r="K35" i="1"/>
  <c r="K24" i="1"/>
  <c r="K34" i="1"/>
  <c r="K33" i="1"/>
  <c r="K32" i="1"/>
  <c r="K31" i="1"/>
  <c r="K22" i="1"/>
  <c r="K16" i="1"/>
  <c r="K30" i="1"/>
  <c r="K28" i="1"/>
  <c r="K26" i="1"/>
  <c r="K23" i="1"/>
  <c r="K21" i="1"/>
  <c r="K20" i="1"/>
  <c r="K19" i="1"/>
  <c r="K18" i="1"/>
  <c r="K17" i="1"/>
  <c r="K15" i="1"/>
  <c r="K14" i="1"/>
  <c r="K13" i="1"/>
  <c r="K12" i="1"/>
  <c r="K11" i="1"/>
  <c r="K29" i="1"/>
  <c r="K10" i="1"/>
  <c r="K9" i="1"/>
  <c r="K46" i="1"/>
  <c r="K45" i="1"/>
  <c r="K27" i="1"/>
  <c r="K25" i="1"/>
  <c r="K8" i="1"/>
  <c r="K7" i="1"/>
  <c r="K6" i="1"/>
  <c r="AA5" i="1"/>
  <c r="Z5" i="1"/>
  <c r="Y5" i="1"/>
  <c r="X5" i="1"/>
  <c r="W5" i="1"/>
  <c r="V5" i="1"/>
  <c r="R5" i="1"/>
  <c r="P5" i="1"/>
  <c r="O5" i="1"/>
  <c r="M5" i="1"/>
  <c r="L5" i="1"/>
  <c r="J5" i="1"/>
  <c r="F5" i="1"/>
  <c r="E5" i="1"/>
  <c r="AC5" i="1" l="1"/>
  <c r="T11" i="1"/>
  <c r="T19" i="1"/>
  <c r="Q5" i="1"/>
  <c r="T32" i="1"/>
  <c r="K5" i="1"/>
</calcChain>
</file>

<file path=xl/sharedStrings.xml><?xml version="1.0" encoding="utf-8"?>
<sst xmlns="http://schemas.openxmlformats.org/spreadsheetml/2006/main" count="139" uniqueCount="84">
  <si>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</si>
  <si>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</si>
  <si>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</si>
  <si>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</si>
  <si>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</si>
  <si>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</si>
  <si>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</si>
  <si>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</si>
  <si>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</si>
  <si>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</si>
  <si>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</si>
  <si>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</si>
  <si>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</si>
  <si>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</si>
  <si>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</si>
  <si>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</si>
  <si>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</si>
  <si>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</si>
  <si>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</si>
  <si>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</si>
  <si>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</si>
  <si>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</si>
  <si>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29,10,</t>
  </si>
  <si>
    <t>28,10,</t>
  </si>
  <si>
    <t>21,10,</t>
  </si>
  <si>
    <t>14,10,</t>
  </si>
  <si>
    <t>07,10,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</si>
  <si>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</si>
  <si>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</si>
  <si>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</si>
  <si>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</si>
  <si>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</si>
  <si>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</si>
  <si>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</si>
  <si>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</si>
  <si>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</si>
  <si>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</si>
  <si>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</si>
  <si>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</si>
  <si>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</si>
  <si>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</si>
  <si>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</si>
  <si>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</si>
  <si>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</si>
  <si>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</si>
  <si>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не отгружает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</si>
  <si>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</si>
  <si>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</si>
  <si>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</si>
  <si>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</si>
  <si>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30,09,24 завод отгрузил 90шт из 660шт.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</si>
  <si>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</si>
  <si>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</si>
  <si>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</si>
  <si>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</si>
  <si>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</si>
  <si>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</si>
  <si>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</si>
  <si>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</si>
  <si>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</si>
  <si>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</si>
  <si>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</si>
  <si>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</si>
  <si>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</si>
  <si>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</si>
  <si>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</si>
  <si>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</si>
  <si>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</si>
  <si>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</si>
  <si>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</si>
  <si>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</si>
  <si>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</si>
  <si>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</si>
  <si>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</si>
  <si>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</si>
  <si>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</si>
  <si>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</si>
  <si>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</si>
  <si>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ДНР и ЛНР 22,10,</t>
  </si>
  <si>
    <t>22,10,24 завод не отгрузил</t>
  </si>
  <si>
    <t>с 09,09,24 завод не отгружает / 29,10,24 завод не отгрузит</t>
  </si>
  <si>
    <t>нужно увеличить продажи</t>
  </si>
  <si>
    <t>заказ</t>
  </si>
  <si>
    <t>05,11,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</si>
</sst>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164" fontId="4" fillId="9" borderId="1" xfId="1" applyNumberFormat="1" applyFont="1" applyFill="1"/>
    <xf numFmtId="164" fontId="1" fillId="7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91;&#1082;&#1094;&#1080;&#1103;%20&#1051;&#1091;&#1075;&#1072;&#1085;&#1089;&#1082;&#1072;%20&#1080;%20&#1044;&#1086;&#1085;&#1077;&#1094;&#1082;&#1072;%20&#1074;%20&#1052;&#1077;&#1083;&#1080;&#1090;&#1086;&#1087;&#1086;&#1083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Творожный с зеленью 60% Папа может 140 гр.  Останкино</v>
          </cell>
          <cell r="B2">
            <v>208</v>
          </cell>
        </row>
        <row r="3">
          <cell r="A3" t="str">
            <v>Плавленый Сыр колбасный копченый 40% СТМ"ПапаМожет"400гр  Останкино</v>
          </cell>
          <cell r="B3">
            <v>40</v>
          </cell>
        </row>
        <row r="4">
          <cell r="A4" t="str">
            <v>Плавленый продукт с Сыром колбасный копченый 40% СТМ "Коровино" 400гр  Останкино</v>
          </cell>
          <cell r="B4">
            <v>196</v>
          </cell>
        </row>
        <row r="5">
          <cell r="A5" t="str">
            <v>9988438 Плавленый Сыр 45% "С ветчиной" СТМ"ПапаМожет" 180гр  Останкино</v>
          </cell>
          <cell r="B5">
            <v>192</v>
          </cell>
        </row>
        <row r="6">
          <cell r="A6" t="str">
            <v>9988445 Плавленый Сыр 45%"С грибами" СТМ"ПапаМожет" 180 гр  Останкино</v>
          </cell>
          <cell r="B6">
            <v>192</v>
          </cell>
        </row>
        <row r="7">
          <cell r="A7" t="str">
            <v>9988421 Творожный Сыр 60 % С маринованными огурчиками и укропом  Останкино</v>
          </cell>
          <cell r="B7">
            <v>192</v>
          </cell>
        </row>
        <row r="8">
          <cell r="A8" t="str">
            <v>Сыр Сливочный со вкусом топленого молока 45% ти Папа Может, брус (2 шт)  Останкино</v>
          </cell>
          <cell r="B8">
            <v>86.796000000000006</v>
          </cell>
        </row>
        <row r="9">
          <cell r="A9" t="str">
            <v>Российский сливочный 45% ТМ Папа Может, брус (2шт)  Останкино</v>
          </cell>
          <cell r="B9">
            <v>41.601999999999997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20" activePane="bottomRight" state="frozen"/>
      <selection pane="topRight" activeCell="C1" sqref="C1"/>
      <selection pane="bottomLeft" activeCell="A6" sqref="A6"/>
      <selection pane="bottomRight" activeCell="S49" sqref="S49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28515625" style="10" customWidth="1"/>
    <col min="8" max="8" width="5.28515625" customWidth="1"/>
    <col min="9" max="9" width="10.42578125" customWidth="1"/>
    <col min="10" max="11" width="6.7109375" customWidth="1"/>
    <col min="12" max="13" width="0.85546875" customWidth="1"/>
    <col min="14" max="14" width="13.42578125" customWidth="1"/>
    <col min="15" max="18" width="6.7109375" customWidth="1"/>
    <col min="19" max="19" width="21.5703125" customWidth="1"/>
    <col min="20" max="21" width="5" customWidth="1"/>
    <col min="22" max="27" width="6.28515625" customWidth="1"/>
    <col min="28" max="28" width="44.28515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82</v>
      </c>
      <c r="R3" s="12" t="s">
        <v>15</v>
      </c>
      <c r="S3" s="1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78</v>
      </c>
      <c r="O4" s="1" t="s">
        <v>22</v>
      </c>
      <c r="P4" s="1" t="s">
        <v>23</v>
      </c>
      <c r="Q4" s="1" t="s">
        <v>83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9995.4290000000001</v>
      </c>
      <c r="F5" s="4">
        <f>SUM(F6:F498)</f>
        <v>25532.43</v>
      </c>
      <c r="G5" s="7"/>
      <c r="H5" s="1"/>
      <c r="I5" s="1"/>
      <c r="J5" s="4">
        <f t="shared" ref="J5:R5" si="0">SUM(J6:J498)</f>
        <v>10187</v>
      </c>
      <c r="K5" s="4">
        <f t="shared" si="0"/>
        <v>-191.571</v>
      </c>
      <c r="L5" s="4">
        <f t="shared" si="0"/>
        <v>0</v>
      </c>
      <c r="M5" s="4">
        <f t="shared" si="0"/>
        <v>0</v>
      </c>
      <c r="N5" s="4">
        <f t="shared" si="0"/>
        <v>1148.3980000000001</v>
      </c>
      <c r="O5" s="4">
        <f t="shared" si="0"/>
        <v>7220.8040000000001</v>
      </c>
      <c r="P5" s="4">
        <f t="shared" si="0"/>
        <v>1999.0858000000001</v>
      </c>
      <c r="Q5" s="4">
        <f t="shared" si="0"/>
        <v>8362.3307999999997</v>
      </c>
      <c r="R5" s="4">
        <f t="shared" si="0"/>
        <v>13200</v>
      </c>
      <c r="S5" s="1"/>
      <c r="T5" s="1"/>
      <c r="U5" s="1"/>
      <c r="V5" s="4">
        <f t="shared" ref="V5:AA5" si="1">SUM(V6:V498)</f>
        <v>1967.9760000000001</v>
      </c>
      <c r="W5" s="4">
        <f t="shared" si="1"/>
        <v>2430.1965999999993</v>
      </c>
      <c r="X5" s="4">
        <f t="shared" si="1"/>
        <v>1937.9171999999999</v>
      </c>
      <c r="Y5" s="4">
        <f t="shared" si="1"/>
        <v>1901.6972000000001</v>
      </c>
      <c r="Z5" s="4">
        <f t="shared" si="1"/>
        <v>2277.134</v>
      </c>
      <c r="AA5" s="4">
        <f t="shared" si="1"/>
        <v>1569.6867999999999</v>
      </c>
      <c r="AB5" s="1"/>
      <c r="AC5" s="4">
        <f>SUM(AC6:AC498)</f>
        <v>3538.4348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220</v>
      </c>
      <c r="D6" s="1">
        <v>224</v>
      </c>
      <c r="E6" s="1">
        <v>46</v>
      </c>
      <c r="F6" s="1">
        <v>398</v>
      </c>
      <c r="G6" s="7">
        <v>0.14000000000000001</v>
      </c>
      <c r="H6" s="1">
        <v>180</v>
      </c>
      <c r="I6" s="1">
        <v>9988421</v>
      </c>
      <c r="J6" s="1">
        <v>46</v>
      </c>
      <c r="K6" s="1">
        <f t="shared" ref="K6:K43" si="2">E6-J6</f>
        <v>0</v>
      </c>
      <c r="L6" s="1"/>
      <c r="M6" s="1"/>
      <c r="N6" s="1">
        <f>IFERROR(VLOOKUP(A6,[1]TDSheet!$A:$B,2,0),"")</f>
        <v>192</v>
      </c>
      <c r="O6" s="1"/>
      <c r="P6" s="1">
        <f>E6/5</f>
        <v>9.1999999999999993</v>
      </c>
      <c r="Q6" s="5"/>
      <c r="R6" s="5"/>
      <c r="S6" s="1"/>
      <c r="T6" s="1">
        <f>(F6+O6+Q6)/P6</f>
        <v>43.260869565217398</v>
      </c>
      <c r="U6" s="1">
        <f>(F6+O6)/P6</f>
        <v>43.260869565217398</v>
      </c>
      <c r="V6" s="1">
        <v>8</v>
      </c>
      <c r="W6" s="1">
        <v>16</v>
      </c>
      <c r="X6" s="1">
        <v>29.2</v>
      </c>
      <c r="Y6" s="1">
        <v>16.8</v>
      </c>
      <c r="Z6" s="1">
        <v>27.4</v>
      </c>
      <c r="AA6" s="1">
        <v>13.2</v>
      </c>
      <c r="AB6" s="31" t="s">
        <v>81</v>
      </c>
      <c r="AC6" s="1">
        <f t="shared" ref="AC6:AC43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304</v>
      </c>
      <c r="D7" s="1">
        <v>288</v>
      </c>
      <c r="E7" s="1">
        <v>149</v>
      </c>
      <c r="F7" s="1">
        <v>440</v>
      </c>
      <c r="G7" s="7">
        <v>0.18</v>
      </c>
      <c r="H7" s="1">
        <v>270</v>
      </c>
      <c r="I7" s="1">
        <v>9988438</v>
      </c>
      <c r="J7" s="1">
        <v>150</v>
      </c>
      <c r="K7" s="1">
        <f t="shared" si="2"/>
        <v>-1</v>
      </c>
      <c r="L7" s="1"/>
      <c r="M7" s="1"/>
      <c r="N7" s="1">
        <f>IFERROR(VLOOKUP(A7,[1]TDSheet!$A:$B,2,0),"")</f>
        <v>192</v>
      </c>
      <c r="O7" s="1">
        <v>198.59999999999991</v>
      </c>
      <c r="P7" s="1">
        <f t="shared" ref="P7:P43" si="4">E7/5</f>
        <v>29.8</v>
      </c>
      <c r="Q7" s="5"/>
      <c r="R7" s="5"/>
      <c r="S7" s="1"/>
      <c r="T7" s="1">
        <f t="shared" ref="T7:T43" si="5">(F7+O7+Q7)/P7</f>
        <v>21.429530201342278</v>
      </c>
      <c r="U7" s="1">
        <f t="shared" ref="U7:U43" si="6">(F7+O7)/P7</f>
        <v>21.429530201342278</v>
      </c>
      <c r="V7" s="1">
        <v>33.4</v>
      </c>
      <c r="W7" s="1">
        <v>31.2</v>
      </c>
      <c r="X7" s="1">
        <v>26.8</v>
      </c>
      <c r="Y7" s="1">
        <v>33</v>
      </c>
      <c r="Z7" s="1">
        <v>19.2</v>
      </c>
      <c r="AA7" s="1">
        <v>39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277</v>
      </c>
      <c r="D8" s="1">
        <v>384</v>
      </c>
      <c r="E8" s="1">
        <v>182</v>
      </c>
      <c r="F8" s="1">
        <v>476</v>
      </c>
      <c r="G8" s="7">
        <v>0.18</v>
      </c>
      <c r="H8" s="1">
        <v>270</v>
      </c>
      <c r="I8" s="1">
        <v>9988445</v>
      </c>
      <c r="J8" s="1">
        <v>183</v>
      </c>
      <c r="K8" s="1">
        <f t="shared" si="2"/>
        <v>-1</v>
      </c>
      <c r="L8" s="1"/>
      <c r="M8" s="1"/>
      <c r="N8" s="1">
        <f>IFERROR(VLOOKUP(A8,[1]TDSheet!$A:$B,2,0),"")</f>
        <v>192</v>
      </c>
      <c r="O8" s="1">
        <v>80.200000000000045</v>
      </c>
      <c r="P8" s="1">
        <f t="shared" si="4"/>
        <v>36.4</v>
      </c>
      <c r="Q8" s="5">
        <f>20*P8-O8-F8</f>
        <v>171.79999999999995</v>
      </c>
      <c r="R8" s="5"/>
      <c r="S8" s="1"/>
      <c r="T8" s="1">
        <f t="shared" si="5"/>
        <v>20</v>
      </c>
      <c r="U8" s="1">
        <f t="shared" si="6"/>
        <v>15.280219780219783</v>
      </c>
      <c r="V8" s="1">
        <v>30.6</v>
      </c>
      <c r="W8" s="1">
        <v>34.200000000000003</v>
      </c>
      <c r="X8" s="1">
        <v>32</v>
      </c>
      <c r="Y8" s="1">
        <v>43</v>
      </c>
      <c r="Z8" s="1">
        <v>37.6</v>
      </c>
      <c r="AA8" s="1">
        <v>43</v>
      </c>
      <c r="AB8" s="1"/>
      <c r="AC8" s="1">
        <f t="shared" si="3"/>
        <v>30.923999999999992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31</v>
      </c>
      <c r="C9" s="1">
        <v>332</v>
      </c>
      <c r="D9" s="1">
        <v>40</v>
      </c>
      <c r="E9" s="1">
        <v>74</v>
      </c>
      <c r="F9" s="1">
        <v>298</v>
      </c>
      <c r="G9" s="7">
        <v>0.4</v>
      </c>
      <c r="H9" s="1">
        <v>270</v>
      </c>
      <c r="I9" s="1">
        <v>9988452</v>
      </c>
      <c r="J9" s="1">
        <v>74</v>
      </c>
      <c r="K9" s="1">
        <f t="shared" si="2"/>
        <v>0</v>
      </c>
      <c r="L9" s="1"/>
      <c r="M9" s="1"/>
      <c r="N9" s="1">
        <f>IFERROR(VLOOKUP(A9,[1]TDSheet!$A:$B,2,0),"")</f>
        <v>40</v>
      </c>
      <c r="O9" s="1"/>
      <c r="P9" s="1">
        <f t="shared" si="4"/>
        <v>14.8</v>
      </c>
      <c r="Q9" s="5"/>
      <c r="R9" s="5"/>
      <c r="S9" s="1"/>
      <c r="T9" s="1">
        <f t="shared" si="5"/>
        <v>20.135135135135133</v>
      </c>
      <c r="U9" s="1">
        <f t="shared" si="6"/>
        <v>20.135135135135133</v>
      </c>
      <c r="V9" s="1">
        <v>12.8</v>
      </c>
      <c r="W9" s="1">
        <v>13.4</v>
      </c>
      <c r="X9" s="1">
        <v>8.6</v>
      </c>
      <c r="Y9" s="1">
        <v>8.1999999999999993</v>
      </c>
      <c r="Z9" s="1">
        <v>9.6</v>
      </c>
      <c r="AA9" s="1">
        <v>23.6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31</v>
      </c>
      <c r="C10" s="1">
        <v>88</v>
      </c>
      <c r="D10" s="1">
        <v>196</v>
      </c>
      <c r="E10" s="1">
        <v>36</v>
      </c>
      <c r="F10" s="1">
        <v>248</v>
      </c>
      <c r="G10" s="7">
        <v>0.4</v>
      </c>
      <c r="H10" s="1">
        <v>270</v>
      </c>
      <c r="I10" s="1">
        <v>9988476</v>
      </c>
      <c r="J10" s="1">
        <v>41</v>
      </c>
      <c r="K10" s="1">
        <f t="shared" si="2"/>
        <v>-5</v>
      </c>
      <c r="L10" s="1"/>
      <c r="M10" s="1"/>
      <c r="N10" s="1">
        <f>IFERROR(VLOOKUP(A10,[1]TDSheet!$A:$B,2,0),"")</f>
        <v>196</v>
      </c>
      <c r="O10" s="1"/>
      <c r="P10" s="1">
        <f t="shared" si="4"/>
        <v>7.2</v>
      </c>
      <c r="Q10" s="5"/>
      <c r="R10" s="5"/>
      <c r="S10" s="1"/>
      <c r="T10" s="1">
        <f t="shared" si="5"/>
        <v>34.444444444444443</v>
      </c>
      <c r="U10" s="1">
        <f t="shared" si="6"/>
        <v>34.444444444444443</v>
      </c>
      <c r="V10" s="1">
        <v>4.8</v>
      </c>
      <c r="W10" s="1">
        <v>1.8</v>
      </c>
      <c r="X10" s="1">
        <v>3.8</v>
      </c>
      <c r="Y10" s="1">
        <v>7.2</v>
      </c>
      <c r="Z10" s="1">
        <v>4.4000000000000004</v>
      </c>
      <c r="AA10" s="1">
        <v>15.4</v>
      </c>
      <c r="AB10" s="31" t="s">
        <v>81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352</v>
      </c>
      <c r="D11" s="1">
        <v>474</v>
      </c>
      <c r="E11" s="1">
        <v>214</v>
      </c>
      <c r="F11" s="1">
        <v>608</v>
      </c>
      <c r="G11" s="7">
        <v>0.18</v>
      </c>
      <c r="H11" s="1">
        <v>150</v>
      </c>
      <c r="I11" s="1">
        <v>5034819</v>
      </c>
      <c r="J11" s="1">
        <v>211</v>
      </c>
      <c r="K11" s="1">
        <f t="shared" si="2"/>
        <v>3</v>
      </c>
      <c r="L11" s="1"/>
      <c r="M11" s="1"/>
      <c r="N11" s="1" t="str">
        <f>IFERROR(VLOOKUP(A11,[1]TDSheet!$A:$B,2,0),"")</f>
        <v/>
      </c>
      <c r="O11" s="1"/>
      <c r="P11" s="1">
        <f t="shared" si="4"/>
        <v>42.8</v>
      </c>
      <c r="Q11" s="5">
        <f>20*P11-O11-F11</f>
        <v>248</v>
      </c>
      <c r="R11" s="5"/>
      <c r="S11" s="1"/>
      <c r="T11" s="1">
        <f t="shared" si="5"/>
        <v>20</v>
      </c>
      <c r="U11" s="1">
        <f t="shared" si="6"/>
        <v>14.205607476635516</v>
      </c>
      <c r="V11" s="1">
        <v>31.2</v>
      </c>
      <c r="W11" s="1">
        <v>54.8</v>
      </c>
      <c r="X11" s="1">
        <v>50</v>
      </c>
      <c r="Y11" s="1">
        <v>45</v>
      </c>
      <c r="Z11" s="1">
        <v>61.2</v>
      </c>
      <c r="AA11" s="1">
        <v>35.4</v>
      </c>
      <c r="AB11" s="1"/>
      <c r="AC11" s="1">
        <f t="shared" si="3"/>
        <v>44.64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35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 t="str">
        <f>IFERROR(VLOOKUP(A12,[1]TDSheet!$A:$B,2,0),"")</f>
        <v/>
      </c>
      <c r="O12" s="22">
        <v>100</v>
      </c>
      <c r="P12" s="1">
        <f t="shared" si="4"/>
        <v>0</v>
      </c>
      <c r="Q12" s="32">
        <v>100</v>
      </c>
      <c r="R12" s="5">
        <v>200</v>
      </c>
      <c r="S12" s="1"/>
      <c r="T12" s="1" t="e">
        <f>(F12+Q12)/P12</f>
        <v>#DIV/0!</v>
      </c>
      <c r="U12" s="1" t="e">
        <f>(F12)/P12</f>
        <v>#DIV/0!</v>
      </c>
      <c r="V12" s="1">
        <v>0</v>
      </c>
      <c r="W12" s="1">
        <v>0</v>
      </c>
      <c r="X12" s="1">
        <v>0</v>
      </c>
      <c r="Y12" s="1">
        <v>4.3418000000000001</v>
      </c>
      <c r="Z12" s="1">
        <v>4.4996</v>
      </c>
      <c r="AA12" s="1">
        <v>10.2728</v>
      </c>
      <c r="AB12" s="11" t="s">
        <v>80</v>
      </c>
      <c r="AC12" s="1">
        <f t="shared" si="3"/>
        <v>100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31</v>
      </c>
      <c r="C13" s="1">
        <v>448</v>
      </c>
      <c r="D13" s="1"/>
      <c r="E13" s="1">
        <v>104</v>
      </c>
      <c r="F13" s="1">
        <v>343</v>
      </c>
      <c r="G13" s="7">
        <v>0.1</v>
      </c>
      <c r="H13" s="1">
        <v>90</v>
      </c>
      <c r="I13" s="1">
        <v>8444163</v>
      </c>
      <c r="J13" s="1">
        <v>104</v>
      </c>
      <c r="K13" s="1">
        <f t="shared" si="2"/>
        <v>0</v>
      </c>
      <c r="L13" s="1"/>
      <c r="M13" s="1"/>
      <c r="N13" s="1" t="str">
        <f>IFERROR(VLOOKUP(A13,[1]TDSheet!$A:$B,2,0),"")</f>
        <v/>
      </c>
      <c r="O13" s="1">
        <v>38</v>
      </c>
      <c r="P13" s="1">
        <f t="shared" si="4"/>
        <v>20.8</v>
      </c>
      <c r="Q13" s="5"/>
      <c r="R13" s="5"/>
      <c r="S13" s="1"/>
      <c r="T13" s="1">
        <f t="shared" si="5"/>
        <v>18.317307692307693</v>
      </c>
      <c r="U13" s="1">
        <f t="shared" si="6"/>
        <v>18.317307692307693</v>
      </c>
      <c r="V13" s="1">
        <v>27</v>
      </c>
      <c r="W13" s="1">
        <v>30.2</v>
      </c>
      <c r="X13" s="1">
        <v>24</v>
      </c>
      <c r="Y13" s="1">
        <v>21.6</v>
      </c>
      <c r="Z13" s="1">
        <v>47.2</v>
      </c>
      <c r="AA13" s="1">
        <v>34.799999999999997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47</v>
      </c>
      <c r="B14" s="1" t="s">
        <v>31</v>
      </c>
      <c r="C14" s="1">
        <v>1536</v>
      </c>
      <c r="D14" s="1"/>
      <c r="E14" s="1">
        <v>327</v>
      </c>
      <c r="F14" s="1">
        <v>1195</v>
      </c>
      <c r="G14" s="7">
        <v>0.18</v>
      </c>
      <c r="H14" s="1">
        <v>150</v>
      </c>
      <c r="I14" s="1">
        <v>5038411</v>
      </c>
      <c r="J14" s="1">
        <v>336</v>
      </c>
      <c r="K14" s="1">
        <f t="shared" si="2"/>
        <v>-9</v>
      </c>
      <c r="L14" s="1"/>
      <c r="M14" s="1"/>
      <c r="N14" s="1" t="str">
        <f>IFERROR(VLOOKUP(A14,[1]TDSheet!$A:$B,2,0),"")</f>
        <v/>
      </c>
      <c r="O14" s="1"/>
      <c r="P14" s="1">
        <f t="shared" si="4"/>
        <v>65.400000000000006</v>
      </c>
      <c r="Q14" s="5"/>
      <c r="R14" s="5"/>
      <c r="S14" s="1"/>
      <c r="T14" s="1">
        <f t="shared" si="5"/>
        <v>18.272171253822627</v>
      </c>
      <c r="U14" s="1">
        <f t="shared" si="6"/>
        <v>18.272171253822627</v>
      </c>
      <c r="V14" s="1">
        <v>70.599999999999994</v>
      </c>
      <c r="W14" s="1">
        <v>89.2</v>
      </c>
      <c r="X14" s="1">
        <v>9.4</v>
      </c>
      <c r="Y14" s="1">
        <v>57</v>
      </c>
      <c r="Z14" s="1">
        <v>82.8</v>
      </c>
      <c r="AA14" s="1">
        <v>2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48</v>
      </c>
      <c r="B15" s="14" t="s">
        <v>31</v>
      </c>
      <c r="C15" s="14">
        <v>393</v>
      </c>
      <c r="D15" s="14">
        <v>1190</v>
      </c>
      <c r="E15" s="14">
        <v>332</v>
      </c>
      <c r="F15" s="15">
        <v>1248</v>
      </c>
      <c r="G15" s="7">
        <v>0.18</v>
      </c>
      <c r="H15" s="1">
        <v>150</v>
      </c>
      <c r="I15" s="1">
        <v>5038459</v>
      </c>
      <c r="J15" s="1">
        <v>344</v>
      </c>
      <c r="K15" s="1">
        <f t="shared" si="2"/>
        <v>-12</v>
      </c>
      <c r="L15" s="1"/>
      <c r="M15" s="1"/>
      <c r="N15" s="1" t="str">
        <f>IFERROR(VLOOKUP(A15,[1]TDSheet!$A:$B,2,0),"")</f>
        <v/>
      </c>
      <c r="O15" s="1"/>
      <c r="P15" s="1">
        <f t="shared" si="4"/>
        <v>66.400000000000006</v>
      </c>
      <c r="Q15" s="5">
        <f>20*(P15+P16)-O15-O16-F15-F16</f>
        <v>124.00000000000023</v>
      </c>
      <c r="R15" s="5"/>
      <c r="S15" s="1"/>
      <c r="T15" s="1">
        <f t="shared" si="5"/>
        <v>20.662650602409641</v>
      </c>
      <c r="U15" s="1">
        <f t="shared" si="6"/>
        <v>18.795180722891565</v>
      </c>
      <c r="V15" s="1">
        <v>61.4</v>
      </c>
      <c r="W15" s="1">
        <v>73.400000000000006</v>
      </c>
      <c r="X15" s="1">
        <v>12.4</v>
      </c>
      <c r="Y15" s="1">
        <v>0</v>
      </c>
      <c r="Z15" s="1">
        <v>-0.2</v>
      </c>
      <c r="AA15" s="1">
        <v>0</v>
      </c>
      <c r="AB15" s="1"/>
      <c r="AC15" s="1">
        <f t="shared" si="3"/>
        <v>22.320000000000039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3" t="s">
        <v>62</v>
      </c>
      <c r="B16" s="24" t="s">
        <v>31</v>
      </c>
      <c r="C16" s="24">
        <v>11</v>
      </c>
      <c r="D16" s="24"/>
      <c r="E16" s="24">
        <v>11</v>
      </c>
      <c r="F16" s="25"/>
      <c r="G16" s="26">
        <v>0</v>
      </c>
      <c r="H16" s="27" t="e">
        <v>#N/A</v>
      </c>
      <c r="I16" s="27" t="s">
        <v>36</v>
      </c>
      <c r="J16" s="27">
        <v>32</v>
      </c>
      <c r="K16" s="27">
        <f>E16-J16</f>
        <v>-21</v>
      </c>
      <c r="L16" s="27"/>
      <c r="M16" s="27"/>
      <c r="N16" s="27" t="str">
        <f>IFERROR(VLOOKUP(A16,[1]TDSheet!$A:$B,2,0),"")</f>
        <v/>
      </c>
      <c r="O16" s="27"/>
      <c r="P16" s="27">
        <f t="shared" si="4"/>
        <v>2.2000000000000002</v>
      </c>
      <c r="Q16" s="28"/>
      <c r="R16" s="28"/>
      <c r="S16" s="27"/>
      <c r="T16" s="27">
        <f t="shared" si="5"/>
        <v>0</v>
      </c>
      <c r="U16" s="27">
        <f t="shared" si="6"/>
        <v>0</v>
      </c>
      <c r="V16" s="27">
        <v>21</v>
      </c>
      <c r="W16" s="27">
        <v>37.799999999999997</v>
      </c>
      <c r="X16" s="27">
        <v>99.6</v>
      </c>
      <c r="Y16" s="27">
        <v>102</v>
      </c>
      <c r="Z16" s="27">
        <v>117</v>
      </c>
      <c r="AA16" s="27">
        <v>58.8</v>
      </c>
      <c r="AB16" s="27"/>
      <c r="AC16" s="27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/>
      <c r="D17" s="1">
        <v>1230</v>
      </c>
      <c r="E17" s="1">
        <v>54</v>
      </c>
      <c r="F17" s="1">
        <v>1176</v>
      </c>
      <c r="G17" s="7">
        <v>0.18</v>
      </c>
      <c r="H17" s="1">
        <v>150</v>
      </c>
      <c r="I17" s="1">
        <v>5038831</v>
      </c>
      <c r="J17" s="1">
        <v>54</v>
      </c>
      <c r="K17" s="1">
        <f t="shared" si="2"/>
        <v>0</v>
      </c>
      <c r="L17" s="1"/>
      <c r="M17" s="1"/>
      <c r="N17" s="1" t="str">
        <f>IFERROR(VLOOKUP(A17,[1]TDSheet!$A:$B,2,0),"")</f>
        <v/>
      </c>
      <c r="O17" s="1"/>
      <c r="P17" s="1">
        <f t="shared" si="4"/>
        <v>10.8</v>
      </c>
      <c r="Q17" s="5"/>
      <c r="R17" s="5"/>
      <c r="S17" s="1"/>
      <c r="T17" s="1">
        <f t="shared" si="5"/>
        <v>108.88888888888889</v>
      </c>
      <c r="U17" s="1">
        <f t="shared" si="6"/>
        <v>108.88888888888889</v>
      </c>
      <c r="V17" s="1">
        <v>2.6</v>
      </c>
      <c r="W17" s="1">
        <v>69</v>
      </c>
      <c r="X17" s="1">
        <v>89.8</v>
      </c>
      <c r="Y17" s="1">
        <v>66.8</v>
      </c>
      <c r="Z17" s="1">
        <v>81.8</v>
      </c>
      <c r="AA17" s="1">
        <v>38</v>
      </c>
      <c r="AB17" s="1" t="s">
        <v>50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31</v>
      </c>
      <c r="C18" s="1"/>
      <c r="D18" s="1">
        <v>1010</v>
      </c>
      <c r="E18" s="1">
        <v>49</v>
      </c>
      <c r="F18" s="1">
        <v>961</v>
      </c>
      <c r="G18" s="7">
        <v>0.18</v>
      </c>
      <c r="H18" s="1">
        <v>120</v>
      </c>
      <c r="I18" s="1">
        <v>5038855</v>
      </c>
      <c r="J18" s="1">
        <v>49</v>
      </c>
      <c r="K18" s="1">
        <f t="shared" si="2"/>
        <v>0</v>
      </c>
      <c r="L18" s="1"/>
      <c r="M18" s="1"/>
      <c r="N18" s="1" t="str">
        <f>IFERROR(VLOOKUP(A18,[1]TDSheet!$A:$B,2,0),"")</f>
        <v/>
      </c>
      <c r="O18" s="1"/>
      <c r="P18" s="1">
        <f t="shared" si="4"/>
        <v>9.8000000000000007</v>
      </c>
      <c r="Q18" s="5"/>
      <c r="R18" s="5"/>
      <c r="S18" s="1"/>
      <c r="T18" s="1">
        <f t="shared" si="5"/>
        <v>98.061224489795904</v>
      </c>
      <c r="U18" s="1">
        <f t="shared" si="6"/>
        <v>98.061224489795904</v>
      </c>
      <c r="V18" s="1">
        <v>24.8</v>
      </c>
      <c r="W18" s="1">
        <v>62.8</v>
      </c>
      <c r="X18" s="1">
        <v>93.6</v>
      </c>
      <c r="Y18" s="1">
        <v>19.600000000000001</v>
      </c>
      <c r="Z18" s="1">
        <v>87.6</v>
      </c>
      <c r="AA18" s="1">
        <v>35.200000000000003</v>
      </c>
      <c r="AB18" s="1" t="s">
        <v>52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31</v>
      </c>
      <c r="C19" s="1">
        <v>1747</v>
      </c>
      <c r="D19" s="1">
        <v>140</v>
      </c>
      <c r="E19" s="1">
        <v>593</v>
      </c>
      <c r="F19" s="1">
        <v>1281</v>
      </c>
      <c r="G19" s="7">
        <v>0.18</v>
      </c>
      <c r="H19" s="1">
        <v>150</v>
      </c>
      <c r="I19" s="1">
        <v>5038435</v>
      </c>
      <c r="J19" s="1">
        <v>588</v>
      </c>
      <c r="K19" s="1">
        <f t="shared" si="2"/>
        <v>5</v>
      </c>
      <c r="L19" s="1"/>
      <c r="M19" s="1"/>
      <c r="N19" s="1" t="str">
        <f>IFERROR(VLOOKUP(A19,[1]TDSheet!$A:$B,2,0),"")</f>
        <v/>
      </c>
      <c r="O19" s="1">
        <v>55</v>
      </c>
      <c r="P19" s="1">
        <f t="shared" si="4"/>
        <v>118.6</v>
      </c>
      <c r="Q19" s="5">
        <f>20*P19-O19-F19</f>
        <v>1036</v>
      </c>
      <c r="R19" s="5"/>
      <c r="S19" s="1"/>
      <c r="T19" s="1">
        <f t="shared" si="5"/>
        <v>20</v>
      </c>
      <c r="U19" s="1">
        <f t="shared" si="6"/>
        <v>11.264755480607084</v>
      </c>
      <c r="V19" s="1">
        <v>107</v>
      </c>
      <c r="W19" s="1">
        <v>134</v>
      </c>
      <c r="X19" s="1">
        <v>13.6</v>
      </c>
      <c r="Y19" s="1">
        <v>7.6</v>
      </c>
      <c r="Z19" s="1">
        <v>56.6</v>
      </c>
      <c r="AA19" s="1">
        <v>0</v>
      </c>
      <c r="AB19" s="1"/>
      <c r="AC19" s="1">
        <f t="shared" si="3"/>
        <v>186.48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3" t="s">
        <v>54</v>
      </c>
      <c r="B20" s="33" t="s">
        <v>31</v>
      </c>
      <c r="C20" s="33">
        <v>130</v>
      </c>
      <c r="D20" s="33"/>
      <c r="E20" s="33">
        <v>75</v>
      </c>
      <c r="F20" s="33">
        <v>52</v>
      </c>
      <c r="G20" s="34">
        <v>0.4</v>
      </c>
      <c r="H20" s="33" t="e">
        <v>#N/A</v>
      </c>
      <c r="I20" s="33">
        <v>5039609</v>
      </c>
      <c r="J20" s="33">
        <v>76</v>
      </c>
      <c r="K20" s="33">
        <f t="shared" si="2"/>
        <v>-1</v>
      </c>
      <c r="L20" s="33"/>
      <c r="M20" s="33"/>
      <c r="N20" s="33" t="str">
        <f>IFERROR(VLOOKUP(A20,[1]TDSheet!$A:$B,2,0),"")</f>
        <v/>
      </c>
      <c r="O20" s="33"/>
      <c r="P20" s="33">
        <f t="shared" si="4"/>
        <v>15</v>
      </c>
      <c r="Q20" s="35"/>
      <c r="R20" s="35"/>
      <c r="S20" s="33"/>
      <c r="T20" s="33">
        <f t="shared" si="5"/>
        <v>3.4666666666666668</v>
      </c>
      <c r="U20" s="33">
        <f t="shared" si="6"/>
        <v>3.4666666666666668</v>
      </c>
      <c r="V20" s="33">
        <v>18</v>
      </c>
      <c r="W20" s="33">
        <v>20.8</v>
      </c>
      <c r="X20" s="33">
        <v>22.4</v>
      </c>
      <c r="Y20" s="33">
        <v>21.2</v>
      </c>
      <c r="Z20" s="33">
        <v>8.6</v>
      </c>
      <c r="AA20" s="33">
        <v>9</v>
      </c>
      <c r="AB20" s="33" t="s">
        <v>55</v>
      </c>
      <c r="AC20" s="33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56</v>
      </c>
      <c r="B21" s="14" t="s">
        <v>31</v>
      </c>
      <c r="C21" s="14"/>
      <c r="D21" s="14">
        <v>180</v>
      </c>
      <c r="E21" s="14">
        <v>21</v>
      </c>
      <c r="F21" s="15">
        <v>159</v>
      </c>
      <c r="G21" s="7">
        <v>0.18</v>
      </c>
      <c r="H21" s="1">
        <v>120</v>
      </c>
      <c r="I21" s="1">
        <v>5038398</v>
      </c>
      <c r="J21" s="1">
        <v>21</v>
      </c>
      <c r="K21" s="1">
        <f t="shared" si="2"/>
        <v>0</v>
      </c>
      <c r="L21" s="1"/>
      <c r="M21" s="1"/>
      <c r="N21" s="1" t="str">
        <f>IFERROR(VLOOKUP(A21,[1]TDSheet!$A:$B,2,0),"")</f>
        <v/>
      </c>
      <c r="O21" s="1"/>
      <c r="P21" s="1">
        <f t="shared" si="4"/>
        <v>4.2</v>
      </c>
      <c r="Q21" s="5">
        <v>100</v>
      </c>
      <c r="R21" s="5">
        <v>500</v>
      </c>
      <c r="S21" s="1"/>
      <c r="T21" s="1">
        <f t="shared" si="5"/>
        <v>61.666666666666664</v>
      </c>
      <c r="U21" s="1">
        <f t="shared" si="6"/>
        <v>37.857142857142854</v>
      </c>
      <c r="V21" s="1">
        <v>0</v>
      </c>
      <c r="W21" s="1">
        <v>0</v>
      </c>
      <c r="X21" s="1">
        <v>0</v>
      </c>
      <c r="Y21" s="1">
        <v>-0.2</v>
      </c>
      <c r="Z21" s="1">
        <v>-0.2</v>
      </c>
      <c r="AA21" s="1">
        <v>0</v>
      </c>
      <c r="AB21" s="1"/>
      <c r="AC21" s="1">
        <f t="shared" si="3"/>
        <v>18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3" t="s">
        <v>63</v>
      </c>
      <c r="B22" s="24" t="s">
        <v>31</v>
      </c>
      <c r="C22" s="24">
        <v>709</v>
      </c>
      <c r="D22" s="24"/>
      <c r="E22" s="24">
        <v>134</v>
      </c>
      <c r="F22" s="25">
        <v>572</v>
      </c>
      <c r="G22" s="26">
        <v>0</v>
      </c>
      <c r="H22" s="27" t="e">
        <v>#N/A</v>
      </c>
      <c r="I22" s="27" t="s">
        <v>36</v>
      </c>
      <c r="J22" s="27">
        <v>136</v>
      </c>
      <c r="K22" s="27">
        <f>E22-J22</f>
        <v>-2</v>
      </c>
      <c r="L22" s="27"/>
      <c r="M22" s="27"/>
      <c r="N22" s="27" t="str">
        <f>IFERROR(VLOOKUP(A22,[1]TDSheet!$A:$B,2,0),"")</f>
        <v/>
      </c>
      <c r="O22" s="27"/>
      <c r="P22" s="27">
        <f t="shared" si="4"/>
        <v>26.8</v>
      </c>
      <c r="Q22" s="28"/>
      <c r="R22" s="28"/>
      <c r="S22" s="27"/>
      <c r="T22" s="27">
        <f t="shared" si="5"/>
        <v>21.343283582089551</v>
      </c>
      <c r="U22" s="27">
        <f t="shared" si="6"/>
        <v>21.343283582089551</v>
      </c>
      <c r="V22" s="27">
        <v>36.6</v>
      </c>
      <c r="W22" s="27">
        <v>62.8</v>
      </c>
      <c r="X22" s="27">
        <v>90.2</v>
      </c>
      <c r="Y22" s="27">
        <v>51.4</v>
      </c>
      <c r="Z22" s="27">
        <v>94</v>
      </c>
      <c r="AA22" s="27">
        <v>44.4</v>
      </c>
      <c r="AB22" s="27"/>
      <c r="AC22" s="27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57</v>
      </c>
      <c r="B23" s="14" t="s">
        <v>35</v>
      </c>
      <c r="C23" s="14">
        <v>198.5</v>
      </c>
      <c r="D23" s="14">
        <v>5.101</v>
      </c>
      <c r="E23" s="14">
        <v>176.73699999999999</v>
      </c>
      <c r="F23" s="15"/>
      <c r="G23" s="7">
        <v>1</v>
      </c>
      <c r="H23" s="1">
        <v>150</v>
      </c>
      <c r="I23" s="1">
        <v>5038572</v>
      </c>
      <c r="J23" s="1">
        <v>193</v>
      </c>
      <c r="K23" s="1">
        <f t="shared" si="2"/>
        <v>-16.263000000000005</v>
      </c>
      <c r="L23" s="1"/>
      <c r="M23" s="1"/>
      <c r="N23" s="1" t="str">
        <f>IFERROR(VLOOKUP(A23,[1]TDSheet!$A:$B,2,0),"")</f>
        <v/>
      </c>
      <c r="O23" s="1">
        <v>946.57159999999988</v>
      </c>
      <c r="P23" s="1">
        <f t="shared" si="4"/>
        <v>35.3474</v>
      </c>
      <c r="Q23" s="5">
        <v>300</v>
      </c>
      <c r="R23" s="5">
        <v>500</v>
      </c>
      <c r="S23" s="1"/>
      <c r="T23" s="1">
        <f t="shared" si="5"/>
        <v>35.266288326722751</v>
      </c>
      <c r="U23" s="1">
        <f t="shared" si="6"/>
        <v>26.779101150296764</v>
      </c>
      <c r="V23" s="1">
        <v>27.057400000000001</v>
      </c>
      <c r="W23" s="1">
        <v>0.44800000000000012</v>
      </c>
      <c r="X23" s="1">
        <v>21.876000000000001</v>
      </c>
      <c r="Y23" s="1">
        <v>9.718</v>
      </c>
      <c r="Z23" s="1">
        <v>34.502000000000002</v>
      </c>
      <c r="AA23" s="1">
        <v>65.548599999999993</v>
      </c>
      <c r="AB23" s="11" t="s">
        <v>79</v>
      </c>
      <c r="AC23" s="1">
        <f t="shared" si="3"/>
        <v>300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9" t="s">
        <v>68</v>
      </c>
      <c r="B24" s="27" t="s">
        <v>35</v>
      </c>
      <c r="C24" s="27">
        <v>135</v>
      </c>
      <c r="D24" s="27"/>
      <c r="E24" s="27">
        <v>91.801000000000002</v>
      </c>
      <c r="F24" s="30">
        <v>20.119</v>
      </c>
      <c r="G24" s="26">
        <v>0</v>
      </c>
      <c r="H24" s="27" t="e">
        <v>#N/A</v>
      </c>
      <c r="I24" s="27" t="s">
        <v>36</v>
      </c>
      <c r="J24" s="27">
        <v>85</v>
      </c>
      <c r="K24" s="27">
        <f>E24-J24</f>
        <v>6.8010000000000019</v>
      </c>
      <c r="L24" s="27"/>
      <c r="M24" s="27"/>
      <c r="N24" s="27" t="str">
        <f>IFERROR(VLOOKUP(A24,[1]TDSheet!$A:$B,2,0),"")</f>
        <v/>
      </c>
      <c r="O24" s="27"/>
      <c r="P24" s="27">
        <f>E24/5</f>
        <v>18.360199999999999</v>
      </c>
      <c r="Q24" s="28"/>
      <c r="R24" s="28"/>
      <c r="S24" s="27"/>
      <c r="T24" s="27">
        <f t="shared" si="5"/>
        <v>1.0957941634622717</v>
      </c>
      <c r="U24" s="27">
        <f t="shared" si="6"/>
        <v>1.0957941634622717</v>
      </c>
      <c r="V24" s="27">
        <v>31.187799999999999</v>
      </c>
      <c r="W24" s="27">
        <v>70.055399999999992</v>
      </c>
      <c r="X24" s="27">
        <v>32.197200000000002</v>
      </c>
      <c r="Y24" s="27">
        <v>60.093600000000002</v>
      </c>
      <c r="Z24" s="27">
        <v>30.8184</v>
      </c>
      <c r="AA24" s="27">
        <v>0</v>
      </c>
      <c r="AB24" s="27"/>
      <c r="AC24" s="27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3" t="s">
        <v>34</v>
      </c>
      <c r="B25" s="24" t="s">
        <v>35</v>
      </c>
      <c r="C25" s="24">
        <v>76.7</v>
      </c>
      <c r="D25" s="24"/>
      <c r="E25" s="24">
        <v>33.491999999999997</v>
      </c>
      <c r="F25" s="25">
        <v>43.207999999999998</v>
      </c>
      <c r="G25" s="26">
        <v>0</v>
      </c>
      <c r="H25" s="27" t="e">
        <v>#N/A</v>
      </c>
      <c r="I25" s="27" t="s">
        <v>36</v>
      </c>
      <c r="J25" s="27">
        <v>31.5</v>
      </c>
      <c r="K25" s="27">
        <f>E25-J25</f>
        <v>1.9919999999999973</v>
      </c>
      <c r="L25" s="27"/>
      <c r="M25" s="27"/>
      <c r="N25" s="27" t="str">
        <f>IFERROR(VLOOKUP(A25,[1]TDSheet!$A:$B,2,0),"")</f>
        <v/>
      </c>
      <c r="O25" s="27"/>
      <c r="P25" s="27">
        <f t="shared" si="4"/>
        <v>6.6983999999999995</v>
      </c>
      <c r="Q25" s="28"/>
      <c r="R25" s="28"/>
      <c r="S25" s="27"/>
      <c r="T25" s="27">
        <f t="shared" si="5"/>
        <v>6.45049564075003</v>
      </c>
      <c r="U25" s="27">
        <f t="shared" si="6"/>
        <v>6.45049564075003</v>
      </c>
      <c r="V25" s="27">
        <v>14.72</v>
      </c>
      <c r="W25" s="27">
        <v>6.1891999999999996</v>
      </c>
      <c r="X25" s="27">
        <v>0</v>
      </c>
      <c r="Y25" s="27">
        <v>0</v>
      </c>
      <c r="Z25" s="27">
        <v>0</v>
      </c>
      <c r="AA25" s="27">
        <v>0</v>
      </c>
      <c r="AB25" s="27"/>
      <c r="AC25" s="27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58</v>
      </c>
      <c r="B26" s="14" t="s">
        <v>35</v>
      </c>
      <c r="C26" s="14"/>
      <c r="D26" s="14"/>
      <c r="E26" s="14"/>
      <c r="F26" s="15"/>
      <c r="G26" s="7">
        <v>1</v>
      </c>
      <c r="H26" s="1">
        <v>150</v>
      </c>
      <c r="I26" s="1">
        <v>5038596</v>
      </c>
      <c r="J26" s="1"/>
      <c r="K26" s="1">
        <f t="shared" si="2"/>
        <v>0</v>
      </c>
      <c r="L26" s="1"/>
      <c r="M26" s="1"/>
      <c r="N26" s="1" t="str">
        <f>IFERROR(VLOOKUP(A26,[1]TDSheet!$A:$B,2,0),"")</f>
        <v/>
      </c>
      <c r="O26" s="1">
        <v>388.53480000000002</v>
      </c>
      <c r="P26" s="1">
        <f t="shared" si="4"/>
        <v>0</v>
      </c>
      <c r="Q26" s="5"/>
      <c r="R26" s="5">
        <v>300</v>
      </c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16.389199999999999</v>
      </c>
      <c r="X26" s="1">
        <v>24.906400000000001</v>
      </c>
      <c r="Y26" s="1">
        <v>4.2817999999999996</v>
      </c>
      <c r="Z26" s="1">
        <v>31.1416</v>
      </c>
      <c r="AA26" s="1">
        <v>57.557600000000001</v>
      </c>
      <c r="AB26" s="1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3" t="s">
        <v>37</v>
      </c>
      <c r="B27" s="24" t="s">
        <v>35</v>
      </c>
      <c r="C27" s="24">
        <v>203.1</v>
      </c>
      <c r="D27" s="24"/>
      <c r="E27" s="24">
        <v>83.525000000000006</v>
      </c>
      <c r="F27" s="25">
        <v>119.575</v>
      </c>
      <c r="G27" s="26">
        <v>0</v>
      </c>
      <c r="H27" s="27" t="e">
        <v>#N/A</v>
      </c>
      <c r="I27" s="27" t="s">
        <v>36</v>
      </c>
      <c r="J27" s="27">
        <v>81</v>
      </c>
      <c r="K27" s="27">
        <f>E27-J27</f>
        <v>2.5250000000000057</v>
      </c>
      <c r="L27" s="27"/>
      <c r="M27" s="27"/>
      <c r="N27" s="27" t="str">
        <f>IFERROR(VLOOKUP(A27,[1]TDSheet!$A:$B,2,0),"")</f>
        <v/>
      </c>
      <c r="O27" s="27"/>
      <c r="P27" s="27">
        <f t="shared" si="4"/>
        <v>16.705000000000002</v>
      </c>
      <c r="Q27" s="28"/>
      <c r="R27" s="28"/>
      <c r="S27" s="27"/>
      <c r="T27" s="27">
        <f t="shared" si="5"/>
        <v>7.1580365160131691</v>
      </c>
      <c r="U27" s="27">
        <f t="shared" si="6"/>
        <v>7.1580365160131691</v>
      </c>
      <c r="V27" s="27">
        <v>32.868600000000001</v>
      </c>
      <c r="W27" s="27">
        <v>2.0215999999999998</v>
      </c>
      <c r="X27" s="27">
        <v>0</v>
      </c>
      <c r="Y27" s="27">
        <v>0</v>
      </c>
      <c r="Z27" s="27">
        <v>0</v>
      </c>
      <c r="AA27" s="27">
        <v>0</v>
      </c>
      <c r="AB27" s="27"/>
      <c r="AC27" s="27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59</v>
      </c>
      <c r="B28" s="20" t="s">
        <v>35</v>
      </c>
      <c r="C28" s="20"/>
      <c r="D28" s="20"/>
      <c r="E28" s="20"/>
      <c r="F28" s="21"/>
      <c r="G28" s="17">
        <v>1</v>
      </c>
      <c r="H28" s="16">
        <v>120</v>
      </c>
      <c r="I28" s="16">
        <v>8785204</v>
      </c>
      <c r="J28" s="16"/>
      <c r="K28" s="16">
        <f t="shared" si="2"/>
        <v>0</v>
      </c>
      <c r="L28" s="16"/>
      <c r="M28" s="16"/>
      <c r="N28" s="16"/>
      <c r="O28" s="16"/>
      <c r="P28" s="16">
        <f t="shared" si="4"/>
        <v>0</v>
      </c>
      <c r="Q28" s="18"/>
      <c r="R28" s="18"/>
      <c r="S28" s="16"/>
      <c r="T28" s="16" t="e">
        <f t="shared" si="5"/>
        <v>#DIV/0!</v>
      </c>
      <c r="U28" s="16" t="e">
        <f t="shared" si="6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-0.24</v>
      </c>
      <c r="AB28" s="16" t="s">
        <v>60</v>
      </c>
      <c r="AC28" s="16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3" t="s">
        <v>42</v>
      </c>
      <c r="B29" s="24" t="s">
        <v>35</v>
      </c>
      <c r="C29" s="24"/>
      <c r="D29" s="24">
        <v>892</v>
      </c>
      <c r="E29" s="24">
        <v>71.144000000000005</v>
      </c>
      <c r="F29" s="25">
        <v>820.85599999999999</v>
      </c>
      <c r="G29" s="26">
        <v>0</v>
      </c>
      <c r="H29" s="27" t="e">
        <v>#N/A</v>
      </c>
      <c r="I29" s="27" t="s">
        <v>36</v>
      </c>
      <c r="J29" s="27">
        <v>67.5</v>
      </c>
      <c r="K29" s="27">
        <f>E29-J29</f>
        <v>3.6440000000000055</v>
      </c>
      <c r="L29" s="27"/>
      <c r="M29" s="27"/>
      <c r="N29" s="27">
        <f>IFERROR(VLOOKUP(A29,[1]TDSheet!$A:$B,2,0),"")</f>
        <v>41.601999999999997</v>
      </c>
      <c r="O29" s="27"/>
      <c r="P29" s="27">
        <f t="shared" si="4"/>
        <v>14.228800000000001</v>
      </c>
      <c r="Q29" s="28"/>
      <c r="R29" s="28"/>
      <c r="S29" s="27"/>
      <c r="T29" s="27">
        <f t="shared" si="5"/>
        <v>57.689755987855612</v>
      </c>
      <c r="U29" s="27">
        <f t="shared" si="6"/>
        <v>57.689755987855612</v>
      </c>
      <c r="V29" s="27">
        <v>23.77</v>
      </c>
      <c r="W29" s="27">
        <v>50.093800000000002</v>
      </c>
      <c r="X29" s="27">
        <v>31.487400000000001</v>
      </c>
      <c r="Y29" s="27">
        <v>59.091600000000007</v>
      </c>
      <c r="Z29" s="27">
        <v>0</v>
      </c>
      <c r="AA29" s="27">
        <v>0</v>
      </c>
      <c r="AB29" s="27"/>
      <c r="AC29" s="27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35</v>
      </c>
      <c r="C30" s="1">
        <v>217.5</v>
      </c>
      <c r="D30" s="1"/>
      <c r="E30" s="1">
        <v>104.822</v>
      </c>
      <c r="F30" s="1">
        <v>112.678</v>
      </c>
      <c r="G30" s="7">
        <v>1</v>
      </c>
      <c r="H30" s="1">
        <v>180</v>
      </c>
      <c r="I30" s="1">
        <v>5038619</v>
      </c>
      <c r="J30" s="1">
        <v>116.5</v>
      </c>
      <c r="K30" s="1">
        <f t="shared" si="2"/>
        <v>-11.677999999999997</v>
      </c>
      <c r="L30" s="1"/>
      <c r="M30" s="1"/>
      <c r="N30" s="1" t="str">
        <f>IFERROR(VLOOKUP(A30,[1]TDSheet!$A:$B,2,0),"")</f>
        <v/>
      </c>
      <c r="O30" s="1">
        <v>90</v>
      </c>
      <c r="P30" s="1">
        <f t="shared" si="4"/>
        <v>20.964400000000001</v>
      </c>
      <c r="Q30" s="5">
        <f t="shared" ref="Q30:Q31" si="7">18*P30-O30-F30</f>
        <v>174.68120000000005</v>
      </c>
      <c r="R30" s="5">
        <v>500</v>
      </c>
      <c r="S30" s="1"/>
      <c r="T30" s="1">
        <f t="shared" si="5"/>
        <v>18</v>
      </c>
      <c r="U30" s="1">
        <f t="shared" si="6"/>
        <v>9.6677224246818412</v>
      </c>
      <c r="V30" s="1">
        <v>8.7632000000000012</v>
      </c>
      <c r="W30" s="1">
        <v>18.6936</v>
      </c>
      <c r="X30" s="1">
        <v>13.8192</v>
      </c>
      <c r="Y30" s="1">
        <v>0.9728</v>
      </c>
      <c r="Z30" s="1">
        <v>0</v>
      </c>
      <c r="AA30" s="1">
        <v>0</v>
      </c>
      <c r="AB30" s="11" t="s">
        <v>79</v>
      </c>
      <c r="AC30" s="1">
        <f t="shared" si="3"/>
        <v>174.68120000000005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31</v>
      </c>
      <c r="C31" s="1">
        <v>328</v>
      </c>
      <c r="D31" s="1">
        <v>232</v>
      </c>
      <c r="E31" s="1">
        <v>134</v>
      </c>
      <c r="F31" s="1">
        <v>420</v>
      </c>
      <c r="G31" s="7">
        <v>0.1</v>
      </c>
      <c r="H31" s="1">
        <v>60</v>
      </c>
      <c r="I31" s="1">
        <v>8444170</v>
      </c>
      <c r="J31" s="1">
        <v>131</v>
      </c>
      <c r="K31" s="1">
        <f t="shared" si="2"/>
        <v>3</v>
      </c>
      <c r="L31" s="1"/>
      <c r="M31" s="1"/>
      <c r="N31" s="1" t="str">
        <f>IFERROR(VLOOKUP(A31,[1]TDSheet!$A:$B,2,0),"")</f>
        <v/>
      </c>
      <c r="O31" s="1"/>
      <c r="P31" s="1">
        <f t="shared" si="4"/>
        <v>26.8</v>
      </c>
      <c r="Q31" s="5">
        <f t="shared" si="7"/>
        <v>62.400000000000034</v>
      </c>
      <c r="R31" s="5"/>
      <c r="S31" s="1"/>
      <c r="T31" s="1">
        <f t="shared" si="5"/>
        <v>18</v>
      </c>
      <c r="U31" s="1">
        <f t="shared" si="6"/>
        <v>15.671641791044776</v>
      </c>
      <c r="V31" s="1">
        <v>27.4</v>
      </c>
      <c r="W31" s="1">
        <v>38.799999999999997</v>
      </c>
      <c r="X31" s="1">
        <v>29.6</v>
      </c>
      <c r="Y31" s="1">
        <v>39</v>
      </c>
      <c r="Z31" s="1">
        <v>36.6</v>
      </c>
      <c r="AA31" s="1">
        <v>35.200000000000003</v>
      </c>
      <c r="AB31" s="1"/>
      <c r="AC31" s="1">
        <f t="shared" si="3"/>
        <v>6.2400000000000038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35</v>
      </c>
      <c r="C32" s="1">
        <v>397</v>
      </c>
      <c r="D32" s="1">
        <v>844.52</v>
      </c>
      <c r="E32" s="1">
        <v>420.06099999999998</v>
      </c>
      <c r="F32" s="1">
        <v>802.88499999999999</v>
      </c>
      <c r="G32" s="7">
        <v>1</v>
      </c>
      <c r="H32" s="1">
        <v>120</v>
      </c>
      <c r="I32" s="1">
        <v>5522704</v>
      </c>
      <c r="J32" s="1">
        <v>441.5</v>
      </c>
      <c r="K32" s="1">
        <f t="shared" si="2"/>
        <v>-21.439000000000021</v>
      </c>
      <c r="L32" s="1"/>
      <c r="M32" s="1"/>
      <c r="N32" s="1">
        <f>IFERROR(VLOOKUP(A32,[1]TDSheet!$A:$B,2,0),"")</f>
        <v>86.796000000000006</v>
      </c>
      <c r="O32" s="1">
        <v>535.69759999999997</v>
      </c>
      <c r="P32" s="1">
        <f t="shared" si="4"/>
        <v>84.012199999999993</v>
      </c>
      <c r="Q32" s="5">
        <f>20*P32-O32-F32</f>
        <v>341.66139999999996</v>
      </c>
      <c r="R32" s="5">
        <v>250</v>
      </c>
      <c r="S32" s="1"/>
      <c r="T32" s="1">
        <f t="shared" si="5"/>
        <v>20</v>
      </c>
      <c r="U32" s="1">
        <f t="shared" si="6"/>
        <v>15.933193036249499</v>
      </c>
      <c r="V32" s="1">
        <v>92.832799999999992</v>
      </c>
      <c r="W32" s="1">
        <v>87.382599999999996</v>
      </c>
      <c r="X32" s="1">
        <v>72.56219999999999</v>
      </c>
      <c r="Y32" s="1">
        <v>83.071600000000004</v>
      </c>
      <c r="Z32" s="1">
        <v>100.7136</v>
      </c>
      <c r="AA32" s="1">
        <v>48.568600000000004</v>
      </c>
      <c r="AB32" s="1"/>
      <c r="AC32" s="1">
        <f t="shared" si="3"/>
        <v>341.66139999999996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31</v>
      </c>
      <c r="C33" s="1">
        <v>535</v>
      </c>
      <c r="D33" s="1">
        <v>208</v>
      </c>
      <c r="E33" s="1">
        <v>96</v>
      </c>
      <c r="F33" s="1">
        <v>647</v>
      </c>
      <c r="G33" s="7">
        <v>0.14000000000000001</v>
      </c>
      <c r="H33" s="1">
        <v>180</v>
      </c>
      <c r="I33" s="1">
        <v>9988391</v>
      </c>
      <c r="J33" s="1">
        <v>96</v>
      </c>
      <c r="K33" s="1">
        <f t="shared" si="2"/>
        <v>0</v>
      </c>
      <c r="L33" s="1"/>
      <c r="M33" s="1"/>
      <c r="N33" s="1">
        <f>IFERROR(VLOOKUP(A33,[1]TDSheet!$A:$B,2,0),"")</f>
        <v>208</v>
      </c>
      <c r="O33" s="1"/>
      <c r="P33" s="1">
        <f t="shared" si="4"/>
        <v>19.2</v>
      </c>
      <c r="Q33" s="5"/>
      <c r="R33" s="5"/>
      <c r="S33" s="1"/>
      <c r="T33" s="1">
        <f>(F33+O33+Q33)/P33</f>
        <v>33.697916666666671</v>
      </c>
      <c r="U33" s="1">
        <f t="shared" si="6"/>
        <v>33.697916666666671</v>
      </c>
      <c r="V33" s="1">
        <v>23.6</v>
      </c>
      <c r="W33" s="1">
        <v>25.4</v>
      </c>
      <c r="X33" s="1">
        <v>30.8</v>
      </c>
      <c r="Y33" s="1">
        <v>23</v>
      </c>
      <c r="Z33" s="1">
        <v>48.4</v>
      </c>
      <c r="AA33" s="1">
        <v>23.4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31</v>
      </c>
      <c r="C34" s="1">
        <v>554</v>
      </c>
      <c r="D34" s="1">
        <v>304</v>
      </c>
      <c r="E34" s="1">
        <v>240</v>
      </c>
      <c r="F34" s="1">
        <v>615</v>
      </c>
      <c r="G34" s="7">
        <v>0.18</v>
      </c>
      <c r="H34" s="1">
        <v>270</v>
      </c>
      <c r="I34" s="1">
        <v>9988681</v>
      </c>
      <c r="J34" s="1">
        <v>241</v>
      </c>
      <c r="K34" s="1">
        <f t="shared" si="2"/>
        <v>-1</v>
      </c>
      <c r="L34" s="1"/>
      <c r="M34" s="1"/>
      <c r="N34" s="1" t="str">
        <f>IFERROR(VLOOKUP(A34,[1]TDSheet!$A:$B,2,0),"")</f>
        <v/>
      </c>
      <c r="O34" s="1">
        <v>365.80000000000018</v>
      </c>
      <c r="P34" s="1">
        <f t="shared" si="4"/>
        <v>48</v>
      </c>
      <c r="Q34" s="5"/>
      <c r="R34" s="5"/>
      <c r="S34" s="1"/>
      <c r="T34" s="1">
        <f t="shared" si="5"/>
        <v>20.433333333333337</v>
      </c>
      <c r="U34" s="1">
        <f t="shared" si="6"/>
        <v>20.433333333333337</v>
      </c>
      <c r="V34" s="1">
        <v>67.400000000000006</v>
      </c>
      <c r="W34" s="1">
        <v>65.8</v>
      </c>
      <c r="X34" s="1">
        <v>49.8</v>
      </c>
      <c r="Y34" s="1">
        <v>54.2</v>
      </c>
      <c r="Z34" s="1">
        <v>83</v>
      </c>
      <c r="AA34" s="1">
        <v>51.4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35</v>
      </c>
      <c r="C35" s="1"/>
      <c r="D35" s="1">
        <v>159.04400000000001</v>
      </c>
      <c r="E35" s="1">
        <v>22.399000000000001</v>
      </c>
      <c r="F35" s="1">
        <v>136.64500000000001</v>
      </c>
      <c r="G35" s="7">
        <v>1</v>
      </c>
      <c r="H35" s="1">
        <v>120</v>
      </c>
      <c r="I35" s="1">
        <v>8785198</v>
      </c>
      <c r="J35" s="1">
        <v>21.5</v>
      </c>
      <c r="K35" s="1">
        <f t="shared" si="2"/>
        <v>0.89900000000000091</v>
      </c>
      <c r="L35" s="1"/>
      <c r="M35" s="1"/>
      <c r="N35" s="1" t="str">
        <f>IFERROR(VLOOKUP(A35,[1]TDSheet!$A:$B,2,0),"")</f>
        <v/>
      </c>
      <c r="O35" s="1">
        <v>50</v>
      </c>
      <c r="P35" s="1">
        <f t="shared" si="4"/>
        <v>4.4798</v>
      </c>
      <c r="Q35" s="5">
        <v>100</v>
      </c>
      <c r="R35" s="5">
        <v>250</v>
      </c>
      <c r="S35" s="1"/>
      <c r="T35" s="1">
        <f t="shared" si="5"/>
        <v>63.986115451582656</v>
      </c>
      <c r="U35" s="1">
        <f t="shared" si="6"/>
        <v>41.663690343318898</v>
      </c>
      <c r="V35" s="1">
        <v>0</v>
      </c>
      <c r="W35" s="1">
        <v>0</v>
      </c>
      <c r="X35" s="1">
        <v>0</v>
      </c>
      <c r="Y35" s="1">
        <v>1.8268</v>
      </c>
      <c r="Z35" s="1">
        <v>23.078199999999999</v>
      </c>
      <c r="AA35" s="1">
        <v>4.9268000000000001</v>
      </c>
      <c r="AB35" s="1" t="s">
        <v>45</v>
      </c>
      <c r="AC35" s="1">
        <f t="shared" si="3"/>
        <v>100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160</v>
      </c>
      <c r="D36" s="1">
        <v>768</v>
      </c>
      <c r="E36" s="1">
        <v>219</v>
      </c>
      <c r="F36" s="1">
        <v>709</v>
      </c>
      <c r="G36" s="7">
        <v>0.1</v>
      </c>
      <c r="H36" s="1">
        <v>60</v>
      </c>
      <c r="I36" s="1">
        <v>8444187</v>
      </c>
      <c r="J36" s="1">
        <v>255</v>
      </c>
      <c r="K36" s="1">
        <f t="shared" si="2"/>
        <v>-36</v>
      </c>
      <c r="L36" s="1"/>
      <c r="M36" s="1"/>
      <c r="N36" s="1" t="str">
        <f>IFERROR(VLOOKUP(A36,[1]TDSheet!$A:$B,2,0),"")</f>
        <v/>
      </c>
      <c r="O36" s="1"/>
      <c r="P36" s="1">
        <f t="shared" si="4"/>
        <v>43.8</v>
      </c>
      <c r="Q36" s="5">
        <f>20*P36-O36-F36</f>
        <v>167</v>
      </c>
      <c r="R36" s="5"/>
      <c r="S36" s="1"/>
      <c r="T36" s="1">
        <f t="shared" si="5"/>
        <v>20</v>
      </c>
      <c r="U36" s="1">
        <f t="shared" si="6"/>
        <v>16.187214611872147</v>
      </c>
      <c r="V36" s="1">
        <v>49.8</v>
      </c>
      <c r="W36" s="1">
        <v>65.599999999999994</v>
      </c>
      <c r="X36" s="1">
        <v>63.4</v>
      </c>
      <c r="Y36" s="1">
        <v>46.8</v>
      </c>
      <c r="Z36" s="1">
        <v>46.8</v>
      </c>
      <c r="AA36" s="1">
        <v>62</v>
      </c>
      <c r="AB36" s="1"/>
      <c r="AC36" s="1">
        <f t="shared" si="3"/>
        <v>16.7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105</v>
      </c>
      <c r="D37" s="1">
        <v>660</v>
      </c>
      <c r="E37" s="1">
        <v>162</v>
      </c>
      <c r="F37" s="1">
        <v>603</v>
      </c>
      <c r="G37" s="7">
        <v>0.1</v>
      </c>
      <c r="H37" s="1">
        <v>90</v>
      </c>
      <c r="I37" s="1">
        <v>8444194</v>
      </c>
      <c r="J37" s="1">
        <v>228</v>
      </c>
      <c r="K37" s="1">
        <f t="shared" si="2"/>
        <v>-66</v>
      </c>
      <c r="L37" s="1"/>
      <c r="M37" s="1"/>
      <c r="N37" s="1" t="str">
        <f>IFERROR(VLOOKUP(A37,[1]TDSheet!$A:$B,2,0),"")</f>
        <v/>
      </c>
      <c r="O37" s="1">
        <v>422.40000000000009</v>
      </c>
      <c r="P37" s="1">
        <f t="shared" si="4"/>
        <v>32.4</v>
      </c>
      <c r="Q37" s="5"/>
      <c r="R37" s="5"/>
      <c r="S37" s="1"/>
      <c r="T37" s="1">
        <f t="shared" si="5"/>
        <v>31.648148148148152</v>
      </c>
      <c r="U37" s="1">
        <f t="shared" si="6"/>
        <v>31.648148148148152</v>
      </c>
      <c r="V37" s="1">
        <v>63.6</v>
      </c>
      <c r="W37" s="1">
        <v>57.8</v>
      </c>
      <c r="X37" s="1">
        <v>60.4</v>
      </c>
      <c r="Y37" s="1">
        <v>66.8</v>
      </c>
      <c r="Z37" s="1">
        <v>85.8</v>
      </c>
      <c r="AA37" s="1">
        <v>71.2</v>
      </c>
      <c r="AB37" s="1"/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72</v>
      </c>
      <c r="B38" s="1" t="s">
        <v>31</v>
      </c>
      <c r="C38" s="1">
        <v>886</v>
      </c>
      <c r="D38" s="1">
        <v>414</v>
      </c>
      <c r="E38" s="1">
        <v>270</v>
      </c>
      <c r="F38" s="1">
        <v>1030</v>
      </c>
      <c r="G38" s="7">
        <v>0.2</v>
      </c>
      <c r="H38" s="1">
        <v>120</v>
      </c>
      <c r="I38" s="1">
        <v>783798</v>
      </c>
      <c r="J38" s="1">
        <v>258</v>
      </c>
      <c r="K38" s="1">
        <f t="shared" si="2"/>
        <v>12</v>
      </c>
      <c r="L38" s="1"/>
      <c r="M38" s="1"/>
      <c r="N38" s="1" t="str">
        <f>IFERROR(VLOOKUP(A38,[1]TDSheet!$A:$B,2,0),"")</f>
        <v/>
      </c>
      <c r="O38" s="1"/>
      <c r="P38" s="1">
        <f t="shared" si="4"/>
        <v>54</v>
      </c>
      <c r="Q38" s="5">
        <f>20*P38-O38-F38</f>
        <v>50</v>
      </c>
      <c r="R38" s="5"/>
      <c r="S38" s="1"/>
      <c r="T38" s="1">
        <f t="shared" si="5"/>
        <v>20</v>
      </c>
      <c r="U38" s="1">
        <f t="shared" si="6"/>
        <v>19.074074074074073</v>
      </c>
      <c r="V38" s="1">
        <v>47.4</v>
      </c>
      <c r="W38" s="1">
        <v>85</v>
      </c>
      <c r="X38" s="1">
        <v>89.4</v>
      </c>
      <c r="Y38" s="1">
        <v>94.8</v>
      </c>
      <c r="Z38" s="1">
        <v>117</v>
      </c>
      <c r="AA38" s="1">
        <v>43.2</v>
      </c>
      <c r="AB38" s="1"/>
      <c r="AC38" s="1">
        <f t="shared" si="3"/>
        <v>10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73</v>
      </c>
      <c r="B39" s="14" t="s">
        <v>35</v>
      </c>
      <c r="C39" s="14"/>
      <c r="D39" s="14"/>
      <c r="E39" s="14"/>
      <c r="F39" s="15"/>
      <c r="G39" s="7">
        <v>1</v>
      </c>
      <c r="H39" s="1">
        <v>120</v>
      </c>
      <c r="I39" s="1">
        <v>783811</v>
      </c>
      <c r="J39" s="1"/>
      <c r="K39" s="1">
        <f t="shared" si="2"/>
        <v>0</v>
      </c>
      <c r="L39" s="1"/>
      <c r="M39" s="1"/>
      <c r="N39" s="1" t="str">
        <f>IFERROR(VLOOKUP(A39,[1]TDSheet!$A:$B,2,0),"")</f>
        <v/>
      </c>
      <c r="O39" s="1">
        <v>1000</v>
      </c>
      <c r="P39" s="1">
        <f t="shared" si="4"/>
        <v>0</v>
      </c>
      <c r="Q39" s="5">
        <v>400</v>
      </c>
      <c r="R39" s="5">
        <v>500</v>
      </c>
      <c r="S39" s="1"/>
      <c r="T39" s="1" t="e">
        <f t="shared" si="5"/>
        <v>#DIV/0!</v>
      </c>
      <c r="U39" s="1" t="e">
        <f t="shared" si="6"/>
        <v>#DIV/0!</v>
      </c>
      <c r="V39" s="1">
        <v>45.904200000000003</v>
      </c>
      <c r="W39" s="1">
        <v>70.240200000000002</v>
      </c>
      <c r="X39" s="1">
        <v>41.29</v>
      </c>
      <c r="Y39" s="1">
        <v>19.4876</v>
      </c>
      <c r="Z39" s="1">
        <v>0</v>
      </c>
      <c r="AA39" s="1">
        <v>1.2629999999999999</v>
      </c>
      <c r="AB39" s="11" t="s">
        <v>79</v>
      </c>
      <c r="AC39" s="1">
        <f t="shared" si="3"/>
        <v>400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3" t="s">
        <v>74</v>
      </c>
      <c r="B40" s="24" t="s">
        <v>35</v>
      </c>
      <c r="C40" s="24">
        <v>182</v>
      </c>
      <c r="D40" s="24">
        <v>2.1930000000000001</v>
      </c>
      <c r="E40" s="24">
        <v>184.19300000000001</v>
      </c>
      <c r="F40" s="25"/>
      <c r="G40" s="26">
        <v>0</v>
      </c>
      <c r="H40" s="27" t="e">
        <v>#N/A</v>
      </c>
      <c r="I40" s="27" t="s">
        <v>36</v>
      </c>
      <c r="J40" s="27">
        <v>266.5</v>
      </c>
      <c r="K40" s="27">
        <f t="shared" si="2"/>
        <v>-82.306999999999988</v>
      </c>
      <c r="L40" s="27"/>
      <c r="M40" s="27"/>
      <c r="N40" s="27" t="str">
        <f>IFERROR(VLOOKUP(A40,[1]TDSheet!$A:$B,2,0),"")</f>
        <v/>
      </c>
      <c r="O40" s="27"/>
      <c r="P40" s="27">
        <f t="shared" si="4"/>
        <v>36.8386</v>
      </c>
      <c r="Q40" s="28"/>
      <c r="R40" s="28"/>
      <c r="S40" s="27"/>
      <c r="T40" s="27">
        <f t="shared" si="5"/>
        <v>0</v>
      </c>
      <c r="U40" s="27">
        <f t="shared" si="6"/>
        <v>0</v>
      </c>
      <c r="V40" s="27">
        <v>15.069599999999999</v>
      </c>
      <c r="W40" s="27">
        <v>2.4420000000000002</v>
      </c>
      <c r="X40" s="27">
        <v>0.55479999999999996</v>
      </c>
      <c r="Y40" s="27">
        <v>23.0336</v>
      </c>
      <c r="Z40" s="27">
        <v>124.9806</v>
      </c>
      <c r="AA40" s="27">
        <v>67.189400000000006</v>
      </c>
      <c r="AB40" s="27"/>
      <c r="AC40" s="27">
        <f t="shared" si="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75</v>
      </c>
      <c r="B41" s="1" t="s">
        <v>31</v>
      </c>
      <c r="C41" s="1">
        <v>850</v>
      </c>
      <c r="D41" s="1">
        <v>18</v>
      </c>
      <c r="E41" s="1">
        <v>135</v>
      </c>
      <c r="F41" s="1">
        <v>733</v>
      </c>
      <c r="G41" s="7">
        <v>0.2</v>
      </c>
      <c r="H41" s="1">
        <v>120</v>
      </c>
      <c r="I41" s="1">
        <v>783804</v>
      </c>
      <c r="J41" s="1">
        <v>137</v>
      </c>
      <c r="K41" s="1">
        <f t="shared" si="2"/>
        <v>-2</v>
      </c>
      <c r="L41" s="1"/>
      <c r="M41" s="1"/>
      <c r="N41" s="1" t="str">
        <f>IFERROR(VLOOKUP(A41,[1]TDSheet!$A:$B,2,0),"")</f>
        <v/>
      </c>
      <c r="O41" s="1"/>
      <c r="P41" s="1">
        <f t="shared" si="4"/>
        <v>27</v>
      </c>
      <c r="Q41" s="5"/>
      <c r="R41" s="5"/>
      <c r="S41" s="1"/>
      <c r="T41" s="1">
        <f t="shared" si="5"/>
        <v>27.148148148148149</v>
      </c>
      <c r="U41" s="1">
        <f t="shared" si="6"/>
        <v>27.148148148148149</v>
      </c>
      <c r="V41" s="1">
        <v>34</v>
      </c>
      <c r="W41" s="1">
        <v>57.6</v>
      </c>
      <c r="X41" s="1">
        <v>83</v>
      </c>
      <c r="Y41" s="1">
        <v>90.6</v>
      </c>
      <c r="Z41" s="1">
        <v>99.2</v>
      </c>
      <c r="AA41" s="1">
        <v>29.6</v>
      </c>
      <c r="AB41" s="1"/>
      <c r="AC41" s="1">
        <f t="shared" si="3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76</v>
      </c>
      <c r="B42" s="14" t="s">
        <v>35</v>
      </c>
      <c r="C42" s="14"/>
      <c r="D42" s="14"/>
      <c r="E42" s="14"/>
      <c r="F42" s="15"/>
      <c r="G42" s="7">
        <v>1</v>
      </c>
      <c r="H42" s="1">
        <v>120</v>
      </c>
      <c r="I42" s="1">
        <v>783828</v>
      </c>
      <c r="J42" s="1"/>
      <c r="K42" s="1">
        <f t="shared" si="2"/>
        <v>0</v>
      </c>
      <c r="L42" s="1"/>
      <c r="M42" s="1"/>
      <c r="N42" s="1" t="str">
        <f>IFERROR(VLOOKUP(A42,[1]TDSheet!$A:$B,2,0),"")</f>
        <v/>
      </c>
      <c r="O42" s="1">
        <v>1450</v>
      </c>
      <c r="P42" s="1">
        <f t="shared" si="4"/>
        <v>0</v>
      </c>
      <c r="Q42" s="5">
        <f>22.2*(P42+P43)-O42-O43-F42-F43</f>
        <v>1786.7882</v>
      </c>
      <c r="R42" s="5">
        <v>1200</v>
      </c>
      <c r="S42" s="1"/>
      <c r="T42" s="1" t="e">
        <f t="shared" si="5"/>
        <v>#DIV/0!</v>
      </c>
      <c r="U42" s="1" t="e">
        <f t="shared" si="6"/>
        <v>#DIV/0!</v>
      </c>
      <c r="V42" s="1">
        <v>128.83779999999999</v>
      </c>
      <c r="W42" s="1">
        <v>108.84099999999999</v>
      </c>
      <c r="X42" s="1">
        <v>97.024000000000001</v>
      </c>
      <c r="Y42" s="1">
        <v>98.977999999999994</v>
      </c>
      <c r="Z42" s="1">
        <v>0</v>
      </c>
      <c r="AA42" s="1">
        <v>0</v>
      </c>
      <c r="AB42" s="11" t="s">
        <v>79</v>
      </c>
      <c r="AC42" s="1">
        <f t="shared" si="3"/>
        <v>1786.7882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3" t="s">
        <v>77</v>
      </c>
      <c r="B43" s="24" t="s">
        <v>35</v>
      </c>
      <c r="C43" s="24">
        <v>899.2</v>
      </c>
      <c r="D43" s="24"/>
      <c r="E43" s="24">
        <v>748.255</v>
      </c>
      <c r="F43" s="25">
        <v>85.463999999999999</v>
      </c>
      <c r="G43" s="26">
        <v>0</v>
      </c>
      <c r="H43" s="27" t="e">
        <v>#N/A</v>
      </c>
      <c r="I43" s="27" t="s">
        <v>36</v>
      </c>
      <c r="J43" s="27">
        <v>670</v>
      </c>
      <c r="K43" s="27">
        <f t="shared" si="2"/>
        <v>78.254999999999995</v>
      </c>
      <c r="L43" s="27"/>
      <c r="M43" s="27"/>
      <c r="N43" s="27" t="str">
        <f>IFERROR(VLOOKUP(A43,[1]TDSheet!$A:$B,2,0),"")</f>
        <v/>
      </c>
      <c r="O43" s="27"/>
      <c r="P43" s="27">
        <f t="shared" si="4"/>
        <v>149.65100000000001</v>
      </c>
      <c r="Q43" s="28"/>
      <c r="R43" s="28"/>
      <c r="S43" s="27"/>
      <c r="T43" s="27">
        <f t="shared" si="5"/>
        <v>0.57108873311905695</v>
      </c>
      <c r="U43" s="27">
        <f t="shared" si="6"/>
        <v>0.57108873311905695</v>
      </c>
      <c r="V43" s="27">
        <v>15.5646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/>
      <c r="AC43" s="27">
        <f t="shared" si="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6"/>
      <c r="B44" s="6"/>
      <c r="C44" s="6"/>
      <c r="D44" s="6"/>
      <c r="E44" s="6"/>
      <c r="F44" s="6"/>
      <c r="G44" s="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38</v>
      </c>
      <c r="B45" s="1" t="s">
        <v>31</v>
      </c>
      <c r="C45" s="1">
        <v>1360</v>
      </c>
      <c r="D45" s="1">
        <v>800</v>
      </c>
      <c r="E45" s="1">
        <v>1052</v>
      </c>
      <c r="F45" s="1">
        <v>1088</v>
      </c>
      <c r="G45" s="7">
        <v>0.18</v>
      </c>
      <c r="H45" s="1">
        <v>120</v>
      </c>
      <c r="I45" s="1"/>
      <c r="J45" s="1">
        <v>1072</v>
      </c>
      <c r="K45" s="1">
        <f>E45-J45</f>
        <v>-20</v>
      </c>
      <c r="L45" s="1"/>
      <c r="M45" s="1"/>
      <c r="N45" s="1"/>
      <c r="O45" s="1">
        <v>1500</v>
      </c>
      <c r="P45" s="1">
        <f t="shared" ref="P45:P46" si="8">E45/5</f>
        <v>210.4</v>
      </c>
      <c r="Q45" s="5">
        <f>1200+S45</f>
        <v>1200</v>
      </c>
      <c r="R45" s="5">
        <v>4500</v>
      </c>
      <c r="S45" s="1"/>
      <c r="T45" s="1">
        <f t="shared" ref="T45:T46" si="9">(F45+O45+Q45)/P45</f>
        <v>18.00380228136882</v>
      </c>
      <c r="U45" s="1">
        <f t="shared" ref="U45:U46" si="10">(F45+O45)/P45</f>
        <v>12.300380228136882</v>
      </c>
      <c r="V45" s="1">
        <v>188.4</v>
      </c>
      <c r="W45" s="1">
        <v>234</v>
      </c>
      <c r="X45" s="1">
        <v>96.8</v>
      </c>
      <c r="Y45" s="1">
        <v>129.80000000000001</v>
      </c>
      <c r="Z45" s="1">
        <v>155</v>
      </c>
      <c r="AA45" s="1">
        <v>134.80000000000001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39</v>
      </c>
      <c r="B46" s="1" t="s">
        <v>31</v>
      </c>
      <c r="C46" s="1">
        <v>4942</v>
      </c>
      <c r="D46" s="1">
        <v>6600</v>
      </c>
      <c r="E46" s="1">
        <v>3350</v>
      </c>
      <c r="F46" s="1">
        <v>8091</v>
      </c>
      <c r="G46" s="7">
        <v>0.18</v>
      </c>
      <c r="H46" s="1">
        <v>120</v>
      </c>
      <c r="I46" s="1"/>
      <c r="J46" s="1">
        <v>3350</v>
      </c>
      <c r="K46" s="1">
        <f>E46-J46</f>
        <v>0</v>
      </c>
      <c r="L46" s="1"/>
      <c r="M46" s="1"/>
      <c r="N46" s="1"/>
      <c r="O46" s="1">
        <v>0</v>
      </c>
      <c r="P46" s="1">
        <f t="shared" si="8"/>
        <v>670</v>
      </c>
      <c r="Q46" s="5">
        <f>2000+S46</f>
        <v>2000</v>
      </c>
      <c r="R46" s="5">
        <v>4500</v>
      </c>
      <c r="S46" s="1"/>
      <c r="T46" s="1">
        <f t="shared" si="9"/>
        <v>15.061194029850746</v>
      </c>
      <c r="U46" s="1">
        <f t="shared" si="10"/>
        <v>12.076119402985075</v>
      </c>
      <c r="V46" s="1">
        <v>540</v>
      </c>
      <c r="W46" s="1">
        <v>636</v>
      </c>
      <c r="X46" s="1">
        <v>493.6</v>
      </c>
      <c r="Y46" s="1">
        <v>491.6</v>
      </c>
      <c r="Z46" s="1">
        <v>521</v>
      </c>
      <c r="AA46" s="1">
        <v>472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43" xr:uid="{F47D3B36-7012-437A-A246-5C088E5B020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2024-10-28T13:33:19Z</dcterms:created>
  <dcterms:modified xsi:type="dcterms:W3CDTF">2024-10-31T13:05:49Z</dcterms:modified>
</cp:coreProperties>
</file>