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858B8EF2-B40F-4F70-9817-207B73A91B1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00" i="1" l="1"/>
  <c r="AC91" i="1"/>
  <c r="AC87" i="1"/>
  <c r="AC82" i="1"/>
  <c r="AC78" i="1"/>
  <c r="AC65" i="1"/>
  <c r="AC60" i="1"/>
  <c r="AC58" i="1"/>
  <c r="AC54" i="1"/>
  <c r="AC51" i="1"/>
  <c r="AC48" i="1"/>
  <c r="AC47" i="1"/>
  <c r="AC45" i="1"/>
  <c r="AC42" i="1"/>
  <c r="AC41" i="1"/>
  <c r="AC35" i="1"/>
  <c r="AC33" i="1"/>
  <c r="AC31" i="1"/>
  <c r="AC30" i="1"/>
  <c r="AC27" i="1"/>
  <c r="AC26" i="1"/>
  <c r="AC25" i="1"/>
  <c r="AC21" i="1"/>
  <c r="AC20" i="1"/>
  <c r="AC17" i="1"/>
  <c r="AC13" i="1"/>
  <c r="AC11" i="1"/>
  <c r="R99" i="1"/>
  <c r="R96" i="1"/>
  <c r="AC96" i="1" s="1"/>
  <c r="R95" i="1"/>
  <c r="AC95" i="1" s="1"/>
  <c r="R94" i="1"/>
  <c r="R93" i="1"/>
  <c r="AC93" i="1" s="1"/>
  <c r="R90" i="1"/>
  <c r="R89" i="1"/>
  <c r="AC89" i="1" s="1"/>
  <c r="R88" i="1"/>
  <c r="AC88" i="1" s="1"/>
  <c r="R86" i="1"/>
  <c r="R85" i="1"/>
  <c r="AC85" i="1" s="1"/>
  <c r="R84" i="1"/>
  <c r="AC84" i="1" s="1"/>
  <c r="R83" i="1"/>
  <c r="AC83" i="1" s="1"/>
  <c r="R80" i="1"/>
  <c r="AC80" i="1" s="1"/>
  <c r="R79" i="1"/>
  <c r="AC79" i="1" s="1"/>
  <c r="R76" i="1"/>
  <c r="R75" i="1"/>
  <c r="AC75" i="1" s="1"/>
  <c r="R73" i="1"/>
  <c r="AC73" i="1" s="1"/>
  <c r="R71" i="1"/>
  <c r="R70" i="1"/>
  <c r="AC70" i="1" s="1"/>
  <c r="R69" i="1"/>
  <c r="AC69" i="1" s="1"/>
  <c r="R68" i="1"/>
  <c r="AC68" i="1" s="1"/>
  <c r="R67" i="1"/>
  <c r="R63" i="1"/>
  <c r="AC63" i="1" s="1"/>
  <c r="R62" i="1"/>
  <c r="AC62" i="1" s="1"/>
  <c r="R61" i="1"/>
  <c r="AC61" i="1" s="1"/>
  <c r="R59" i="1"/>
  <c r="AC59" i="1" s="1"/>
  <c r="R57" i="1"/>
  <c r="R56" i="1"/>
  <c r="AC56" i="1" s="1"/>
  <c r="R55" i="1"/>
  <c r="AC55" i="1" s="1"/>
  <c r="R53" i="1"/>
  <c r="R50" i="1"/>
  <c r="AC50" i="1" s="1"/>
  <c r="R46" i="1"/>
  <c r="AC46" i="1" s="1"/>
  <c r="R44" i="1"/>
  <c r="AC44" i="1" s="1"/>
  <c r="R43" i="1"/>
  <c r="R38" i="1"/>
  <c r="R37" i="1"/>
  <c r="AC37" i="1" s="1"/>
  <c r="R36" i="1"/>
  <c r="AC36" i="1" s="1"/>
  <c r="R34" i="1"/>
  <c r="R32" i="1"/>
  <c r="AC32" i="1" s="1"/>
  <c r="R29" i="1"/>
  <c r="AC29" i="1" s="1"/>
  <c r="R24" i="1"/>
  <c r="AC24" i="1" s="1"/>
  <c r="R23" i="1"/>
  <c r="AC23" i="1" s="1"/>
  <c r="R22" i="1"/>
  <c r="AC22" i="1" s="1"/>
  <c r="R19" i="1"/>
  <c r="AC19" i="1" s="1"/>
  <c r="R18" i="1"/>
  <c r="AC18" i="1" s="1"/>
  <c r="R16" i="1"/>
  <c r="AC16" i="1" s="1"/>
  <c r="R15" i="1"/>
  <c r="AC15" i="1" s="1"/>
  <c r="R14" i="1"/>
  <c r="AC14" i="1" s="1"/>
  <c r="R10" i="1"/>
  <c r="AC10" i="1" s="1"/>
  <c r="R8" i="1"/>
  <c r="AC8" i="1" s="1"/>
  <c r="R7" i="1"/>
  <c r="AC7" i="1" l="1"/>
  <c r="AC34" i="1"/>
  <c r="AC38" i="1"/>
  <c r="AC43" i="1"/>
  <c r="AC53" i="1"/>
  <c r="AC57" i="1"/>
  <c r="AC67" i="1"/>
  <c r="AC71" i="1"/>
  <c r="AC76" i="1"/>
  <c r="AC86" i="1"/>
  <c r="AC90" i="1"/>
  <c r="AC94" i="1"/>
  <c r="AC99" i="1"/>
  <c r="AC102" i="1"/>
  <c r="P102" i="1"/>
  <c r="V102" i="1" s="1"/>
  <c r="K102" i="1"/>
  <c r="H102" i="1"/>
  <c r="AC101" i="1"/>
  <c r="P101" i="1"/>
  <c r="V101" i="1" s="1"/>
  <c r="K101" i="1"/>
  <c r="P100" i="1"/>
  <c r="V100" i="1" s="1"/>
  <c r="K100" i="1"/>
  <c r="P99" i="1"/>
  <c r="K99" i="1"/>
  <c r="AC98" i="1"/>
  <c r="P98" i="1"/>
  <c r="V98" i="1" s="1"/>
  <c r="K98" i="1"/>
  <c r="H98" i="1"/>
  <c r="P97" i="1"/>
  <c r="V97" i="1" s="1"/>
  <c r="K97" i="1"/>
  <c r="P96" i="1"/>
  <c r="V96" i="1" s="1"/>
  <c r="K96" i="1"/>
  <c r="P95" i="1"/>
  <c r="K95" i="1"/>
  <c r="P94" i="1"/>
  <c r="V94" i="1" s="1"/>
  <c r="K94" i="1"/>
  <c r="H94" i="1"/>
  <c r="P93" i="1"/>
  <c r="K93" i="1"/>
  <c r="P92" i="1"/>
  <c r="K92" i="1"/>
  <c r="P91" i="1"/>
  <c r="V91" i="1" s="1"/>
  <c r="K91" i="1"/>
  <c r="P90" i="1"/>
  <c r="V90" i="1" s="1"/>
  <c r="K90" i="1"/>
  <c r="P89" i="1"/>
  <c r="K89" i="1"/>
  <c r="P88" i="1"/>
  <c r="V88" i="1" s="1"/>
  <c r="K88" i="1"/>
  <c r="P87" i="1"/>
  <c r="V87" i="1" s="1"/>
  <c r="K87" i="1"/>
  <c r="P86" i="1"/>
  <c r="K86" i="1"/>
  <c r="P85" i="1"/>
  <c r="K85" i="1"/>
  <c r="P84" i="1"/>
  <c r="K84" i="1"/>
  <c r="P83" i="1"/>
  <c r="K83" i="1"/>
  <c r="P82" i="1"/>
  <c r="V82" i="1" s="1"/>
  <c r="K82" i="1"/>
  <c r="AC81" i="1"/>
  <c r="P81" i="1"/>
  <c r="V81" i="1" s="1"/>
  <c r="K81" i="1"/>
  <c r="P80" i="1"/>
  <c r="K80" i="1"/>
  <c r="P79" i="1"/>
  <c r="V79" i="1" s="1"/>
  <c r="K79" i="1"/>
  <c r="P78" i="1"/>
  <c r="K78" i="1"/>
  <c r="AC77" i="1"/>
  <c r="P77" i="1"/>
  <c r="V77" i="1" s="1"/>
  <c r="K77" i="1"/>
  <c r="P76" i="1"/>
  <c r="K76" i="1"/>
  <c r="P75" i="1"/>
  <c r="K75" i="1"/>
  <c r="P74" i="1"/>
  <c r="K74" i="1"/>
  <c r="H74" i="1"/>
  <c r="P73" i="1"/>
  <c r="K73" i="1"/>
  <c r="AC72" i="1"/>
  <c r="P72" i="1"/>
  <c r="V72" i="1" s="1"/>
  <c r="K72" i="1"/>
  <c r="P71" i="1"/>
  <c r="V71" i="1" s="1"/>
  <c r="K71" i="1"/>
  <c r="P70" i="1"/>
  <c r="K70" i="1"/>
  <c r="P69" i="1"/>
  <c r="V69" i="1" s="1"/>
  <c r="K69" i="1"/>
  <c r="P68" i="1"/>
  <c r="K68" i="1"/>
  <c r="P67" i="1"/>
  <c r="V67" i="1" s="1"/>
  <c r="K67" i="1"/>
  <c r="AC66" i="1"/>
  <c r="P66" i="1"/>
  <c r="U66" i="1" s="1"/>
  <c r="K66" i="1"/>
  <c r="P65" i="1"/>
  <c r="V65" i="1" s="1"/>
  <c r="K65" i="1"/>
  <c r="AC64" i="1"/>
  <c r="P64" i="1"/>
  <c r="V64" i="1" s="1"/>
  <c r="K64" i="1"/>
  <c r="P63" i="1"/>
  <c r="K63" i="1"/>
  <c r="P62" i="1"/>
  <c r="K62" i="1"/>
  <c r="P61" i="1"/>
  <c r="K61" i="1"/>
  <c r="F61" i="1"/>
  <c r="P60" i="1"/>
  <c r="K60" i="1"/>
  <c r="P59" i="1"/>
  <c r="V59" i="1" s="1"/>
  <c r="K59" i="1"/>
  <c r="P58" i="1"/>
  <c r="V58" i="1" s="1"/>
  <c r="K58" i="1"/>
  <c r="P57" i="1"/>
  <c r="K57" i="1"/>
  <c r="P56" i="1"/>
  <c r="K56" i="1"/>
  <c r="P55" i="1"/>
  <c r="K55" i="1"/>
  <c r="F55" i="1"/>
  <c r="P54" i="1"/>
  <c r="V54" i="1" s="1"/>
  <c r="K54" i="1"/>
  <c r="P53" i="1"/>
  <c r="V53" i="1" s="1"/>
  <c r="K53" i="1"/>
  <c r="AC52" i="1"/>
  <c r="P52" i="1"/>
  <c r="V52" i="1" s="1"/>
  <c r="K52" i="1"/>
  <c r="H52" i="1"/>
  <c r="P51" i="1"/>
  <c r="V51" i="1" s="1"/>
  <c r="K51" i="1"/>
  <c r="P50" i="1"/>
  <c r="K50" i="1"/>
  <c r="AC49" i="1"/>
  <c r="P49" i="1"/>
  <c r="U49" i="1" s="1"/>
  <c r="K49" i="1"/>
  <c r="H49" i="1"/>
  <c r="P48" i="1"/>
  <c r="V48" i="1" s="1"/>
  <c r="K48" i="1"/>
  <c r="P47" i="1"/>
  <c r="K47" i="1"/>
  <c r="P46" i="1"/>
  <c r="K46" i="1"/>
  <c r="P45" i="1"/>
  <c r="K45" i="1"/>
  <c r="H45" i="1"/>
  <c r="P44" i="1"/>
  <c r="K44" i="1"/>
  <c r="P43" i="1"/>
  <c r="V43" i="1" s="1"/>
  <c r="K43" i="1"/>
  <c r="P42" i="1"/>
  <c r="V42" i="1" s="1"/>
  <c r="K42" i="1"/>
  <c r="P41" i="1"/>
  <c r="K41" i="1"/>
  <c r="P40" i="1"/>
  <c r="K40" i="1"/>
  <c r="AC39" i="1"/>
  <c r="P39" i="1"/>
  <c r="V39" i="1" s="1"/>
  <c r="K39" i="1"/>
  <c r="H39" i="1"/>
  <c r="P38" i="1"/>
  <c r="V38" i="1" s="1"/>
  <c r="K38" i="1"/>
  <c r="P37" i="1"/>
  <c r="K37" i="1"/>
  <c r="P36" i="1"/>
  <c r="V36" i="1" s="1"/>
  <c r="K36" i="1"/>
  <c r="P35" i="1"/>
  <c r="V35" i="1" s="1"/>
  <c r="K35" i="1"/>
  <c r="P34" i="1"/>
  <c r="K34" i="1"/>
  <c r="P33" i="1"/>
  <c r="V33" i="1" s="1"/>
  <c r="K33" i="1"/>
  <c r="P32" i="1"/>
  <c r="V32" i="1" s="1"/>
  <c r="K32" i="1"/>
  <c r="P31" i="1"/>
  <c r="V31" i="1" s="1"/>
  <c r="K31" i="1"/>
  <c r="P30" i="1"/>
  <c r="K30" i="1"/>
  <c r="P29" i="1"/>
  <c r="K29" i="1"/>
  <c r="AC28" i="1"/>
  <c r="P28" i="1"/>
  <c r="V28" i="1" s="1"/>
  <c r="K28" i="1"/>
  <c r="P27" i="1"/>
  <c r="K27" i="1"/>
  <c r="P26" i="1"/>
  <c r="V26" i="1" s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V15" i="1" s="1"/>
  <c r="K15" i="1"/>
  <c r="P14" i="1"/>
  <c r="K14" i="1"/>
  <c r="P13" i="1"/>
  <c r="V13" i="1" s="1"/>
  <c r="K13" i="1"/>
  <c r="P12" i="1"/>
  <c r="V12" i="1" s="1"/>
  <c r="K12" i="1"/>
  <c r="P11" i="1"/>
  <c r="V11" i="1" s="1"/>
  <c r="K11" i="1"/>
  <c r="P10" i="1"/>
  <c r="K10" i="1"/>
  <c r="P9" i="1"/>
  <c r="V9" i="1" s="1"/>
  <c r="K9" i="1"/>
  <c r="P8" i="1"/>
  <c r="K8" i="1"/>
  <c r="P7" i="1"/>
  <c r="V7" i="1" s="1"/>
  <c r="K7" i="1"/>
  <c r="P6" i="1"/>
  <c r="K6" i="1"/>
  <c r="AA5" i="1"/>
  <c r="Z5" i="1"/>
  <c r="Y5" i="1"/>
  <c r="X5" i="1"/>
  <c r="W5" i="1"/>
  <c r="S5" i="1"/>
  <c r="O5" i="1"/>
  <c r="N5" i="1"/>
  <c r="M5" i="1"/>
  <c r="L5" i="1"/>
  <c r="J5" i="1"/>
  <c r="E5" i="1"/>
  <c r="U69" i="1" l="1"/>
  <c r="U67" i="1"/>
  <c r="U88" i="1"/>
  <c r="U15" i="1"/>
  <c r="U90" i="1"/>
  <c r="V29" i="1"/>
  <c r="U29" i="1"/>
  <c r="Q30" i="1"/>
  <c r="U30" i="1" s="1"/>
  <c r="V30" i="1"/>
  <c r="V34" i="1"/>
  <c r="U34" i="1"/>
  <c r="V37" i="1"/>
  <c r="U37" i="1"/>
  <c r="Q40" i="1"/>
  <c r="R40" i="1" s="1"/>
  <c r="U40" i="1" s="1"/>
  <c r="V40" i="1"/>
  <c r="V41" i="1"/>
  <c r="U41" i="1"/>
  <c r="V44" i="1"/>
  <c r="U44" i="1"/>
  <c r="V55" i="1"/>
  <c r="U55" i="1"/>
  <c r="V56" i="1"/>
  <c r="U56" i="1"/>
  <c r="V57" i="1"/>
  <c r="U57" i="1"/>
  <c r="Q60" i="1"/>
  <c r="U60" i="1" s="1"/>
  <c r="V60" i="1"/>
  <c r="V73" i="1"/>
  <c r="U73" i="1"/>
  <c r="Q78" i="1"/>
  <c r="U78" i="1" s="1"/>
  <c r="V78" i="1"/>
  <c r="V80" i="1"/>
  <c r="U80" i="1"/>
  <c r="V95" i="1"/>
  <c r="U95" i="1"/>
  <c r="V99" i="1"/>
  <c r="U99" i="1"/>
  <c r="U36" i="1"/>
  <c r="U43" i="1"/>
  <c r="V8" i="1"/>
  <c r="U8" i="1"/>
  <c r="V10" i="1"/>
  <c r="U10" i="1"/>
  <c r="V14" i="1"/>
  <c r="U14" i="1"/>
  <c r="V16" i="1"/>
  <c r="U16" i="1"/>
  <c r="Q17" i="1"/>
  <c r="U17" i="1" s="1"/>
  <c r="V17" i="1"/>
  <c r="V18" i="1"/>
  <c r="U18" i="1"/>
  <c r="V19" i="1"/>
  <c r="U19" i="1"/>
  <c r="V20" i="1"/>
  <c r="U20" i="1"/>
  <c r="V21" i="1"/>
  <c r="U21" i="1"/>
  <c r="V22" i="1"/>
  <c r="U22" i="1"/>
  <c r="V23" i="1"/>
  <c r="U23" i="1"/>
  <c r="V24" i="1"/>
  <c r="U24" i="1"/>
  <c r="Q25" i="1"/>
  <c r="U25" i="1" s="1"/>
  <c r="V25" i="1"/>
  <c r="Q27" i="1"/>
  <c r="U27" i="1" s="1"/>
  <c r="V27" i="1"/>
  <c r="Q45" i="1"/>
  <c r="U45" i="1" s="1"/>
  <c r="V45" i="1"/>
  <c r="V46" i="1"/>
  <c r="U46" i="1"/>
  <c r="Q47" i="1"/>
  <c r="U47" i="1" s="1"/>
  <c r="V47" i="1"/>
  <c r="V50" i="1"/>
  <c r="U50" i="1"/>
  <c r="V61" i="1"/>
  <c r="U61" i="1"/>
  <c r="V62" i="1"/>
  <c r="U62" i="1"/>
  <c r="V63" i="1"/>
  <c r="U63" i="1"/>
  <c r="V68" i="1"/>
  <c r="U68" i="1"/>
  <c r="V70" i="1"/>
  <c r="U70" i="1"/>
  <c r="Q74" i="1"/>
  <c r="R74" i="1" s="1"/>
  <c r="U74" i="1" s="1"/>
  <c r="V74" i="1"/>
  <c r="V75" i="1"/>
  <c r="U75" i="1"/>
  <c r="V76" i="1"/>
  <c r="U76" i="1"/>
  <c r="V83" i="1"/>
  <c r="U83" i="1"/>
  <c r="V84" i="1"/>
  <c r="U84" i="1"/>
  <c r="V85" i="1"/>
  <c r="U85" i="1"/>
  <c r="V86" i="1"/>
  <c r="U86" i="1"/>
  <c r="V89" i="1"/>
  <c r="U89" i="1"/>
  <c r="Q92" i="1"/>
  <c r="R92" i="1" s="1"/>
  <c r="U92" i="1" s="1"/>
  <c r="V92" i="1"/>
  <c r="V93" i="1"/>
  <c r="U93" i="1"/>
  <c r="U96" i="1"/>
  <c r="U79" i="1"/>
  <c r="U59" i="1"/>
  <c r="U32" i="1"/>
  <c r="U7" i="1"/>
  <c r="U94" i="1"/>
  <c r="U71" i="1"/>
  <c r="U53" i="1"/>
  <c r="U38" i="1"/>
  <c r="Q100" i="1"/>
  <c r="U100" i="1" s="1"/>
  <c r="AC92" i="1"/>
  <c r="Q97" i="1"/>
  <c r="R97" i="1" s="1"/>
  <c r="U97" i="1" s="1"/>
  <c r="Q12" i="1"/>
  <c r="R12" i="1" s="1"/>
  <c r="U12" i="1" s="1"/>
  <c r="F5" i="1"/>
  <c r="U81" i="1"/>
  <c r="U101" i="1"/>
  <c r="V49" i="1"/>
  <c r="Q87" i="1"/>
  <c r="U87" i="1" s="1"/>
  <c r="U98" i="1"/>
  <c r="K5" i="1"/>
  <c r="Q9" i="1"/>
  <c r="U9" i="1" s="1"/>
  <c r="Q58" i="1"/>
  <c r="U58" i="1" s="1"/>
  <c r="U64" i="1"/>
  <c r="V66" i="1"/>
  <c r="P5" i="1"/>
  <c r="Q51" i="1"/>
  <c r="U51" i="1" s="1"/>
  <c r="U102" i="1"/>
  <c r="U28" i="1"/>
  <c r="Q65" i="1"/>
  <c r="U65" i="1" s="1"/>
  <c r="Q26" i="1"/>
  <c r="U26" i="1" s="1"/>
  <c r="U39" i="1"/>
  <c r="Q54" i="1"/>
  <c r="U54" i="1" s="1"/>
  <c r="Q35" i="1"/>
  <c r="U35" i="1" s="1"/>
  <c r="Q48" i="1"/>
  <c r="U48" i="1" s="1"/>
  <c r="U52" i="1"/>
  <c r="V6" i="1"/>
  <c r="U77" i="1"/>
  <c r="Q91" i="1"/>
  <c r="U91" i="1" s="1"/>
  <c r="Q11" i="1"/>
  <c r="U11" i="1" s="1"/>
  <c r="Q13" i="1"/>
  <c r="U13" i="1" s="1"/>
  <c r="Q31" i="1"/>
  <c r="U31" i="1" s="1"/>
  <c r="Q42" i="1"/>
  <c r="U42" i="1" s="1"/>
  <c r="Q82" i="1"/>
  <c r="U82" i="1" s="1"/>
  <c r="U72" i="1"/>
  <c r="Q6" i="1"/>
  <c r="R6" i="1" s="1"/>
  <c r="Q33" i="1"/>
  <c r="U33" i="1" s="1"/>
  <c r="AC40" i="1" l="1"/>
  <c r="AC74" i="1"/>
  <c r="AC6" i="1"/>
  <c r="U6" i="1"/>
  <c r="R5" i="1"/>
  <c r="AC9" i="1"/>
  <c r="AC97" i="1"/>
  <c r="AC12" i="1"/>
  <c r="Q5" i="1"/>
  <c r="AC5" i="1" l="1"/>
</calcChain>
</file>

<file path=xl/sharedStrings.xml><?xml version="1.0" encoding="utf-8"?>
<sst xmlns="http://schemas.openxmlformats.org/spreadsheetml/2006/main" count="367" uniqueCount="159">
  <si>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</si>
  <si>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</si>
  <si>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</si>
  <si>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</si>
  <si>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</si>
  <si>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</si>
  <si>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</si>
  <si>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</si>
  <si>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</si>
  <si>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</si>
  <si>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</si>
  <si>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</si>
  <si>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</si>
  <si>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</si>
  <si>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</si>
  <si>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</si>
  <si>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</si>
  <si>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</si>
  <si>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</si>
  <si>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</si>
  <si>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</si>
  <si>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</si>
  <si>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</si>
  <si>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</si>
  <si>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</si>
  <si>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</si>
  <si>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</si>
  <si>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</si>
  <si>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</si>
  <si>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</si>
  <si>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</si>
  <si>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</si>
  <si>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</si>
  <si>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</si>
  <si>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26,10,24 завод не отгрузит / 28,10,24 завод отгрузит только половину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</si>
  <si>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</si>
  <si>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</si>
  <si>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</si>
  <si>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</si>
  <si>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</si>
  <si>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</si>
  <si>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</si>
  <si>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</si>
  <si>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</si>
  <si>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</si>
  <si>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</si>
  <si>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</si>
  <si>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</si>
  <si>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</si>
  <si>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</si>
  <si>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</si>
  <si>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</si>
  <si>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</si>
  <si>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</si>
  <si>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</si>
  <si>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</si>
  <si>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</si>
  <si>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</si>
  <si>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</si>
  <si>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</si>
  <si>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</si>
  <si>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</si>
  <si>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</si>
  <si>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</si>
  <si>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</si>
  <si>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</si>
  <si>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</si>
  <si>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</si>
  <si>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</si>
  <si>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</si>
  <si>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</si>
  <si>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</si>
  <si>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</si>
  <si>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</si>
  <si>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</si>
  <si>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</si>
  <si>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</si>
  <si>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</si>
  <si>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</si>
  <si>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</si>
  <si>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</si>
  <si>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</si>
  <si>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</si>
  <si>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</si>
  <si>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</si>
  <si>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</si>
  <si>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</si>
  <si>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</si>
  <si>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</si>
  <si>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</si>
  <si>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</si>
  <si>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</si>
  <si>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</si>
  <si>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</si>
  <si>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</si>
  <si>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</si>
  <si>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</si>
  <si>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</si>
  <si>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</si>
  <si>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</si>
  <si>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</si>
  <si>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</si>
  <si>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</si>
  <si>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</si>
  <si>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</si>
  <si>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</si>
  <si>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09,10,24 в уценку 47шт. / 02,10,24 в уценку 20шт.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</si>
  <si>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</si>
  <si>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</si>
  <si>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</si>
  <si>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</si>
  <si>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</si>
  <si>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</si>
  <si>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</si>
  <si>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</si>
  <si>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</si>
  <si>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</si>
  <si>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</si>
  <si>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</si>
  <si>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</si>
  <si>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</si>
  <si>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</si>
  <si>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</si>
  <si>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</si>
  <si>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</si>
  <si>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</si>
  <si>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</si>
  <si>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</si>
  <si>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</si>
  <si>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</si>
  <si>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</si>
  <si>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</si>
  <si>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</si>
  <si>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</si>
  <si>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</si>
  <si>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</si>
  <si>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</si>
  <si>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</si>
  <si>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</si>
  <si>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71 шт уйдет в просрок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</si>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</sst>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theme="5" tint="0.3998840296639912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39988402966399123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5" borderId="0" xfId="1" applyNumberFormat="1" applyFill="1"/>
    <xf numFmtId="164" fontId="2" fillId="0" borderId="1" xfId="1" applyNumberFormat="1" applyBorder="1"/>
    <xf numFmtId="164" fontId="2" fillId="6" borderId="0" xfId="1" applyNumberForma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5" fillId="6" borderId="0" xfId="1" applyNumberFormat="1" applyFont="1" applyFill="1"/>
    <xf numFmtId="164" fontId="6" fillId="6" borderId="0" xfId="1" applyNumberFormat="1" applyFont="1" applyFill="1"/>
    <xf numFmtId="164" fontId="7" fillId="7" borderId="0" xfId="1" applyNumberFormat="1" applyFont="1" applyFill="1"/>
    <xf numFmtId="164" fontId="7" fillId="0" borderId="0" xfId="1" applyNumberFormat="1" applyFont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2" fillId="9" borderId="0" xfId="1" applyNumberFormat="1" applyFill="1"/>
    <xf numFmtId="164" fontId="8" fillId="9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6" sqref="A76"/>
      <selection pane="bottomRight" activeCell="S4" sqref="S4"/>
    </sheetView>
  </sheetViews>
  <sheetFormatPr defaultColWidth="8.5703125" defaultRowHeight="15" x14ac:dyDescent="0.25"/>
  <cols>
    <col min="1" max="1" width="60" customWidth="1"/>
    <col min="2" max="2" width="3.85546875" customWidth="1"/>
    <col min="3" max="6" width="6.42578125" customWidth="1"/>
    <col min="7" max="7" width="4.42578125" style="1" customWidth="1"/>
    <col min="8" max="8" width="4.42578125" customWidth="1"/>
    <col min="9" max="9" width="16.28515625" customWidth="1"/>
    <col min="10" max="11" width="6.7109375" customWidth="1"/>
    <col min="12" max="13" width="0.85546875" customWidth="1"/>
    <col min="14" max="19" width="6.7109375" customWidth="1"/>
    <col min="20" max="20" width="21.7109375" customWidth="1"/>
    <col min="21" max="22" width="4.85546875" customWidth="1"/>
    <col min="23" max="27" width="6.140625" customWidth="1"/>
    <col min="28" max="28" width="48" customWidth="1"/>
    <col min="29" max="48" width="8" customWidth="1"/>
  </cols>
  <sheetData>
    <row r="1" spans="1:48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157</v>
      </c>
      <c r="S3" s="7" t="s">
        <v>16</v>
      </c>
      <c r="T3" s="7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21</v>
      </c>
      <c r="AC3" s="4" t="s">
        <v>22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4" t="s">
        <v>158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2"/>
      <c r="B5" s="2"/>
      <c r="C5" s="2"/>
      <c r="D5" s="2"/>
      <c r="E5" s="8">
        <f>SUM(E6:E499)</f>
        <v>10484.469999999999</v>
      </c>
      <c r="F5" s="8">
        <f>SUM(F6:F499)</f>
        <v>12812.462000000001</v>
      </c>
      <c r="G5" s="3"/>
      <c r="H5" s="2"/>
      <c r="I5" s="2"/>
      <c r="J5" s="8">
        <f t="shared" ref="J5:S5" si="0">SUM(J6:J499)</f>
        <v>12334.1</v>
      </c>
      <c r="K5" s="8">
        <f t="shared" si="0"/>
        <v>-1849.6300000000003</v>
      </c>
      <c r="L5" s="8">
        <f t="shared" si="0"/>
        <v>0</v>
      </c>
      <c r="M5" s="8">
        <f t="shared" si="0"/>
        <v>0</v>
      </c>
      <c r="N5" s="8">
        <f t="shared" si="0"/>
        <v>7570</v>
      </c>
      <c r="O5" s="8">
        <f t="shared" si="0"/>
        <v>8559</v>
      </c>
      <c r="P5" s="8">
        <f t="shared" si="0"/>
        <v>2096.8939999999989</v>
      </c>
      <c r="Q5" s="8">
        <f t="shared" si="0"/>
        <v>5545.1060000000016</v>
      </c>
      <c r="R5" s="8">
        <f t="shared" si="0"/>
        <v>6485</v>
      </c>
      <c r="S5" s="8">
        <f t="shared" si="0"/>
        <v>4782</v>
      </c>
      <c r="T5" s="2"/>
      <c r="U5" s="2"/>
      <c r="V5" s="2"/>
      <c r="W5" s="8">
        <f>SUM(W6:W499)</f>
        <v>2592.3373999999985</v>
      </c>
      <c r="X5" s="8">
        <f>SUM(X6:X499)</f>
        <v>2450.6937999999996</v>
      </c>
      <c r="Y5" s="8">
        <f>SUM(Y6:Y499)</f>
        <v>1941.8550000000007</v>
      </c>
      <c r="Z5" s="8">
        <f>SUM(Z6:Z499)</f>
        <v>2305.5269999999996</v>
      </c>
      <c r="AA5" s="8">
        <f>SUM(AA6:AA499)</f>
        <v>2939.342599999999</v>
      </c>
      <c r="AB5" s="2"/>
      <c r="AC5" s="8">
        <f>SUM(AC6:AC499)</f>
        <v>3283.7399999999993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s="2" t="s">
        <v>31</v>
      </c>
      <c r="B6" s="2" t="s">
        <v>32</v>
      </c>
      <c r="C6" s="2">
        <v>276</v>
      </c>
      <c r="D6" s="2">
        <v>374</v>
      </c>
      <c r="E6" s="2">
        <v>322</v>
      </c>
      <c r="F6" s="2">
        <v>195</v>
      </c>
      <c r="G6" s="3">
        <v>0.4</v>
      </c>
      <c r="H6" s="2">
        <v>60</v>
      </c>
      <c r="I6" s="2" t="s">
        <v>33</v>
      </c>
      <c r="J6" s="2">
        <v>329</v>
      </c>
      <c r="K6" s="2">
        <f t="shared" ref="K6:K37" si="1">E6-J6</f>
        <v>-7</v>
      </c>
      <c r="L6" s="2"/>
      <c r="M6" s="2"/>
      <c r="N6" s="9">
        <v>200</v>
      </c>
      <c r="O6" s="9">
        <v>200</v>
      </c>
      <c r="P6" s="2">
        <f t="shared" ref="P6:P37" si="2">E6/5</f>
        <v>64.400000000000006</v>
      </c>
      <c r="Q6" s="10">
        <f>13*P6-O6/2-F6</f>
        <v>542.20000000000005</v>
      </c>
      <c r="R6" s="10">
        <f>ROUND(Q6,0)</f>
        <v>542</v>
      </c>
      <c r="S6" s="10"/>
      <c r="T6" s="2"/>
      <c r="U6" s="2">
        <f>(F6+O6/2+R6)/P6</f>
        <v>12.996894409937887</v>
      </c>
      <c r="V6" s="2">
        <f>(F6+O6/2)/P6</f>
        <v>4.5807453416149064</v>
      </c>
      <c r="W6" s="2">
        <v>63.302999999999997</v>
      </c>
      <c r="X6" s="2">
        <v>59.8</v>
      </c>
      <c r="Y6" s="2">
        <v>49.4</v>
      </c>
      <c r="Z6" s="2">
        <v>66.2</v>
      </c>
      <c r="AA6" s="2">
        <v>86</v>
      </c>
      <c r="AB6" s="9" t="s">
        <v>34</v>
      </c>
      <c r="AC6" s="2">
        <f>R6*G6</f>
        <v>216.8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s="2" t="s">
        <v>35</v>
      </c>
      <c r="B7" s="2" t="s">
        <v>36</v>
      </c>
      <c r="C7" s="2">
        <v>142.99299999999999</v>
      </c>
      <c r="D7" s="2">
        <v>4.2329999999999997</v>
      </c>
      <c r="E7" s="2">
        <v>20.934999999999999</v>
      </c>
      <c r="F7" s="2">
        <v>112.935</v>
      </c>
      <c r="G7" s="3">
        <v>1</v>
      </c>
      <c r="H7" s="2">
        <v>120</v>
      </c>
      <c r="I7" s="2" t="s">
        <v>33</v>
      </c>
      <c r="J7" s="2">
        <v>21.6</v>
      </c>
      <c r="K7" s="2">
        <f t="shared" si="1"/>
        <v>-0.6650000000000027</v>
      </c>
      <c r="L7" s="2"/>
      <c r="M7" s="2"/>
      <c r="N7" s="2">
        <v>0</v>
      </c>
      <c r="O7" s="2"/>
      <c r="P7" s="2">
        <f t="shared" si="2"/>
        <v>4.1869999999999994</v>
      </c>
      <c r="Q7" s="10"/>
      <c r="R7" s="10">
        <f t="shared" ref="R7:R24" si="3">ROUND(Q7,0)</f>
        <v>0</v>
      </c>
      <c r="S7" s="10"/>
      <c r="T7" s="2"/>
      <c r="U7" s="2">
        <f>(F7+N7+O7+R7)/P7</f>
        <v>26.972772868402203</v>
      </c>
      <c r="V7" s="2">
        <f>(F7+N7+O7)/P7</f>
        <v>26.972772868402203</v>
      </c>
      <c r="W7" s="2">
        <v>4.9116</v>
      </c>
      <c r="X7" s="2">
        <v>1.7096</v>
      </c>
      <c r="Y7" s="2">
        <v>1.6020000000000001</v>
      </c>
      <c r="Z7" s="2">
        <v>2.327</v>
      </c>
      <c r="AA7" s="2">
        <v>1.4488000000000001</v>
      </c>
      <c r="AB7" s="11" t="s">
        <v>37</v>
      </c>
      <c r="AC7" s="2">
        <f t="shared" ref="AC7:AC27" si="4">R7*G7</f>
        <v>0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s="2" t="s">
        <v>38</v>
      </c>
      <c r="B8" s="2" t="s">
        <v>36</v>
      </c>
      <c r="C8" s="2">
        <v>113.176</v>
      </c>
      <c r="D8" s="2">
        <v>350.96699999999998</v>
      </c>
      <c r="E8" s="2">
        <v>163.60900000000001</v>
      </c>
      <c r="F8" s="2">
        <v>225.25800000000001</v>
      </c>
      <c r="G8" s="3">
        <v>1</v>
      </c>
      <c r="H8" s="2">
        <v>45</v>
      </c>
      <c r="I8" s="2" t="s">
        <v>39</v>
      </c>
      <c r="J8" s="2">
        <v>182</v>
      </c>
      <c r="K8" s="2">
        <f t="shared" si="1"/>
        <v>-18.390999999999991</v>
      </c>
      <c r="L8" s="2"/>
      <c r="M8" s="2"/>
      <c r="N8" s="2">
        <v>130</v>
      </c>
      <c r="O8" s="2">
        <v>190</v>
      </c>
      <c r="P8" s="2">
        <f t="shared" si="2"/>
        <v>32.721800000000002</v>
      </c>
      <c r="Q8" s="10"/>
      <c r="R8" s="10">
        <f t="shared" si="3"/>
        <v>0</v>
      </c>
      <c r="S8" s="10"/>
      <c r="T8" s="2"/>
      <c r="U8" s="2">
        <f t="shared" ref="U8:U27" si="5">(F8+N8+O8+R8)/P8</f>
        <v>16.663447609850316</v>
      </c>
      <c r="V8" s="2">
        <f t="shared" ref="V8:V27" si="6">(F8+N8+O8)/P8</f>
        <v>16.663447609850316</v>
      </c>
      <c r="W8" s="2">
        <v>44.197000000000003</v>
      </c>
      <c r="X8" s="2">
        <v>39.761000000000003</v>
      </c>
      <c r="Y8" s="2">
        <v>33.464599999999997</v>
      </c>
      <c r="Z8" s="2">
        <v>38.176200000000001</v>
      </c>
      <c r="AA8" s="2">
        <v>43.085599999999999</v>
      </c>
      <c r="AB8" s="2"/>
      <c r="AC8" s="2">
        <f t="shared" si="4"/>
        <v>0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s="2" t="s">
        <v>40</v>
      </c>
      <c r="B9" s="2" t="s">
        <v>36</v>
      </c>
      <c r="C9" s="2">
        <v>377.89</v>
      </c>
      <c r="D9" s="2">
        <v>353.01600000000002</v>
      </c>
      <c r="E9" s="2">
        <v>411.46199999999999</v>
      </c>
      <c r="F9" s="2">
        <v>213.46899999999999</v>
      </c>
      <c r="G9" s="3">
        <v>1</v>
      </c>
      <c r="H9" s="2">
        <v>60</v>
      </c>
      <c r="I9" s="2" t="s">
        <v>41</v>
      </c>
      <c r="J9" s="2">
        <v>393.5</v>
      </c>
      <c r="K9" s="2">
        <f t="shared" si="1"/>
        <v>17.961999999999989</v>
      </c>
      <c r="L9" s="2"/>
      <c r="M9" s="2"/>
      <c r="N9" s="2">
        <v>250</v>
      </c>
      <c r="O9" s="2">
        <v>360</v>
      </c>
      <c r="P9" s="2">
        <f t="shared" si="2"/>
        <v>82.292400000000001</v>
      </c>
      <c r="Q9" s="10">
        <f>14*P9-O9-N9-F9</f>
        <v>328.62459999999993</v>
      </c>
      <c r="R9" s="10">
        <v>410</v>
      </c>
      <c r="S9" s="10">
        <v>470</v>
      </c>
      <c r="T9" s="2"/>
      <c r="U9" s="2">
        <f t="shared" si="5"/>
        <v>14.988856808162115</v>
      </c>
      <c r="V9" s="2">
        <f t="shared" si="6"/>
        <v>10.006622725792418</v>
      </c>
      <c r="W9" s="2">
        <v>72.989400000000003</v>
      </c>
      <c r="X9" s="2">
        <v>64.098200000000006</v>
      </c>
      <c r="Y9" s="2">
        <v>57.488</v>
      </c>
      <c r="Z9" s="2">
        <v>70.645200000000003</v>
      </c>
      <c r="AA9" s="2">
        <v>79.701400000000007</v>
      </c>
      <c r="AB9" s="2"/>
      <c r="AC9" s="2">
        <f t="shared" si="4"/>
        <v>410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s="2" t="s">
        <v>42</v>
      </c>
      <c r="B10" s="2" t="s">
        <v>36</v>
      </c>
      <c r="C10" s="2">
        <v>63.55</v>
      </c>
      <c r="D10" s="2">
        <v>3.8010000000000002</v>
      </c>
      <c r="E10" s="2">
        <v>23.363</v>
      </c>
      <c r="F10" s="2">
        <v>26.510999999999999</v>
      </c>
      <c r="G10" s="3">
        <v>1</v>
      </c>
      <c r="H10" s="2">
        <v>120</v>
      </c>
      <c r="I10" s="2" t="s">
        <v>33</v>
      </c>
      <c r="J10" s="2">
        <v>27.1</v>
      </c>
      <c r="K10" s="2">
        <f t="shared" si="1"/>
        <v>-3.7370000000000019</v>
      </c>
      <c r="L10" s="2"/>
      <c r="M10" s="2"/>
      <c r="N10" s="2">
        <v>20</v>
      </c>
      <c r="O10" s="2">
        <v>20</v>
      </c>
      <c r="P10" s="2">
        <f t="shared" si="2"/>
        <v>4.6726000000000001</v>
      </c>
      <c r="Q10" s="10">
        <v>20</v>
      </c>
      <c r="R10" s="10">
        <f t="shared" si="3"/>
        <v>20</v>
      </c>
      <c r="S10" s="10"/>
      <c r="T10" s="2"/>
      <c r="U10" s="2">
        <f t="shared" si="5"/>
        <v>18.514531524204937</v>
      </c>
      <c r="V10" s="2">
        <f t="shared" si="6"/>
        <v>14.234259298891409</v>
      </c>
      <c r="W10" s="2">
        <v>5.8296000000000001</v>
      </c>
      <c r="X10" s="2">
        <v>1.6319999999999999</v>
      </c>
      <c r="Y10" s="2">
        <v>2.0331999999999999</v>
      </c>
      <c r="Z10" s="2">
        <v>2.2452000000000001</v>
      </c>
      <c r="AA10" s="2">
        <v>2.3513999999999999</v>
      </c>
      <c r="AB10" s="2"/>
      <c r="AC10" s="2">
        <f t="shared" si="4"/>
        <v>20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s="2" t="s">
        <v>43</v>
      </c>
      <c r="B11" s="2" t="s">
        <v>36</v>
      </c>
      <c r="C11" s="2">
        <v>66.647999999999996</v>
      </c>
      <c r="D11" s="2">
        <v>72.923000000000002</v>
      </c>
      <c r="E11" s="2">
        <v>56.792999999999999</v>
      </c>
      <c r="F11" s="2">
        <v>69.305999999999997</v>
      </c>
      <c r="G11" s="3">
        <v>1</v>
      </c>
      <c r="H11" s="2">
        <v>60</v>
      </c>
      <c r="I11" s="2" t="s">
        <v>33</v>
      </c>
      <c r="J11" s="2">
        <v>52.7</v>
      </c>
      <c r="K11" s="2">
        <f t="shared" si="1"/>
        <v>4.0929999999999964</v>
      </c>
      <c r="L11" s="2"/>
      <c r="M11" s="2"/>
      <c r="N11" s="2">
        <v>0</v>
      </c>
      <c r="O11" s="2">
        <v>20</v>
      </c>
      <c r="P11" s="2">
        <f t="shared" si="2"/>
        <v>11.358599999999999</v>
      </c>
      <c r="Q11" s="10">
        <f>13*P11-O11-N11-F11</f>
        <v>58.355800000000002</v>
      </c>
      <c r="R11" s="10">
        <v>70</v>
      </c>
      <c r="S11" s="10">
        <v>100</v>
      </c>
      <c r="T11" s="2"/>
      <c r="U11" s="2">
        <f t="shared" si="5"/>
        <v>14.025143943795889</v>
      </c>
      <c r="V11" s="2">
        <f t="shared" si="6"/>
        <v>7.8624126212737488</v>
      </c>
      <c r="W11" s="2">
        <v>9.4207999999999998</v>
      </c>
      <c r="X11" s="2">
        <v>11.3774</v>
      </c>
      <c r="Y11" s="2">
        <v>10.803599999999999</v>
      </c>
      <c r="Z11" s="2">
        <v>3.2456</v>
      </c>
      <c r="AA11" s="2">
        <v>0</v>
      </c>
      <c r="AB11" s="2" t="s">
        <v>44</v>
      </c>
      <c r="AC11" s="2">
        <f t="shared" si="4"/>
        <v>70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s="2" t="s">
        <v>45</v>
      </c>
      <c r="B12" s="2" t="s">
        <v>36</v>
      </c>
      <c r="C12" s="2">
        <v>43.823</v>
      </c>
      <c r="D12" s="2">
        <v>176.97800000000001</v>
      </c>
      <c r="E12" s="2">
        <v>69.716999999999999</v>
      </c>
      <c r="F12" s="2">
        <v>110.154</v>
      </c>
      <c r="G12" s="3">
        <v>1</v>
      </c>
      <c r="H12" s="2">
        <v>60</v>
      </c>
      <c r="I12" s="2" t="s">
        <v>41</v>
      </c>
      <c r="J12" s="2">
        <v>87.3</v>
      </c>
      <c r="K12" s="2">
        <f t="shared" si="1"/>
        <v>-17.582999999999998</v>
      </c>
      <c r="L12" s="2"/>
      <c r="M12" s="2"/>
      <c r="N12" s="2">
        <v>55</v>
      </c>
      <c r="O12" s="2">
        <v>20</v>
      </c>
      <c r="P12" s="2">
        <f t="shared" si="2"/>
        <v>13.9434</v>
      </c>
      <c r="Q12" s="10">
        <f>14*P12-O12-N12-F12</f>
        <v>10.053600000000017</v>
      </c>
      <c r="R12" s="10">
        <f t="shared" si="3"/>
        <v>10</v>
      </c>
      <c r="S12" s="10"/>
      <c r="T12" s="2"/>
      <c r="U12" s="2">
        <f t="shared" si="5"/>
        <v>13.996155887373236</v>
      </c>
      <c r="V12" s="2">
        <f t="shared" si="6"/>
        <v>13.278970695813072</v>
      </c>
      <c r="W12" s="2">
        <v>16.265599999999999</v>
      </c>
      <c r="X12" s="2">
        <v>16.5032</v>
      </c>
      <c r="Y12" s="2">
        <v>11.8588</v>
      </c>
      <c r="Z12" s="2">
        <v>15.650399999999999</v>
      </c>
      <c r="AA12" s="2">
        <v>18.329599999999999</v>
      </c>
      <c r="AB12" s="2"/>
      <c r="AC12" s="2">
        <f t="shared" si="4"/>
        <v>10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s="2" t="s">
        <v>46</v>
      </c>
      <c r="B13" s="2" t="s">
        <v>36</v>
      </c>
      <c r="C13" s="2">
        <v>240.05099999999999</v>
      </c>
      <c r="D13" s="2">
        <v>323.14600000000002</v>
      </c>
      <c r="E13" s="2">
        <v>373.815</v>
      </c>
      <c r="F13" s="2">
        <v>74.975999999999999</v>
      </c>
      <c r="G13" s="3">
        <v>1</v>
      </c>
      <c r="H13" s="2">
        <v>60</v>
      </c>
      <c r="I13" s="2" t="s">
        <v>41</v>
      </c>
      <c r="J13" s="2">
        <v>360.3</v>
      </c>
      <c r="K13" s="2">
        <f t="shared" si="1"/>
        <v>13.514999999999986</v>
      </c>
      <c r="L13" s="2"/>
      <c r="M13" s="2"/>
      <c r="N13" s="2">
        <v>340</v>
      </c>
      <c r="O13" s="2">
        <v>420</v>
      </c>
      <c r="P13" s="2">
        <f t="shared" si="2"/>
        <v>74.763000000000005</v>
      </c>
      <c r="Q13" s="10">
        <f>14*P13-O13-N13-F13</f>
        <v>211.70600000000002</v>
      </c>
      <c r="R13" s="10">
        <v>300</v>
      </c>
      <c r="S13" s="10">
        <v>300</v>
      </c>
      <c r="T13" s="2"/>
      <c r="U13" s="2">
        <f t="shared" si="5"/>
        <v>15.180985246712947</v>
      </c>
      <c r="V13" s="2">
        <f t="shared" si="6"/>
        <v>11.168305177694847</v>
      </c>
      <c r="W13" s="2">
        <v>69.010599999999997</v>
      </c>
      <c r="X13" s="2">
        <v>47.639400000000002</v>
      </c>
      <c r="Y13" s="2">
        <v>45.179400000000001</v>
      </c>
      <c r="Z13" s="2">
        <v>45.138399999999997</v>
      </c>
      <c r="AA13" s="2">
        <v>76.236599999999996</v>
      </c>
      <c r="AB13" s="2"/>
      <c r="AC13" s="2">
        <f t="shared" si="4"/>
        <v>300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2" t="s">
        <v>47</v>
      </c>
      <c r="B14" s="2" t="s">
        <v>32</v>
      </c>
      <c r="C14" s="2">
        <v>218</v>
      </c>
      <c r="D14" s="2">
        <v>177</v>
      </c>
      <c r="E14" s="2">
        <v>99</v>
      </c>
      <c r="F14" s="2">
        <v>250</v>
      </c>
      <c r="G14" s="3">
        <v>0.25</v>
      </c>
      <c r="H14" s="2">
        <v>120</v>
      </c>
      <c r="I14" s="2" t="s">
        <v>33</v>
      </c>
      <c r="J14" s="2">
        <v>104</v>
      </c>
      <c r="K14" s="2">
        <f t="shared" si="1"/>
        <v>-5</v>
      </c>
      <c r="L14" s="2"/>
      <c r="M14" s="2"/>
      <c r="N14" s="2">
        <v>0</v>
      </c>
      <c r="O14" s="2"/>
      <c r="P14" s="2">
        <f t="shared" si="2"/>
        <v>19.8</v>
      </c>
      <c r="Q14" s="10">
        <v>90</v>
      </c>
      <c r="R14" s="10">
        <f t="shared" si="3"/>
        <v>90</v>
      </c>
      <c r="S14" s="10"/>
      <c r="T14" s="2"/>
      <c r="U14" s="2">
        <f t="shared" si="5"/>
        <v>17.171717171717169</v>
      </c>
      <c r="V14" s="2">
        <f t="shared" si="6"/>
        <v>12.626262626262626</v>
      </c>
      <c r="W14" s="2">
        <v>23</v>
      </c>
      <c r="X14" s="2">
        <v>31.4</v>
      </c>
      <c r="Y14" s="2">
        <v>28.8</v>
      </c>
      <c r="Z14" s="2">
        <v>24.6</v>
      </c>
      <c r="AA14" s="2">
        <v>31.2</v>
      </c>
      <c r="AB14" s="2"/>
      <c r="AC14" s="2">
        <f t="shared" si="4"/>
        <v>22.5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s="2" t="s">
        <v>48</v>
      </c>
      <c r="B15" s="2" t="s">
        <v>36</v>
      </c>
      <c r="C15" s="2">
        <v>174.65799999999999</v>
      </c>
      <c r="D15" s="2">
        <v>326.529</v>
      </c>
      <c r="E15" s="2">
        <v>218.279</v>
      </c>
      <c r="F15" s="2">
        <v>226.78700000000001</v>
      </c>
      <c r="G15" s="3">
        <v>1</v>
      </c>
      <c r="H15" s="2">
        <v>45</v>
      </c>
      <c r="I15" s="2" t="s">
        <v>39</v>
      </c>
      <c r="J15" s="2">
        <v>219.4</v>
      </c>
      <c r="K15" s="2">
        <f t="shared" si="1"/>
        <v>-1.1210000000000093</v>
      </c>
      <c r="L15" s="2"/>
      <c r="M15" s="2"/>
      <c r="N15" s="2">
        <v>170</v>
      </c>
      <c r="O15" s="2">
        <v>220</v>
      </c>
      <c r="P15" s="2">
        <f t="shared" si="2"/>
        <v>43.655799999999999</v>
      </c>
      <c r="Q15" s="10"/>
      <c r="R15" s="10">
        <f t="shared" si="3"/>
        <v>0</v>
      </c>
      <c r="S15" s="10">
        <v>50</v>
      </c>
      <c r="T15" s="2"/>
      <c r="U15" s="2">
        <f t="shared" si="5"/>
        <v>14.12840905446699</v>
      </c>
      <c r="V15" s="2">
        <f t="shared" si="6"/>
        <v>14.12840905446699</v>
      </c>
      <c r="W15" s="2">
        <v>55.1248</v>
      </c>
      <c r="X15" s="2">
        <v>46.633000000000003</v>
      </c>
      <c r="Y15" s="2">
        <v>40.189799999999998</v>
      </c>
      <c r="Z15" s="2">
        <v>44.481400000000001</v>
      </c>
      <c r="AA15" s="2">
        <v>45.955199999999998</v>
      </c>
      <c r="AB15" s="2"/>
      <c r="AC15" s="2">
        <f t="shared" si="4"/>
        <v>0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s="2" t="s">
        <v>49</v>
      </c>
      <c r="B16" s="2" t="s">
        <v>36</v>
      </c>
      <c r="C16" s="2">
        <v>76.168000000000006</v>
      </c>
      <c r="D16" s="2">
        <v>193.017</v>
      </c>
      <c r="E16" s="2">
        <v>74.837000000000003</v>
      </c>
      <c r="F16" s="2">
        <v>126.709</v>
      </c>
      <c r="G16" s="3">
        <v>1</v>
      </c>
      <c r="H16" s="2">
        <v>60</v>
      </c>
      <c r="I16" s="2" t="s">
        <v>33</v>
      </c>
      <c r="J16" s="2">
        <v>109.4</v>
      </c>
      <c r="K16" s="2">
        <f t="shared" si="1"/>
        <v>-34.563000000000002</v>
      </c>
      <c r="L16" s="2"/>
      <c r="M16" s="2"/>
      <c r="N16" s="2">
        <v>140</v>
      </c>
      <c r="O16" s="2">
        <v>150</v>
      </c>
      <c r="P16" s="2">
        <f t="shared" si="2"/>
        <v>14.967400000000001</v>
      </c>
      <c r="Q16" s="10"/>
      <c r="R16" s="10">
        <f t="shared" si="3"/>
        <v>0</v>
      </c>
      <c r="S16" s="10"/>
      <c r="T16" s="2"/>
      <c r="U16" s="2">
        <f t="shared" si="5"/>
        <v>27.841108008070872</v>
      </c>
      <c r="V16" s="2">
        <f t="shared" si="6"/>
        <v>27.841108008070872</v>
      </c>
      <c r="W16" s="2">
        <v>30.235800000000001</v>
      </c>
      <c r="X16" s="2">
        <v>24.455200000000001</v>
      </c>
      <c r="Y16" s="2">
        <v>15.8682</v>
      </c>
      <c r="Z16" s="2">
        <v>22.671399999999998</v>
      </c>
      <c r="AA16" s="2">
        <v>18.386800000000001</v>
      </c>
      <c r="AB16" s="2"/>
      <c r="AC16" s="2">
        <f t="shared" si="4"/>
        <v>0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s="2" t="s">
        <v>50</v>
      </c>
      <c r="B17" s="2" t="s">
        <v>32</v>
      </c>
      <c r="C17" s="2">
        <v>124</v>
      </c>
      <c r="D17" s="2">
        <v>339</v>
      </c>
      <c r="E17" s="2">
        <v>178</v>
      </c>
      <c r="F17" s="2">
        <v>187</v>
      </c>
      <c r="G17" s="3">
        <v>0.25</v>
      </c>
      <c r="H17" s="2">
        <v>120</v>
      </c>
      <c r="I17" s="2" t="s">
        <v>33</v>
      </c>
      <c r="J17" s="2">
        <v>222</v>
      </c>
      <c r="K17" s="2">
        <f t="shared" si="1"/>
        <v>-44</v>
      </c>
      <c r="L17" s="2"/>
      <c r="M17" s="2"/>
      <c r="N17" s="2">
        <v>90</v>
      </c>
      <c r="O17" s="2">
        <v>110</v>
      </c>
      <c r="P17" s="2">
        <f t="shared" si="2"/>
        <v>35.6</v>
      </c>
      <c r="Q17" s="10">
        <f>13*P17-O17-N17-F17</f>
        <v>75.800000000000011</v>
      </c>
      <c r="R17" s="10">
        <v>150</v>
      </c>
      <c r="S17" s="10">
        <v>150</v>
      </c>
      <c r="T17" s="2"/>
      <c r="U17" s="2">
        <f t="shared" si="5"/>
        <v>15.084269662921347</v>
      </c>
      <c r="V17" s="2">
        <f t="shared" si="6"/>
        <v>10.870786516853933</v>
      </c>
      <c r="W17" s="2">
        <v>39.200000000000003</v>
      </c>
      <c r="X17" s="2">
        <v>36.520000000000003</v>
      </c>
      <c r="Y17" s="2">
        <v>26.4</v>
      </c>
      <c r="Z17" s="2">
        <v>31.4</v>
      </c>
      <c r="AA17" s="2">
        <v>50</v>
      </c>
      <c r="AB17" s="2"/>
      <c r="AC17" s="2">
        <f t="shared" si="4"/>
        <v>37.5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s="2" t="s">
        <v>51</v>
      </c>
      <c r="B18" s="2" t="s">
        <v>32</v>
      </c>
      <c r="C18" s="2">
        <v>17</v>
      </c>
      <c r="D18" s="2">
        <v>30</v>
      </c>
      <c r="E18" s="2">
        <v>7</v>
      </c>
      <c r="F18" s="2">
        <v>28</v>
      </c>
      <c r="G18" s="3">
        <v>0.4</v>
      </c>
      <c r="H18" s="2">
        <v>60</v>
      </c>
      <c r="I18" s="2" t="s">
        <v>33</v>
      </c>
      <c r="J18" s="2">
        <v>13</v>
      </c>
      <c r="K18" s="2">
        <f t="shared" si="1"/>
        <v>-6</v>
      </c>
      <c r="L18" s="2"/>
      <c r="M18" s="2"/>
      <c r="N18" s="2">
        <v>54</v>
      </c>
      <c r="O18" s="2"/>
      <c r="P18" s="2">
        <f t="shared" si="2"/>
        <v>1.4</v>
      </c>
      <c r="Q18" s="10"/>
      <c r="R18" s="10">
        <f t="shared" si="3"/>
        <v>0</v>
      </c>
      <c r="S18" s="10"/>
      <c r="T18" s="2"/>
      <c r="U18" s="2">
        <f t="shared" si="5"/>
        <v>58.571428571428577</v>
      </c>
      <c r="V18" s="2">
        <f t="shared" si="6"/>
        <v>58.571428571428577</v>
      </c>
      <c r="W18" s="2">
        <v>6.6</v>
      </c>
      <c r="X18" s="2">
        <v>5.2</v>
      </c>
      <c r="Y18" s="2">
        <v>1.6</v>
      </c>
      <c r="Z18" s="2">
        <v>4</v>
      </c>
      <c r="AA18" s="2">
        <v>4.8</v>
      </c>
      <c r="AB18" s="2"/>
      <c r="AC18" s="2">
        <f t="shared" si="4"/>
        <v>0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s="2" t="s">
        <v>52</v>
      </c>
      <c r="B19" s="2" t="s">
        <v>36</v>
      </c>
      <c r="C19" s="2">
        <v>170.15299999999999</v>
      </c>
      <c r="D19" s="2">
        <v>323.36900000000003</v>
      </c>
      <c r="E19" s="2">
        <v>221.4</v>
      </c>
      <c r="F19" s="2">
        <v>235.46199999999999</v>
      </c>
      <c r="G19" s="3">
        <v>1</v>
      </c>
      <c r="H19" s="2">
        <v>45</v>
      </c>
      <c r="I19" s="2" t="s">
        <v>39</v>
      </c>
      <c r="J19" s="2">
        <v>204.8</v>
      </c>
      <c r="K19" s="2">
        <f t="shared" si="1"/>
        <v>16.599999999999994</v>
      </c>
      <c r="L19" s="2"/>
      <c r="M19" s="2"/>
      <c r="N19" s="2">
        <v>170</v>
      </c>
      <c r="O19" s="2">
        <v>220</v>
      </c>
      <c r="P19" s="2">
        <f t="shared" si="2"/>
        <v>44.28</v>
      </c>
      <c r="Q19" s="10"/>
      <c r="R19" s="10">
        <f t="shared" si="3"/>
        <v>0</v>
      </c>
      <c r="S19" s="10">
        <v>50</v>
      </c>
      <c r="T19" s="2"/>
      <c r="U19" s="2">
        <f t="shared" si="5"/>
        <v>14.125158084914181</v>
      </c>
      <c r="V19" s="2">
        <f t="shared" si="6"/>
        <v>14.125158084914181</v>
      </c>
      <c r="W19" s="2">
        <v>53.200200000000002</v>
      </c>
      <c r="X19" s="2">
        <v>44.764200000000002</v>
      </c>
      <c r="Y19" s="2">
        <v>41.542400000000001</v>
      </c>
      <c r="Z19" s="2">
        <v>37.406599999999997</v>
      </c>
      <c r="AA19" s="2">
        <v>59.311199999999999</v>
      </c>
      <c r="AB19" s="2"/>
      <c r="AC19" s="2">
        <f t="shared" si="4"/>
        <v>0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2" t="s">
        <v>53</v>
      </c>
      <c r="B20" s="2" t="s">
        <v>32</v>
      </c>
      <c r="C20" s="2">
        <v>57</v>
      </c>
      <c r="D20" s="2">
        <v>84</v>
      </c>
      <c r="E20" s="2">
        <v>90</v>
      </c>
      <c r="F20" s="2">
        <v>10</v>
      </c>
      <c r="G20" s="3">
        <v>0.12</v>
      </c>
      <c r="H20" s="2">
        <v>60</v>
      </c>
      <c r="I20" s="2" t="s">
        <v>33</v>
      </c>
      <c r="J20" s="2">
        <v>99</v>
      </c>
      <c r="K20" s="2">
        <f t="shared" si="1"/>
        <v>-9</v>
      </c>
      <c r="L20" s="2"/>
      <c r="M20" s="2"/>
      <c r="N20" s="2">
        <v>100</v>
      </c>
      <c r="O20" s="2">
        <v>130</v>
      </c>
      <c r="P20" s="2">
        <f t="shared" si="2"/>
        <v>18</v>
      </c>
      <c r="Q20" s="10"/>
      <c r="R20" s="10">
        <v>20</v>
      </c>
      <c r="S20" s="10">
        <v>50</v>
      </c>
      <c r="T20" s="2"/>
      <c r="U20" s="2">
        <f t="shared" si="5"/>
        <v>14.444444444444445</v>
      </c>
      <c r="V20" s="2">
        <f t="shared" si="6"/>
        <v>13.333333333333334</v>
      </c>
      <c r="W20" s="2">
        <v>20</v>
      </c>
      <c r="X20" s="2">
        <v>12.4</v>
      </c>
      <c r="Y20" s="2">
        <v>6.2</v>
      </c>
      <c r="Z20" s="2">
        <v>13</v>
      </c>
      <c r="AA20" s="2">
        <v>14.4</v>
      </c>
      <c r="AB20" s="2"/>
      <c r="AC20" s="2">
        <f t="shared" si="4"/>
        <v>2.4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s="2" t="s">
        <v>54</v>
      </c>
      <c r="B21" s="2" t="s">
        <v>36</v>
      </c>
      <c r="C21" s="2">
        <v>46.08</v>
      </c>
      <c r="D21" s="2">
        <v>214.22200000000001</v>
      </c>
      <c r="E21" s="2">
        <v>69.555000000000007</v>
      </c>
      <c r="F21" s="2">
        <v>176.667</v>
      </c>
      <c r="G21" s="3">
        <v>1</v>
      </c>
      <c r="H21" s="2">
        <v>45</v>
      </c>
      <c r="I21" s="2" t="s">
        <v>39</v>
      </c>
      <c r="J21" s="2">
        <v>69</v>
      </c>
      <c r="K21" s="2">
        <f t="shared" si="1"/>
        <v>0.55500000000000682</v>
      </c>
      <c r="L21" s="2"/>
      <c r="M21" s="2"/>
      <c r="N21" s="2">
        <v>15</v>
      </c>
      <c r="O21" s="2"/>
      <c r="P21" s="2">
        <f t="shared" si="2"/>
        <v>13.911000000000001</v>
      </c>
      <c r="Q21" s="10">
        <v>10</v>
      </c>
      <c r="R21" s="10">
        <v>20</v>
      </c>
      <c r="S21" s="10">
        <v>20</v>
      </c>
      <c r="T21" s="2"/>
      <c r="U21" s="2">
        <f t="shared" si="5"/>
        <v>15.215800445690459</v>
      </c>
      <c r="V21" s="2">
        <f t="shared" si="6"/>
        <v>13.778089281863272</v>
      </c>
      <c r="W21" s="2">
        <v>16.102599999999999</v>
      </c>
      <c r="X21" s="2">
        <v>19.601600000000001</v>
      </c>
      <c r="Y21" s="2">
        <v>11.1212</v>
      </c>
      <c r="Z21" s="2">
        <v>14.433199999999999</v>
      </c>
      <c r="AA21" s="2">
        <v>20.21</v>
      </c>
      <c r="AB21" s="2"/>
      <c r="AC21" s="2">
        <f t="shared" si="4"/>
        <v>20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2" t="s">
        <v>55</v>
      </c>
      <c r="B22" s="2" t="s">
        <v>32</v>
      </c>
      <c r="C22" s="2">
        <v>171</v>
      </c>
      <c r="D22" s="2">
        <v>118</v>
      </c>
      <c r="E22" s="2">
        <v>190</v>
      </c>
      <c r="F22" s="2">
        <v>-9</v>
      </c>
      <c r="G22" s="3">
        <v>0.25</v>
      </c>
      <c r="H22" s="2">
        <v>120</v>
      </c>
      <c r="I22" s="2" t="s">
        <v>33</v>
      </c>
      <c r="J22" s="2">
        <v>199</v>
      </c>
      <c r="K22" s="2">
        <f t="shared" si="1"/>
        <v>-9</v>
      </c>
      <c r="L22" s="2"/>
      <c r="M22" s="2"/>
      <c r="N22" s="2">
        <v>240</v>
      </c>
      <c r="O22" s="2">
        <v>270</v>
      </c>
      <c r="P22" s="2">
        <f t="shared" si="2"/>
        <v>38</v>
      </c>
      <c r="Q22" s="10">
        <v>150</v>
      </c>
      <c r="R22" s="10">
        <f t="shared" si="3"/>
        <v>150</v>
      </c>
      <c r="S22" s="10"/>
      <c r="T22" s="2"/>
      <c r="U22" s="2">
        <f t="shared" si="5"/>
        <v>17.131578947368421</v>
      </c>
      <c r="V22" s="2">
        <f t="shared" si="6"/>
        <v>13.184210526315789</v>
      </c>
      <c r="W22" s="2">
        <v>49</v>
      </c>
      <c r="X22" s="2">
        <v>28.4</v>
      </c>
      <c r="Y22" s="2">
        <v>18.8</v>
      </c>
      <c r="Z22" s="2">
        <v>30</v>
      </c>
      <c r="AA22" s="2">
        <v>50.2</v>
      </c>
      <c r="AB22" s="2"/>
      <c r="AC22" s="2">
        <f t="shared" si="4"/>
        <v>37.5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s="2" t="s">
        <v>56</v>
      </c>
      <c r="B23" s="2" t="s">
        <v>36</v>
      </c>
      <c r="C23" s="2">
        <v>57.281999999999996</v>
      </c>
      <c r="D23" s="2">
        <v>0.498</v>
      </c>
      <c r="E23" s="2">
        <v>17.812999999999999</v>
      </c>
      <c r="F23" s="2">
        <v>32.457000000000001</v>
      </c>
      <c r="G23" s="3">
        <v>1</v>
      </c>
      <c r="H23" s="2">
        <v>120</v>
      </c>
      <c r="I23" s="2" t="s">
        <v>33</v>
      </c>
      <c r="J23" s="2">
        <v>18.100000000000001</v>
      </c>
      <c r="K23" s="2">
        <f t="shared" si="1"/>
        <v>-0.28700000000000259</v>
      </c>
      <c r="L23" s="2"/>
      <c r="M23" s="2"/>
      <c r="N23" s="2">
        <v>10</v>
      </c>
      <c r="O23" s="2"/>
      <c r="P23" s="2">
        <f t="shared" si="2"/>
        <v>3.5625999999999998</v>
      </c>
      <c r="Q23" s="10">
        <v>20</v>
      </c>
      <c r="R23" s="10">
        <f t="shared" si="3"/>
        <v>20</v>
      </c>
      <c r="S23" s="10"/>
      <c r="T23" s="2"/>
      <c r="U23" s="2">
        <f t="shared" si="5"/>
        <v>17.531297367091451</v>
      </c>
      <c r="V23" s="2">
        <f t="shared" si="6"/>
        <v>11.917419861898614</v>
      </c>
      <c r="W23" s="2">
        <v>3.9232</v>
      </c>
      <c r="X23" s="2">
        <v>1.7083999999999999</v>
      </c>
      <c r="Y23" s="2">
        <v>1.2072000000000001</v>
      </c>
      <c r="Z23" s="2">
        <v>3.3908</v>
      </c>
      <c r="AA23" s="2">
        <v>2.3780000000000001</v>
      </c>
      <c r="AB23" s="2"/>
      <c r="AC23" s="2">
        <f t="shared" si="4"/>
        <v>20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s="2" t="s">
        <v>57</v>
      </c>
      <c r="B24" s="2" t="s">
        <v>32</v>
      </c>
      <c r="C24" s="2">
        <v>192</v>
      </c>
      <c r="D24" s="2">
        <v>122</v>
      </c>
      <c r="E24" s="2">
        <v>107</v>
      </c>
      <c r="F24" s="2">
        <v>187</v>
      </c>
      <c r="G24" s="3">
        <v>0.4</v>
      </c>
      <c r="H24" s="2">
        <v>45</v>
      </c>
      <c r="I24" s="2" t="s">
        <v>33</v>
      </c>
      <c r="J24" s="2">
        <v>125</v>
      </c>
      <c r="K24" s="2">
        <f t="shared" si="1"/>
        <v>-18</v>
      </c>
      <c r="L24" s="2"/>
      <c r="M24" s="2"/>
      <c r="N24" s="2">
        <v>70</v>
      </c>
      <c r="O24" s="2">
        <v>70</v>
      </c>
      <c r="P24" s="2">
        <f t="shared" si="2"/>
        <v>21.4</v>
      </c>
      <c r="Q24" s="10"/>
      <c r="R24" s="10">
        <f t="shared" si="3"/>
        <v>0</v>
      </c>
      <c r="S24" s="10"/>
      <c r="T24" s="2"/>
      <c r="U24" s="2">
        <f t="shared" si="5"/>
        <v>15.280373831775702</v>
      </c>
      <c r="V24" s="2">
        <f t="shared" si="6"/>
        <v>15.280373831775702</v>
      </c>
      <c r="W24" s="2">
        <v>30.8</v>
      </c>
      <c r="X24" s="2">
        <v>31.4</v>
      </c>
      <c r="Y24" s="2">
        <v>19</v>
      </c>
      <c r="Z24" s="2">
        <v>22.8</v>
      </c>
      <c r="AA24" s="2">
        <v>40.4</v>
      </c>
      <c r="AB24" s="2"/>
      <c r="AC24" s="2">
        <f t="shared" si="4"/>
        <v>0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s="2" t="s">
        <v>58</v>
      </c>
      <c r="B25" s="2" t="s">
        <v>36</v>
      </c>
      <c r="C25" s="2">
        <v>123.684</v>
      </c>
      <c r="D25" s="2">
        <v>56.954000000000001</v>
      </c>
      <c r="E25" s="2">
        <v>89.242999999999995</v>
      </c>
      <c r="F25" s="2">
        <v>38.744</v>
      </c>
      <c r="G25" s="3">
        <v>1</v>
      </c>
      <c r="H25" s="2">
        <v>45</v>
      </c>
      <c r="I25" s="2" t="s">
        <v>33</v>
      </c>
      <c r="J25" s="2">
        <v>95</v>
      </c>
      <c r="K25" s="2">
        <f t="shared" si="1"/>
        <v>-5.757000000000005</v>
      </c>
      <c r="L25" s="2"/>
      <c r="M25" s="2"/>
      <c r="N25" s="2">
        <v>50</v>
      </c>
      <c r="O25" s="2">
        <v>40</v>
      </c>
      <c r="P25" s="2">
        <f t="shared" si="2"/>
        <v>17.848599999999998</v>
      </c>
      <c r="Q25" s="10">
        <f>13*P25-O25-N25-F25</f>
        <v>103.28779999999998</v>
      </c>
      <c r="R25" s="10">
        <v>120</v>
      </c>
      <c r="S25" s="10">
        <v>140</v>
      </c>
      <c r="T25" s="2"/>
      <c r="U25" s="2">
        <f t="shared" si="5"/>
        <v>13.936331140817769</v>
      </c>
      <c r="V25" s="2">
        <f t="shared" si="6"/>
        <v>7.2131147540983616</v>
      </c>
      <c r="W25" s="2">
        <v>15.654999999999999</v>
      </c>
      <c r="X25" s="2">
        <v>13.9718</v>
      </c>
      <c r="Y25" s="2">
        <v>12.3132</v>
      </c>
      <c r="Z25" s="2">
        <v>11.5022</v>
      </c>
      <c r="AA25" s="2">
        <v>24.335999999999999</v>
      </c>
      <c r="AB25" s="2"/>
      <c r="AC25" s="2">
        <f t="shared" si="4"/>
        <v>120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s="2" t="s">
        <v>59</v>
      </c>
      <c r="B26" s="2" t="s">
        <v>36</v>
      </c>
      <c r="C26" s="2">
        <v>240.46600000000001</v>
      </c>
      <c r="D26" s="2">
        <v>92.328999999999994</v>
      </c>
      <c r="E26" s="2">
        <v>193.32300000000001</v>
      </c>
      <c r="F26" s="2">
        <v>66.478999999999999</v>
      </c>
      <c r="G26" s="3">
        <v>1</v>
      </c>
      <c r="H26" s="2">
        <v>60</v>
      </c>
      <c r="I26" s="2" t="s">
        <v>41</v>
      </c>
      <c r="J26" s="2">
        <v>183.9</v>
      </c>
      <c r="K26" s="2">
        <f t="shared" si="1"/>
        <v>9.4230000000000018</v>
      </c>
      <c r="L26" s="2"/>
      <c r="M26" s="2"/>
      <c r="N26" s="2">
        <v>180</v>
      </c>
      <c r="O26" s="2">
        <v>220</v>
      </c>
      <c r="P26" s="2">
        <f t="shared" si="2"/>
        <v>38.6646</v>
      </c>
      <c r="Q26" s="10">
        <f>14*P26-O26-N26-F26</f>
        <v>74.825399999999988</v>
      </c>
      <c r="R26" s="10">
        <v>100</v>
      </c>
      <c r="S26" s="10">
        <v>100</v>
      </c>
      <c r="T26" s="2"/>
      <c r="U26" s="2">
        <f t="shared" si="5"/>
        <v>14.651102041660849</v>
      </c>
      <c r="V26" s="2">
        <f t="shared" si="6"/>
        <v>12.064756909421021</v>
      </c>
      <c r="W26" s="2">
        <v>39.282600000000002</v>
      </c>
      <c r="X26" s="2">
        <v>29.8856</v>
      </c>
      <c r="Y26" s="2">
        <v>34.752800000000001</v>
      </c>
      <c r="Z26" s="2">
        <v>32.165399999999998</v>
      </c>
      <c r="AA26" s="2">
        <v>44.785400000000003</v>
      </c>
      <c r="AB26" s="2"/>
      <c r="AC26" s="2">
        <f t="shared" si="4"/>
        <v>100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s="2" t="s">
        <v>60</v>
      </c>
      <c r="B27" s="2" t="s">
        <v>32</v>
      </c>
      <c r="C27" s="2">
        <v>172</v>
      </c>
      <c r="D27" s="2">
        <v>128</v>
      </c>
      <c r="E27" s="2">
        <v>170</v>
      </c>
      <c r="F27" s="2">
        <v>6</v>
      </c>
      <c r="G27" s="3">
        <v>0.22</v>
      </c>
      <c r="H27" s="2">
        <v>120</v>
      </c>
      <c r="I27" s="2" t="s">
        <v>33</v>
      </c>
      <c r="J27" s="2">
        <v>180</v>
      </c>
      <c r="K27" s="2">
        <f t="shared" si="1"/>
        <v>-10</v>
      </c>
      <c r="L27" s="2"/>
      <c r="M27" s="2"/>
      <c r="N27" s="2">
        <v>180</v>
      </c>
      <c r="O27" s="2">
        <v>200</v>
      </c>
      <c r="P27" s="2">
        <f t="shared" si="2"/>
        <v>34</v>
      </c>
      <c r="Q27" s="10">
        <f>13*P27-O27-N27-F27</f>
        <v>56</v>
      </c>
      <c r="R27" s="10">
        <v>90</v>
      </c>
      <c r="S27" s="10">
        <v>130</v>
      </c>
      <c r="T27" s="2"/>
      <c r="U27" s="2">
        <f t="shared" si="5"/>
        <v>14</v>
      </c>
      <c r="V27" s="2">
        <f t="shared" si="6"/>
        <v>11.352941176470589</v>
      </c>
      <c r="W27" s="2">
        <v>39</v>
      </c>
      <c r="X27" s="2">
        <v>24</v>
      </c>
      <c r="Y27" s="2">
        <v>15.699199999999999</v>
      </c>
      <c r="Z27" s="2">
        <v>22.4</v>
      </c>
      <c r="AA27" s="2">
        <v>39.799999999999997</v>
      </c>
      <c r="AB27" s="2"/>
      <c r="AC27" s="2">
        <f t="shared" si="4"/>
        <v>19.8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s="12" t="s">
        <v>61</v>
      </c>
      <c r="B28" s="12" t="s">
        <v>36</v>
      </c>
      <c r="C28" s="12">
        <v>86.94</v>
      </c>
      <c r="D28" s="12"/>
      <c r="E28" s="12">
        <v>-1.3</v>
      </c>
      <c r="F28" s="12">
        <v>86.94</v>
      </c>
      <c r="G28" s="13">
        <v>0</v>
      </c>
      <c r="H28" s="12">
        <v>60</v>
      </c>
      <c r="I28" s="12" t="s">
        <v>62</v>
      </c>
      <c r="J28" s="12">
        <v>5.0999999999999996</v>
      </c>
      <c r="K28" s="12">
        <f t="shared" si="1"/>
        <v>-6.3999999999999995</v>
      </c>
      <c r="L28" s="12"/>
      <c r="M28" s="12"/>
      <c r="N28" s="12"/>
      <c r="O28" s="12"/>
      <c r="P28" s="12">
        <f t="shared" si="2"/>
        <v>-0.26</v>
      </c>
      <c r="Q28" s="14"/>
      <c r="R28" s="14"/>
      <c r="S28" s="14"/>
      <c r="T28" s="12"/>
      <c r="U28" s="12">
        <f t="shared" ref="U28" si="7">(F28+N28+O28+Q28)/P28</f>
        <v>-334.38461538461536</v>
      </c>
      <c r="V28" s="12">
        <f t="shared" ref="V28:V38" si="8">(F28+N28+O28)/P28</f>
        <v>-334.38461538461536</v>
      </c>
      <c r="W28" s="12">
        <v>2.4232</v>
      </c>
      <c r="X28" s="12">
        <v>2.4283999999999999</v>
      </c>
      <c r="Y28" s="12">
        <v>3.2345999999999999</v>
      </c>
      <c r="Z28" s="12">
        <v>2.9586000000000001</v>
      </c>
      <c r="AA28" s="12">
        <v>1.3433999999999999</v>
      </c>
      <c r="AB28" s="15" t="s">
        <v>63</v>
      </c>
      <c r="AC28" s="12">
        <f t="shared" ref="AC28" si="9">Q28*G28</f>
        <v>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s="2" t="s">
        <v>64</v>
      </c>
      <c r="B29" s="2" t="s">
        <v>32</v>
      </c>
      <c r="C29" s="2">
        <v>27</v>
      </c>
      <c r="D29" s="2">
        <v>16</v>
      </c>
      <c r="E29" s="2">
        <v>17</v>
      </c>
      <c r="F29" s="2">
        <v>23</v>
      </c>
      <c r="G29" s="3">
        <v>0.33</v>
      </c>
      <c r="H29" s="2">
        <v>45</v>
      </c>
      <c r="I29" s="2" t="s">
        <v>33</v>
      </c>
      <c r="J29" s="2">
        <v>18</v>
      </c>
      <c r="K29" s="2">
        <f t="shared" si="1"/>
        <v>-1</v>
      </c>
      <c r="L29" s="2"/>
      <c r="M29" s="2"/>
      <c r="N29" s="2">
        <v>16</v>
      </c>
      <c r="O29" s="2"/>
      <c r="P29" s="2">
        <f t="shared" si="2"/>
        <v>3.4</v>
      </c>
      <c r="Q29" s="10">
        <v>10</v>
      </c>
      <c r="R29" s="10">
        <f t="shared" ref="R29:R38" si="10">ROUND(Q29,0)</f>
        <v>10</v>
      </c>
      <c r="S29" s="10"/>
      <c r="T29" s="2"/>
      <c r="U29" s="2">
        <f t="shared" ref="U29:U38" si="11">(F29+N29+O29+R29)/P29</f>
        <v>14.411764705882353</v>
      </c>
      <c r="V29" s="2">
        <f t="shared" si="8"/>
        <v>11.470588235294118</v>
      </c>
      <c r="W29" s="2">
        <v>3.6</v>
      </c>
      <c r="X29" s="2">
        <v>3</v>
      </c>
      <c r="Y29" s="2">
        <v>6.2</v>
      </c>
      <c r="Z29" s="2">
        <v>7.8</v>
      </c>
      <c r="AA29" s="2">
        <v>9</v>
      </c>
      <c r="AB29" s="2"/>
      <c r="AC29" s="2">
        <f t="shared" ref="AC29:AC38" si="12">R29*G29</f>
        <v>3.3000000000000003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s="2" t="s">
        <v>65</v>
      </c>
      <c r="B30" s="2" t="s">
        <v>36</v>
      </c>
      <c r="C30" s="2">
        <v>84.197000000000003</v>
      </c>
      <c r="D30" s="2">
        <v>128.14699999999999</v>
      </c>
      <c r="E30" s="2">
        <v>87.772000000000006</v>
      </c>
      <c r="F30" s="2">
        <v>105.241</v>
      </c>
      <c r="G30" s="3">
        <v>1</v>
      </c>
      <c r="H30" s="2">
        <v>45</v>
      </c>
      <c r="I30" s="2" t="s">
        <v>39</v>
      </c>
      <c r="J30" s="2">
        <v>90</v>
      </c>
      <c r="K30" s="2">
        <f t="shared" si="1"/>
        <v>-2.2279999999999944</v>
      </c>
      <c r="L30" s="2"/>
      <c r="M30" s="2"/>
      <c r="N30" s="2">
        <v>85</v>
      </c>
      <c r="O30" s="2"/>
      <c r="P30" s="2">
        <f t="shared" si="2"/>
        <v>17.554400000000001</v>
      </c>
      <c r="Q30" s="10">
        <f>14*P30-O30-N30-F30</f>
        <v>55.520600000000016</v>
      </c>
      <c r="R30" s="10">
        <v>70</v>
      </c>
      <c r="S30" s="10">
        <v>70</v>
      </c>
      <c r="T30" s="2"/>
      <c r="U30" s="2">
        <f t="shared" si="11"/>
        <v>14.824830241990611</v>
      </c>
      <c r="V30" s="2">
        <f t="shared" si="8"/>
        <v>10.837225994622429</v>
      </c>
      <c r="W30" s="2">
        <v>18.3996</v>
      </c>
      <c r="X30" s="2">
        <v>18.244399999999999</v>
      </c>
      <c r="Y30" s="2">
        <v>16.066800000000001</v>
      </c>
      <c r="Z30" s="2">
        <v>17.944400000000002</v>
      </c>
      <c r="AA30" s="2">
        <v>28.353999999999999</v>
      </c>
      <c r="AB30" s="2"/>
      <c r="AC30" s="2">
        <f t="shared" si="12"/>
        <v>70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A31" s="2" t="s">
        <v>66</v>
      </c>
      <c r="B31" s="2" t="s">
        <v>32</v>
      </c>
      <c r="C31" s="2">
        <v>90</v>
      </c>
      <c r="D31" s="2">
        <v>30</v>
      </c>
      <c r="E31" s="2">
        <v>97</v>
      </c>
      <c r="F31" s="2">
        <v>8</v>
      </c>
      <c r="G31" s="3">
        <v>0.3</v>
      </c>
      <c r="H31" s="2">
        <v>45</v>
      </c>
      <c r="I31" s="2" t="s">
        <v>33</v>
      </c>
      <c r="J31" s="2">
        <v>105</v>
      </c>
      <c r="K31" s="2">
        <f t="shared" si="1"/>
        <v>-8</v>
      </c>
      <c r="L31" s="2"/>
      <c r="M31" s="2"/>
      <c r="N31" s="2">
        <v>60</v>
      </c>
      <c r="O31" s="2">
        <v>60</v>
      </c>
      <c r="P31" s="2">
        <f t="shared" si="2"/>
        <v>19.399999999999999</v>
      </c>
      <c r="Q31" s="10">
        <f>13*P31-O31-N31-F31</f>
        <v>124.19999999999999</v>
      </c>
      <c r="R31" s="10">
        <v>145</v>
      </c>
      <c r="S31" s="10">
        <v>160</v>
      </c>
      <c r="T31" s="2"/>
      <c r="U31" s="2">
        <f t="shared" si="11"/>
        <v>14.07216494845361</v>
      </c>
      <c r="V31" s="2">
        <f t="shared" si="8"/>
        <v>6.5979381443298974</v>
      </c>
      <c r="W31" s="2">
        <v>15.8</v>
      </c>
      <c r="X31" s="2">
        <v>12.4</v>
      </c>
      <c r="Y31" s="2">
        <v>19</v>
      </c>
      <c r="Z31" s="2">
        <v>18.600000000000001</v>
      </c>
      <c r="AA31" s="2">
        <v>12.6</v>
      </c>
      <c r="AB31" s="2"/>
      <c r="AC31" s="2">
        <f t="shared" si="12"/>
        <v>43.5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A32" s="2" t="s">
        <v>67</v>
      </c>
      <c r="B32" s="2" t="s">
        <v>32</v>
      </c>
      <c r="C32" s="2">
        <v>6</v>
      </c>
      <c r="D32" s="2">
        <v>120</v>
      </c>
      <c r="E32" s="2">
        <v>11</v>
      </c>
      <c r="F32" s="2">
        <v>109</v>
      </c>
      <c r="G32" s="3">
        <v>0.09</v>
      </c>
      <c r="H32" s="2">
        <v>45</v>
      </c>
      <c r="I32" s="2" t="s">
        <v>33</v>
      </c>
      <c r="J32" s="2">
        <v>23</v>
      </c>
      <c r="K32" s="2">
        <f t="shared" si="1"/>
        <v>-12</v>
      </c>
      <c r="L32" s="2"/>
      <c r="M32" s="2"/>
      <c r="N32" s="2">
        <v>0</v>
      </c>
      <c r="O32" s="2"/>
      <c r="P32" s="2">
        <f t="shared" si="2"/>
        <v>2.2000000000000002</v>
      </c>
      <c r="Q32" s="10"/>
      <c r="R32" s="10">
        <f t="shared" si="10"/>
        <v>0</v>
      </c>
      <c r="S32" s="10"/>
      <c r="T32" s="2"/>
      <c r="U32" s="2">
        <f t="shared" si="11"/>
        <v>49.54545454545454</v>
      </c>
      <c r="V32" s="2">
        <f t="shared" si="8"/>
        <v>49.54545454545454</v>
      </c>
      <c r="W32" s="2">
        <v>6.8</v>
      </c>
      <c r="X32" s="2">
        <v>11.6</v>
      </c>
      <c r="Y32" s="2">
        <v>8</v>
      </c>
      <c r="Z32" s="2">
        <v>8.4</v>
      </c>
      <c r="AA32" s="2">
        <v>13.2</v>
      </c>
      <c r="AB32" s="2"/>
      <c r="AC32" s="2">
        <f t="shared" si="12"/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25">
      <c r="A33" s="2" t="s">
        <v>68</v>
      </c>
      <c r="B33" s="2" t="s">
        <v>36</v>
      </c>
      <c r="C33" s="2">
        <v>167.863</v>
      </c>
      <c r="D33" s="2">
        <v>144.15</v>
      </c>
      <c r="E33" s="2">
        <v>95.222999999999999</v>
      </c>
      <c r="F33" s="2">
        <v>191.25700000000001</v>
      </c>
      <c r="G33" s="3">
        <v>1</v>
      </c>
      <c r="H33" s="2">
        <v>45</v>
      </c>
      <c r="I33" s="2" t="s">
        <v>39</v>
      </c>
      <c r="J33" s="2">
        <v>92</v>
      </c>
      <c r="K33" s="2">
        <f t="shared" si="1"/>
        <v>3.222999999999999</v>
      </c>
      <c r="L33" s="2"/>
      <c r="M33" s="2"/>
      <c r="N33" s="2">
        <v>0</v>
      </c>
      <c r="O33" s="2"/>
      <c r="P33" s="2">
        <f t="shared" si="2"/>
        <v>19.044599999999999</v>
      </c>
      <c r="Q33" s="10">
        <f>14*P33-O33-N33-F33</f>
        <v>75.367399999999975</v>
      </c>
      <c r="R33" s="10">
        <v>90</v>
      </c>
      <c r="S33" s="10">
        <v>90</v>
      </c>
      <c r="T33" s="2"/>
      <c r="U33" s="2">
        <f t="shared" si="11"/>
        <v>14.768333280825011</v>
      </c>
      <c r="V33" s="2">
        <f t="shared" si="8"/>
        <v>10.042584249603562</v>
      </c>
      <c r="W33" s="2">
        <v>18.7026</v>
      </c>
      <c r="X33" s="2">
        <v>24.834599999999998</v>
      </c>
      <c r="Y33" s="2">
        <v>24.3782</v>
      </c>
      <c r="Z33" s="2">
        <v>19.5764</v>
      </c>
      <c r="AA33" s="2">
        <v>26.8506</v>
      </c>
      <c r="AB33" s="2"/>
      <c r="AC33" s="2">
        <f t="shared" si="12"/>
        <v>90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5">
      <c r="A34" s="2" t="s">
        <v>69</v>
      </c>
      <c r="B34" s="2" t="s">
        <v>32</v>
      </c>
      <c r="C34" s="2">
        <v>2</v>
      </c>
      <c r="D34" s="2">
        <v>243</v>
      </c>
      <c r="E34" s="2">
        <v>36</v>
      </c>
      <c r="F34" s="2">
        <v>205</v>
      </c>
      <c r="G34" s="3">
        <v>0.4</v>
      </c>
      <c r="H34" s="2">
        <v>60</v>
      </c>
      <c r="I34" s="2" t="s">
        <v>33</v>
      </c>
      <c r="J34" s="2">
        <v>44</v>
      </c>
      <c r="K34" s="2">
        <f t="shared" si="1"/>
        <v>-8</v>
      </c>
      <c r="L34" s="2"/>
      <c r="M34" s="2"/>
      <c r="N34" s="2">
        <v>0</v>
      </c>
      <c r="O34" s="2"/>
      <c r="P34" s="2">
        <f t="shared" si="2"/>
        <v>7.2</v>
      </c>
      <c r="Q34" s="10"/>
      <c r="R34" s="10">
        <f t="shared" si="10"/>
        <v>0</v>
      </c>
      <c r="S34" s="10"/>
      <c r="T34" s="2"/>
      <c r="U34" s="2">
        <f t="shared" si="11"/>
        <v>28.472222222222221</v>
      </c>
      <c r="V34" s="2">
        <f t="shared" si="8"/>
        <v>28.472222222222221</v>
      </c>
      <c r="W34" s="2">
        <v>5.8</v>
      </c>
      <c r="X34" s="2">
        <v>18.4724</v>
      </c>
      <c r="Y34" s="2">
        <v>8</v>
      </c>
      <c r="Z34" s="2">
        <v>8.8000000000000007</v>
      </c>
      <c r="AA34" s="2">
        <v>0</v>
      </c>
      <c r="AB34" s="2" t="s">
        <v>44</v>
      </c>
      <c r="AC34" s="2">
        <f t="shared" si="12"/>
        <v>0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5">
      <c r="A35" s="2" t="s">
        <v>70</v>
      </c>
      <c r="B35" s="2" t="s">
        <v>32</v>
      </c>
      <c r="C35" s="2">
        <v>336</v>
      </c>
      <c r="D35" s="2">
        <v>555</v>
      </c>
      <c r="E35" s="2">
        <v>371</v>
      </c>
      <c r="F35" s="2">
        <v>342</v>
      </c>
      <c r="G35" s="3">
        <v>0.4</v>
      </c>
      <c r="H35" s="2">
        <v>60</v>
      </c>
      <c r="I35" s="2" t="s">
        <v>41</v>
      </c>
      <c r="J35" s="2">
        <v>375</v>
      </c>
      <c r="K35" s="2">
        <f t="shared" si="1"/>
        <v>-4</v>
      </c>
      <c r="L35" s="2"/>
      <c r="M35" s="2"/>
      <c r="N35" s="2">
        <v>220</v>
      </c>
      <c r="O35" s="2">
        <v>300</v>
      </c>
      <c r="P35" s="2">
        <f t="shared" si="2"/>
        <v>74.2</v>
      </c>
      <c r="Q35" s="10">
        <f>14*P35-O35-N35-F35</f>
        <v>176.79999999999995</v>
      </c>
      <c r="R35" s="10">
        <v>200</v>
      </c>
      <c r="S35" s="10">
        <v>250</v>
      </c>
      <c r="T35" s="2"/>
      <c r="U35" s="2">
        <f t="shared" si="11"/>
        <v>14.312668463611859</v>
      </c>
      <c r="V35" s="2">
        <f t="shared" si="8"/>
        <v>11.617250673854446</v>
      </c>
      <c r="W35" s="2">
        <v>80.8</v>
      </c>
      <c r="X35" s="2">
        <v>73.599999999999994</v>
      </c>
      <c r="Y35" s="2">
        <v>66.2</v>
      </c>
      <c r="Z35" s="2">
        <v>63.8</v>
      </c>
      <c r="AA35" s="2">
        <v>93.8</v>
      </c>
      <c r="AB35" s="2"/>
      <c r="AC35" s="2">
        <f t="shared" si="12"/>
        <v>80</v>
      </c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5">
      <c r="A36" s="2" t="s">
        <v>71</v>
      </c>
      <c r="B36" s="2" t="s">
        <v>32</v>
      </c>
      <c r="C36" s="2">
        <v>102</v>
      </c>
      <c r="D36" s="2">
        <v>2</v>
      </c>
      <c r="E36" s="2">
        <v>20</v>
      </c>
      <c r="F36" s="2">
        <v>66</v>
      </c>
      <c r="G36" s="3">
        <v>0.5</v>
      </c>
      <c r="H36" s="2">
        <v>60</v>
      </c>
      <c r="I36" s="2" t="s">
        <v>33</v>
      </c>
      <c r="J36" s="2">
        <v>22</v>
      </c>
      <c r="K36" s="2">
        <f t="shared" si="1"/>
        <v>-2</v>
      </c>
      <c r="L36" s="2"/>
      <c r="M36" s="2"/>
      <c r="N36" s="2">
        <v>20</v>
      </c>
      <c r="O36" s="2"/>
      <c r="P36" s="2">
        <f t="shared" si="2"/>
        <v>4</v>
      </c>
      <c r="Q36" s="10"/>
      <c r="R36" s="10">
        <f t="shared" si="10"/>
        <v>0</v>
      </c>
      <c r="S36" s="10"/>
      <c r="T36" s="2"/>
      <c r="U36" s="2">
        <f t="shared" si="11"/>
        <v>21.5</v>
      </c>
      <c r="V36" s="2">
        <f t="shared" si="8"/>
        <v>21.5</v>
      </c>
      <c r="W36" s="2">
        <v>7.6</v>
      </c>
      <c r="X36" s="2">
        <v>7.4</v>
      </c>
      <c r="Y36" s="2">
        <v>3.6</v>
      </c>
      <c r="Z36" s="2">
        <v>5.4</v>
      </c>
      <c r="AA36" s="2">
        <v>13.6</v>
      </c>
      <c r="AB36" s="11" t="s">
        <v>37</v>
      </c>
      <c r="AC36" s="2">
        <f t="shared" si="12"/>
        <v>0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5">
      <c r="A37" s="2" t="s">
        <v>72</v>
      </c>
      <c r="B37" s="2" t="s">
        <v>32</v>
      </c>
      <c r="C37" s="2">
        <v>39</v>
      </c>
      <c r="D37" s="2"/>
      <c r="E37" s="2">
        <v>9</v>
      </c>
      <c r="F37" s="2">
        <v>23</v>
      </c>
      <c r="G37" s="3">
        <v>0.5</v>
      </c>
      <c r="H37" s="2">
        <v>60</v>
      </c>
      <c r="I37" s="2" t="s">
        <v>33</v>
      </c>
      <c r="J37" s="2">
        <v>9</v>
      </c>
      <c r="K37" s="2">
        <f t="shared" si="1"/>
        <v>0</v>
      </c>
      <c r="L37" s="2"/>
      <c r="M37" s="2"/>
      <c r="N37" s="2">
        <v>25</v>
      </c>
      <c r="O37" s="2"/>
      <c r="P37" s="2">
        <f t="shared" si="2"/>
        <v>1.8</v>
      </c>
      <c r="Q37" s="10"/>
      <c r="R37" s="10">
        <f t="shared" si="10"/>
        <v>0</v>
      </c>
      <c r="S37" s="10"/>
      <c r="T37" s="2"/>
      <c r="U37" s="2">
        <f t="shared" si="11"/>
        <v>26.666666666666664</v>
      </c>
      <c r="V37" s="2">
        <f t="shared" si="8"/>
        <v>26.666666666666664</v>
      </c>
      <c r="W37" s="2">
        <v>4.4000000000000004</v>
      </c>
      <c r="X37" s="2">
        <v>1.4</v>
      </c>
      <c r="Y37" s="2">
        <v>2.2000000000000002</v>
      </c>
      <c r="Z37" s="2">
        <v>2.6</v>
      </c>
      <c r="AA37" s="2">
        <v>5.4</v>
      </c>
      <c r="AB37" s="11" t="s">
        <v>37</v>
      </c>
      <c r="AC37" s="2">
        <f t="shared" si="12"/>
        <v>0</v>
      </c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5">
      <c r="A38" s="2" t="s">
        <v>73</v>
      </c>
      <c r="B38" s="2" t="s">
        <v>32</v>
      </c>
      <c r="C38" s="2">
        <v>34</v>
      </c>
      <c r="D38" s="2">
        <v>888</v>
      </c>
      <c r="E38" s="2">
        <v>161</v>
      </c>
      <c r="F38" s="2">
        <v>724</v>
      </c>
      <c r="G38" s="3">
        <v>0.4</v>
      </c>
      <c r="H38" s="2">
        <v>60</v>
      </c>
      <c r="I38" s="2" t="s">
        <v>41</v>
      </c>
      <c r="J38" s="2">
        <v>285</v>
      </c>
      <c r="K38" s="2">
        <f t="shared" ref="K38:K69" si="13">E38-J38</f>
        <v>-124</v>
      </c>
      <c r="L38" s="2"/>
      <c r="M38" s="2"/>
      <c r="N38" s="2">
        <v>0</v>
      </c>
      <c r="O38" s="2">
        <v>64</v>
      </c>
      <c r="P38" s="2">
        <f t="shared" ref="P38:P69" si="14">E38/5</f>
        <v>32.200000000000003</v>
      </c>
      <c r="Q38" s="10">
        <v>100</v>
      </c>
      <c r="R38" s="10">
        <f t="shared" si="10"/>
        <v>100</v>
      </c>
      <c r="S38" s="10"/>
      <c r="T38" s="2"/>
      <c r="U38" s="2">
        <f t="shared" si="11"/>
        <v>27.577639751552791</v>
      </c>
      <c r="V38" s="2">
        <f t="shared" si="8"/>
        <v>24.472049689440993</v>
      </c>
      <c r="W38" s="2">
        <v>60.6</v>
      </c>
      <c r="X38" s="2">
        <v>91</v>
      </c>
      <c r="Y38" s="2">
        <v>73.400000000000006</v>
      </c>
      <c r="Z38" s="2">
        <v>75.8</v>
      </c>
      <c r="AA38" s="2">
        <v>110.4</v>
      </c>
      <c r="AB38" s="2"/>
      <c r="AC38" s="2">
        <f t="shared" si="12"/>
        <v>40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5">
      <c r="A39" s="12" t="s">
        <v>74</v>
      </c>
      <c r="B39" s="12" t="s">
        <v>32</v>
      </c>
      <c r="C39" s="12">
        <v>-6</v>
      </c>
      <c r="D39" s="12"/>
      <c r="E39" s="12"/>
      <c r="F39" s="16">
        <v>-6</v>
      </c>
      <c r="G39" s="13">
        <v>0</v>
      </c>
      <c r="H39" s="12" t="e">
        <f>#N/A</f>
        <v>#N/A</v>
      </c>
      <c r="I39" s="12" t="s">
        <v>62</v>
      </c>
      <c r="J39" s="12"/>
      <c r="K39" s="12">
        <f t="shared" si="13"/>
        <v>0</v>
      </c>
      <c r="L39" s="12"/>
      <c r="M39" s="12"/>
      <c r="N39" s="12"/>
      <c r="O39" s="12"/>
      <c r="P39" s="12">
        <f t="shared" si="14"/>
        <v>0</v>
      </c>
      <c r="Q39" s="14"/>
      <c r="R39" s="14"/>
      <c r="S39" s="14"/>
      <c r="T39" s="12"/>
      <c r="U39" s="12" t="e">
        <f t="shared" ref="U39:U66" si="15">(F39+N39+O39+Q39)/P39</f>
        <v>#DIV/0!</v>
      </c>
      <c r="V39" s="12" t="e">
        <f t="shared" ref="V39:V71" si="16">(F39+N39+O39)/P39</f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 t="s">
        <v>75</v>
      </c>
      <c r="AC39" s="12">
        <f t="shared" ref="AC39:AC66" si="17">Q39*G39</f>
        <v>0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25">
      <c r="A40" s="2" t="s">
        <v>76</v>
      </c>
      <c r="B40" s="2" t="s">
        <v>32</v>
      </c>
      <c r="C40" s="2">
        <v>1209</v>
      </c>
      <c r="D40" s="2">
        <v>803</v>
      </c>
      <c r="E40" s="2">
        <v>517</v>
      </c>
      <c r="F40" s="2">
        <v>1311</v>
      </c>
      <c r="G40" s="3">
        <v>0.4</v>
      </c>
      <c r="H40" s="2">
        <v>60</v>
      </c>
      <c r="I40" s="2" t="s">
        <v>33</v>
      </c>
      <c r="J40" s="2">
        <v>517</v>
      </c>
      <c r="K40" s="2">
        <f t="shared" si="13"/>
        <v>0</v>
      </c>
      <c r="L40" s="2"/>
      <c r="M40" s="2"/>
      <c r="N40" s="2">
        <v>0</v>
      </c>
      <c r="O40" s="2"/>
      <c r="P40" s="2">
        <f t="shared" si="14"/>
        <v>103.4</v>
      </c>
      <c r="Q40" s="10">
        <f>13*P40-O40-N40-F40</f>
        <v>33.200000000000045</v>
      </c>
      <c r="R40" s="10">
        <f t="shared" ref="R40:R46" si="18">ROUND(Q40,0)</f>
        <v>33</v>
      </c>
      <c r="S40" s="10"/>
      <c r="T40" s="2"/>
      <c r="U40" s="2">
        <f t="shared" ref="U40:U48" si="19">(F40+N40+O40+R40)/P40</f>
        <v>12.99806576402321</v>
      </c>
      <c r="V40" s="2">
        <f t="shared" si="16"/>
        <v>12.678916827852998</v>
      </c>
      <c r="W40" s="2">
        <v>119.6</v>
      </c>
      <c r="X40" s="2">
        <v>182.8</v>
      </c>
      <c r="Y40" s="2">
        <v>55.6</v>
      </c>
      <c r="Z40" s="2">
        <v>90.4</v>
      </c>
      <c r="AA40" s="2">
        <v>107.47199999999999</v>
      </c>
      <c r="AB40" s="2" t="s">
        <v>77</v>
      </c>
      <c r="AC40" s="2">
        <f t="shared" ref="AC40:AC48" si="20">R40*G40</f>
        <v>13.200000000000001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x14ac:dyDescent="0.25">
      <c r="A41" s="2" t="s">
        <v>78</v>
      </c>
      <c r="B41" s="2" t="s">
        <v>32</v>
      </c>
      <c r="C41" s="2">
        <v>257</v>
      </c>
      <c r="D41" s="2">
        <v>52</v>
      </c>
      <c r="E41" s="2">
        <v>102</v>
      </c>
      <c r="F41" s="2">
        <v>173</v>
      </c>
      <c r="G41" s="3">
        <v>0.1</v>
      </c>
      <c r="H41" s="2">
        <v>45</v>
      </c>
      <c r="I41" s="2" t="s">
        <v>33</v>
      </c>
      <c r="J41" s="2">
        <v>113</v>
      </c>
      <c r="K41" s="2">
        <f t="shared" si="13"/>
        <v>-11</v>
      </c>
      <c r="L41" s="2"/>
      <c r="M41" s="2"/>
      <c r="N41" s="2">
        <v>40</v>
      </c>
      <c r="O41" s="2">
        <v>60</v>
      </c>
      <c r="P41" s="2">
        <f t="shared" si="14"/>
        <v>20.399999999999999</v>
      </c>
      <c r="Q41" s="10"/>
      <c r="R41" s="10">
        <v>20</v>
      </c>
      <c r="S41" s="10">
        <v>30</v>
      </c>
      <c r="T41" s="2"/>
      <c r="U41" s="2">
        <f t="shared" si="19"/>
        <v>14.362745098039216</v>
      </c>
      <c r="V41" s="2">
        <f t="shared" si="16"/>
        <v>13.382352941176471</v>
      </c>
      <c r="W41" s="2">
        <v>27.2</v>
      </c>
      <c r="X41" s="2">
        <v>30.8</v>
      </c>
      <c r="Y41" s="2">
        <v>23.6</v>
      </c>
      <c r="Z41" s="2">
        <v>45.8</v>
      </c>
      <c r="AA41" s="2">
        <v>43</v>
      </c>
      <c r="AB41" s="2"/>
      <c r="AC41" s="2">
        <f t="shared" si="20"/>
        <v>2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25">
      <c r="A42" s="2" t="s">
        <v>79</v>
      </c>
      <c r="B42" s="2" t="s">
        <v>32</v>
      </c>
      <c r="C42" s="2">
        <v>159</v>
      </c>
      <c r="D42" s="2">
        <v>73</v>
      </c>
      <c r="E42" s="2">
        <v>118</v>
      </c>
      <c r="F42" s="2">
        <v>48</v>
      </c>
      <c r="G42" s="3">
        <v>0.1</v>
      </c>
      <c r="H42" s="2">
        <v>60</v>
      </c>
      <c r="I42" s="2" t="s">
        <v>33</v>
      </c>
      <c r="J42" s="2">
        <v>124</v>
      </c>
      <c r="K42" s="2">
        <f t="shared" si="13"/>
        <v>-6</v>
      </c>
      <c r="L42" s="2"/>
      <c r="M42" s="2"/>
      <c r="N42" s="2">
        <v>90</v>
      </c>
      <c r="O42" s="2">
        <v>80</v>
      </c>
      <c r="P42" s="2">
        <f t="shared" si="14"/>
        <v>23.6</v>
      </c>
      <c r="Q42" s="10">
        <f>13*P42-O42-N42-F42</f>
        <v>88.800000000000011</v>
      </c>
      <c r="R42" s="10">
        <v>110</v>
      </c>
      <c r="S42" s="10">
        <v>135</v>
      </c>
      <c r="T42" s="2"/>
      <c r="U42" s="2">
        <f t="shared" si="19"/>
        <v>13.898305084745761</v>
      </c>
      <c r="V42" s="2">
        <f t="shared" si="16"/>
        <v>9.2372881355932197</v>
      </c>
      <c r="W42" s="2">
        <v>23.4</v>
      </c>
      <c r="X42" s="2">
        <v>20</v>
      </c>
      <c r="Y42" s="2">
        <v>12.2</v>
      </c>
      <c r="Z42" s="2">
        <v>10.6</v>
      </c>
      <c r="AA42" s="2">
        <v>27.2</v>
      </c>
      <c r="AB42" s="2"/>
      <c r="AC42" s="2">
        <f t="shared" si="20"/>
        <v>11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25">
      <c r="A43" s="2" t="s">
        <v>80</v>
      </c>
      <c r="B43" s="2" t="s">
        <v>32</v>
      </c>
      <c r="C43" s="2">
        <v>98</v>
      </c>
      <c r="D43" s="2">
        <v>113</v>
      </c>
      <c r="E43" s="2">
        <v>62</v>
      </c>
      <c r="F43" s="2">
        <v>92</v>
      </c>
      <c r="G43" s="3">
        <v>0.1</v>
      </c>
      <c r="H43" s="2">
        <v>60</v>
      </c>
      <c r="I43" s="2" t="s">
        <v>33</v>
      </c>
      <c r="J43" s="2">
        <v>73</v>
      </c>
      <c r="K43" s="2">
        <f t="shared" si="13"/>
        <v>-11</v>
      </c>
      <c r="L43" s="2"/>
      <c r="M43" s="2"/>
      <c r="N43" s="2">
        <v>130</v>
      </c>
      <c r="O43" s="2">
        <v>170</v>
      </c>
      <c r="P43" s="2">
        <f t="shared" si="14"/>
        <v>12.4</v>
      </c>
      <c r="Q43" s="10"/>
      <c r="R43" s="10">
        <f t="shared" si="18"/>
        <v>0</v>
      </c>
      <c r="S43" s="10"/>
      <c r="T43" s="2"/>
      <c r="U43" s="2">
        <f t="shared" si="19"/>
        <v>31.612903225806452</v>
      </c>
      <c r="V43" s="2">
        <f t="shared" si="16"/>
        <v>31.612903225806452</v>
      </c>
      <c r="W43" s="2">
        <v>30.2</v>
      </c>
      <c r="X43" s="2">
        <v>20</v>
      </c>
      <c r="Y43" s="2">
        <v>19.399999999999999</v>
      </c>
      <c r="Z43" s="2">
        <v>19.2</v>
      </c>
      <c r="AA43" s="2">
        <v>25.4</v>
      </c>
      <c r="AB43" s="11" t="s">
        <v>37</v>
      </c>
      <c r="AC43" s="2">
        <f t="shared" si="20"/>
        <v>0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25">
      <c r="A44" s="2" t="s">
        <v>81</v>
      </c>
      <c r="B44" s="2" t="s">
        <v>32</v>
      </c>
      <c r="C44" s="2">
        <v>156</v>
      </c>
      <c r="D44" s="2">
        <v>4</v>
      </c>
      <c r="E44" s="2">
        <v>91</v>
      </c>
      <c r="F44" s="2">
        <v>1</v>
      </c>
      <c r="G44" s="3">
        <v>0.4</v>
      </c>
      <c r="H44" s="2">
        <v>45</v>
      </c>
      <c r="I44" s="2" t="s">
        <v>33</v>
      </c>
      <c r="J44" s="2">
        <v>170</v>
      </c>
      <c r="K44" s="2">
        <f t="shared" si="13"/>
        <v>-79</v>
      </c>
      <c r="L44" s="2"/>
      <c r="M44" s="2"/>
      <c r="N44" s="2">
        <v>180</v>
      </c>
      <c r="O44" s="2">
        <v>240</v>
      </c>
      <c r="P44" s="2">
        <f t="shared" si="14"/>
        <v>18.2</v>
      </c>
      <c r="Q44" s="10">
        <v>70</v>
      </c>
      <c r="R44" s="10">
        <f t="shared" si="18"/>
        <v>70</v>
      </c>
      <c r="S44" s="10"/>
      <c r="T44" s="2"/>
      <c r="U44" s="2">
        <f t="shared" si="19"/>
        <v>26.978021978021978</v>
      </c>
      <c r="V44" s="2">
        <f t="shared" si="16"/>
        <v>23.131868131868131</v>
      </c>
      <c r="W44" s="2">
        <v>41.6</v>
      </c>
      <c r="X44" s="2">
        <v>23.4</v>
      </c>
      <c r="Y44" s="2">
        <v>28</v>
      </c>
      <c r="Z44" s="2">
        <v>39.6</v>
      </c>
      <c r="AA44" s="2">
        <v>55</v>
      </c>
      <c r="AB44" s="2"/>
      <c r="AC44" s="2">
        <f t="shared" si="20"/>
        <v>28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25">
      <c r="A45" s="2" t="s">
        <v>82</v>
      </c>
      <c r="B45" s="2" t="s">
        <v>32</v>
      </c>
      <c r="C45" s="2">
        <v>140</v>
      </c>
      <c r="D45" s="2">
        <v>102</v>
      </c>
      <c r="E45" s="2">
        <v>138</v>
      </c>
      <c r="F45" s="2">
        <v>72</v>
      </c>
      <c r="G45" s="3">
        <v>0.3</v>
      </c>
      <c r="H45" s="2" t="e">
        <f>#N/A</f>
        <v>#N/A</v>
      </c>
      <c r="I45" s="2" t="s">
        <v>33</v>
      </c>
      <c r="J45" s="2">
        <v>153</v>
      </c>
      <c r="K45" s="2">
        <f t="shared" si="13"/>
        <v>-15</v>
      </c>
      <c r="L45" s="2"/>
      <c r="M45" s="2"/>
      <c r="N45" s="2">
        <v>0</v>
      </c>
      <c r="O45" s="2">
        <v>40</v>
      </c>
      <c r="P45" s="2">
        <f t="shared" si="14"/>
        <v>27.6</v>
      </c>
      <c r="Q45" s="10">
        <f>13*P45-O45-N45-F45</f>
        <v>246.8</v>
      </c>
      <c r="R45" s="10">
        <v>270</v>
      </c>
      <c r="S45" s="10">
        <v>300</v>
      </c>
      <c r="T45" s="2"/>
      <c r="U45" s="2">
        <f t="shared" si="19"/>
        <v>13.840579710144926</v>
      </c>
      <c r="V45" s="2">
        <f t="shared" si="16"/>
        <v>4.057971014492753</v>
      </c>
      <c r="W45" s="2">
        <v>17.600000000000001</v>
      </c>
      <c r="X45" s="2">
        <v>0</v>
      </c>
      <c r="Y45" s="2">
        <v>0</v>
      </c>
      <c r="Z45" s="2">
        <v>0</v>
      </c>
      <c r="AA45" s="2">
        <v>0</v>
      </c>
      <c r="AB45" s="2" t="s">
        <v>44</v>
      </c>
      <c r="AC45" s="2">
        <f t="shared" si="20"/>
        <v>81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25">
      <c r="A46" s="2" t="s">
        <v>83</v>
      </c>
      <c r="B46" s="2" t="s">
        <v>36</v>
      </c>
      <c r="C46" s="2">
        <v>150.09399999999999</v>
      </c>
      <c r="D46" s="2">
        <v>0.16700000000000001</v>
      </c>
      <c r="E46" s="2">
        <v>95.337000000000003</v>
      </c>
      <c r="F46" s="2">
        <v>-0.16900000000000001</v>
      </c>
      <c r="G46" s="3">
        <v>1</v>
      </c>
      <c r="H46" s="2">
        <v>60</v>
      </c>
      <c r="I46" s="2" t="s">
        <v>41</v>
      </c>
      <c r="J46" s="2">
        <v>133.1</v>
      </c>
      <c r="K46" s="2">
        <f t="shared" si="13"/>
        <v>-37.762999999999991</v>
      </c>
      <c r="L46" s="2"/>
      <c r="M46" s="2"/>
      <c r="N46" s="2">
        <v>200</v>
      </c>
      <c r="O46" s="2">
        <v>200</v>
      </c>
      <c r="P46" s="2">
        <f t="shared" si="14"/>
        <v>19.067399999999999</v>
      </c>
      <c r="Q46" s="10"/>
      <c r="R46" s="10">
        <f t="shared" si="18"/>
        <v>0</v>
      </c>
      <c r="S46" s="10"/>
      <c r="T46" s="2"/>
      <c r="U46" s="2">
        <f t="shared" si="19"/>
        <v>20.969350829163915</v>
      </c>
      <c r="V46" s="2">
        <f t="shared" si="16"/>
        <v>20.969350829163915</v>
      </c>
      <c r="W46" s="2">
        <v>32.550199999999997</v>
      </c>
      <c r="X46" s="2">
        <v>16.758600000000001</v>
      </c>
      <c r="Y46" s="2">
        <v>19.363199999999999</v>
      </c>
      <c r="Z46" s="2">
        <v>25.235199999999999</v>
      </c>
      <c r="AA46" s="2">
        <v>26.504000000000001</v>
      </c>
      <c r="AB46" s="2"/>
      <c r="AC46" s="2">
        <f t="shared" si="20"/>
        <v>0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25">
      <c r="A47" s="2" t="s">
        <v>84</v>
      </c>
      <c r="B47" s="2" t="s">
        <v>36</v>
      </c>
      <c r="C47" s="2">
        <v>59.098999999999997</v>
      </c>
      <c r="D47" s="2">
        <v>254.75399999999999</v>
      </c>
      <c r="E47" s="2">
        <v>114.88</v>
      </c>
      <c r="F47" s="2">
        <v>183.09399999999999</v>
      </c>
      <c r="G47" s="3">
        <v>1</v>
      </c>
      <c r="H47" s="2">
        <v>45</v>
      </c>
      <c r="I47" s="2" t="s">
        <v>33</v>
      </c>
      <c r="J47" s="2">
        <v>117</v>
      </c>
      <c r="K47" s="2">
        <f t="shared" si="13"/>
        <v>-2.1200000000000045</v>
      </c>
      <c r="L47" s="2"/>
      <c r="M47" s="2"/>
      <c r="N47" s="2">
        <v>40</v>
      </c>
      <c r="O47" s="2">
        <v>50</v>
      </c>
      <c r="P47" s="2">
        <f t="shared" si="14"/>
        <v>22.975999999999999</v>
      </c>
      <c r="Q47" s="10">
        <f>13*P47-O47-N47-F47</f>
        <v>25.593999999999994</v>
      </c>
      <c r="R47" s="10">
        <v>50</v>
      </c>
      <c r="S47" s="10">
        <v>70</v>
      </c>
      <c r="T47" s="2"/>
      <c r="U47" s="2">
        <f t="shared" si="19"/>
        <v>14.062238857938718</v>
      </c>
      <c r="V47" s="2">
        <f t="shared" si="16"/>
        <v>11.886055013927576</v>
      </c>
      <c r="W47" s="2">
        <v>27.830200000000001</v>
      </c>
      <c r="X47" s="2">
        <v>31.272600000000001</v>
      </c>
      <c r="Y47" s="2">
        <v>25.635000000000002</v>
      </c>
      <c r="Z47" s="2">
        <v>15.682600000000001</v>
      </c>
      <c r="AA47" s="2">
        <v>38.636200000000002</v>
      </c>
      <c r="AB47" s="2"/>
      <c r="AC47" s="2">
        <f t="shared" si="20"/>
        <v>50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25">
      <c r="A48" s="2" t="s">
        <v>85</v>
      </c>
      <c r="B48" s="2" t="s">
        <v>36</v>
      </c>
      <c r="C48" s="2">
        <v>62.442</v>
      </c>
      <c r="D48" s="2">
        <v>168.745</v>
      </c>
      <c r="E48" s="2">
        <v>67.662000000000006</v>
      </c>
      <c r="F48" s="2">
        <v>151.40100000000001</v>
      </c>
      <c r="G48" s="3">
        <v>1</v>
      </c>
      <c r="H48" s="2">
        <v>45</v>
      </c>
      <c r="I48" s="2" t="s">
        <v>33</v>
      </c>
      <c r="J48" s="2">
        <v>68</v>
      </c>
      <c r="K48" s="2">
        <f t="shared" si="13"/>
        <v>-0.33799999999999386</v>
      </c>
      <c r="L48" s="2"/>
      <c r="M48" s="2"/>
      <c r="N48" s="2">
        <v>0</v>
      </c>
      <c r="O48" s="2"/>
      <c r="P48" s="2">
        <f t="shared" si="14"/>
        <v>13.532400000000001</v>
      </c>
      <c r="Q48" s="10">
        <f>13*P48-O48-N48-F48</f>
        <v>24.520199999999988</v>
      </c>
      <c r="R48" s="10">
        <v>40</v>
      </c>
      <c r="S48" s="10">
        <v>50</v>
      </c>
      <c r="T48" s="2"/>
      <c r="U48" s="2">
        <f t="shared" si="19"/>
        <v>14.143906476308711</v>
      </c>
      <c r="V48" s="2">
        <f t="shared" si="16"/>
        <v>11.188037598652123</v>
      </c>
      <c r="W48" s="2">
        <v>10.852</v>
      </c>
      <c r="X48" s="2">
        <v>18.223400000000002</v>
      </c>
      <c r="Y48" s="2">
        <v>13.666</v>
      </c>
      <c r="Z48" s="2">
        <v>15.6562</v>
      </c>
      <c r="AA48" s="2">
        <v>11.8786</v>
      </c>
      <c r="AB48" s="2"/>
      <c r="AC48" s="2">
        <f t="shared" si="20"/>
        <v>40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1:48" x14ac:dyDescent="0.25">
      <c r="A49" s="12" t="s">
        <v>86</v>
      </c>
      <c r="B49" s="12" t="s">
        <v>32</v>
      </c>
      <c r="C49" s="12"/>
      <c r="D49" s="12">
        <v>2</v>
      </c>
      <c r="E49" s="12"/>
      <c r="F49" s="12"/>
      <c r="G49" s="13">
        <v>0</v>
      </c>
      <c r="H49" s="12" t="e">
        <f>#N/A</f>
        <v>#N/A</v>
      </c>
      <c r="I49" s="12" t="s">
        <v>62</v>
      </c>
      <c r="J49" s="12"/>
      <c r="K49" s="12">
        <f t="shared" si="13"/>
        <v>0</v>
      </c>
      <c r="L49" s="12"/>
      <c r="M49" s="12"/>
      <c r="N49" s="12"/>
      <c r="O49" s="12"/>
      <c r="P49" s="12">
        <f t="shared" si="14"/>
        <v>0</v>
      </c>
      <c r="Q49" s="14"/>
      <c r="R49" s="14"/>
      <c r="S49" s="14"/>
      <c r="T49" s="12"/>
      <c r="U49" s="12" t="e">
        <f t="shared" si="15"/>
        <v>#DIV/0!</v>
      </c>
      <c r="V49" s="12" t="e">
        <f t="shared" si="16"/>
        <v>#DIV/0!</v>
      </c>
      <c r="W49" s="12">
        <v>0.4</v>
      </c>
      <c r="X49" s="12">
        <v>0.4</v>
      </c>
      <c r="Y49" s="12">
        <v>0</v>
      </c>
      <c r="Z49" s="12">
        <v>0</v>
      </c>
      <c r="AA49" s="12">
        <v>0</v>
      </c>
      <c r="AB49" s="12" t="s">
        <v>87</v>
      </c>
      <c r="AC49" s="12">
        <f t="shared" si="17"/>
        <v>0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1:48" x14ac:dyDescent="0.25">
      <c r="A50" s="2" t="s">
        <v>88</v>
      </c>
      <c r="B50" s="2" t="s">
        <v>32</v>
      </c>
      <c r="C50" s="2">
        <v>50</v>
      </c>
      <c r="D50" s="2"/>
      <c r="E50" s="2">
        <v>-2</v>
      </c>
      <c r="F50" s="2">
        <v>45</v>
      </c>
      <c r="G50" s="3">
        <v>0.09</v>
      </c>
      <c r="H50" s="2">
        <v>45</v>
      </c>
      <c r="I50" s="2" t="s">
        <v>33</v>
      </c>
      <c r="J50" s="2">
        <v>7</v>
      </c>
      <c r="K50" s="2">
        <f t="shared" si="13"/>
        <v>-9</v>
      </c>
      <c r="L50" s="2"/>
      <c r="M50" s="2"/>
      <c r="N50" s="2">
        <v>0</v>
      </c>
      <c r="O50" s="2"/>
      <c r="P50" s="2">
        <f t="shared" si="14"/>
        <v>-0.4</v>
      </c>
      <c r="Q50" s="10"/>
      <c r="R50" s="10">
        <f t="shared" ref="R50" si="21">ROUND(Q50,0)</f>
        <v>0</v>
      </c>
      <c r="S50" s="10"/>
      <c r="T50" s="2"/>
      <c r="U50" s="2">
        <f t="shared" ref="U50:U51" si="22">(F50+N50+O50+R50)/P50</f>
        <v>-112.5</v>
      </c>
      <c r="V50" s="2">
        <f t="shared" si="16"/>
        <v>-112.5</v>
      </c>
      <c r="W50" s="2">
        <v>1.6</v>
      </c>
      <c r="X50" s="2">
        <v>1</v>
      </c>
      <c r="Y50" s="2">
        <v>3.6</v>
      </c>
      <c r="Z50" s="2">
        <v>1.2</v>
      </c>
      <c r="AA50" s="2">
        <v>2.4</v>
      </c>
      <c r="AB50" s="15" t="s">
        <v>89</v>
      </c>
      <c r="AC50" s="2">
        <f t="shared" ref="AC50:AC51" si="23">R50*G50</f>
        <v>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1:48" x14ac:dyDescent="0.25">
      <c r="A51" s="2" t="s">
        <v>90</v>
      </c>
      <c r="B51" s="2" t="s">
        <v>36</v>
      </c>
      <c r="C51" s="2">
        <v>54.96</v>
      </c>
      <c r="D51" s="2">
        <v>175.83600000000001</v>
      </c>
      <c r="E51" s="2">
        <v>68.34</v>
      </c>
      <c r="F51" s="2">
        <v>147.387</v>
      </c>
      <c r="G51" s="3">
        <v>1</v>
      </c>
      <c r="H51" s="2">
        <v>45</v>
      </c>
      <c r="I51" s="2" t="s">
        <v>33</v>
      </c>
      <c r="J51" s="2">
        <v>70</v>
      </c>
      <c r="K51" s="2">
        <f t="shared" si="13"/>
        <v>-1.6599999999999966</v>
      </c>
      <c r="L51" s="2"/>
      <c r="M51" s="2"/>
      <c r="N51" s="2">
        <v>0</v>
      </c>
      <c r="O51" s="2"/>
      <c r="P51" s="2">
        <f t="shared" si="14"/>
        <v>13.668000000000001</v>
      </c>
      <c r="Q51" s="10">
        <f>13*P51-O51-N51-F51</f>
        <v>30.297000000000025</v>
      </c>
      <c r="R51" s="10">
        <v>45</v>
      </c>
      <c r="S51" s="10">
        <v>60</v>
      </c>
      <c r="T51" s="2"/>
      <c r="U51" s="2">
        <f t="shared" si="22"/>
        <v>14.075724319578576</v>
      </c>
      <c r="V51" s="2">
        <f t="shared" si="16"/>
        <v>10.78336259877085</v>
      </c>
      <c r="W51" s="2">
        <v>12.031000000000001</v>
      </c>
      <c r="X51" s="2">
        <v>18.538799999999998</v>
      </c>
      <c r="Y51" s="2">
        <v>12.897600000000001</v>
      </c>
      <c r="Z51" s="2">
        <v>16.870200000000001</v>
      </c>
      <c r="AA51" s="2">
        <v>17.521999999999998</v>
      </c>
      <c r="AB51" s="2"/>
      <c r="AC51" s="2">
        <f t="shared" si="23"/>
        <v>45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1:48" x14ac:dyDescent="0.25">
      <c r="A52" s="17" t="s">
        <v>91</v>
      </c>
      <c r="B52" s="12" t="s">
        <v>32</v>
      </c>
      <c r="C52" s="12"/>
      <c r="D52" s="12">
        <v>2</v>
      </c>
      <c r="E52" s="12">
        <v>6</v>
      </c>
      <c r="F52" s="16">
        <v>-6</v>
      </c>
      <c r="G52" s="13">
        <v>0</v>
      </c>
      <c r="H52" s="12" t="e">
        <f>#N/A</f>
        <v>#N/A</v>
      </c>
      <c r="I52" s="12" t="s">
        <v>62</v>
      </c>
      <c r="J52" s="12">
        <v>8</v>
      </c>
      <c r="K52" s="12">
        <f t="shared" si="13"/>
        <v>-2</v>
      </c>
      <c r="L52" s="12"/>
      <c r="M52" s="12"/>
      <c r="N52" s="12"/>
      <c r="O52" s="12"/>
      <c r="P52" s="12">
        <f t="shared" si="14"/>
        <v>1.2</v>
      </c>
      <c r="Q52" s="14"/>
      <c r="R52" s="14"/>
      <c r="S52" s="14"/>
      <c r="T52" s="12"/>
      <c r="U52" s="12">
        <f t="shared" si="15"/>
        <v>-5</v>
      </c>
      <c r="V52" s="12">
        <f t="shared" si="16"/>
        <v>-5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 t="s">
        <v>92</v>
      </c>
      <c r="AC52" s="12">
        <f t="shared" si="17"/>
        <v>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25">
      <c r="A53" s="2" t="s">
        <v>93</v>
      </c>
      <c r="B53" s="2" t="s">
        <v>36</v>
      </c>
      <c r="C53" s="2">
        <v>52.576999999999998</v>
      </c>
      <c r="D53" s="2">
        <v>18.798999999999999</v>
      </c>
      <c r="E53" s="2">
        <v>23.38</v>
      </c>
      <c r="F53" s="2">
        <v>9.5000000000000001E-2</v>
      </c>
      <c r="G53" s="3">
        <v>1</v>
      </c>
      <c r="H53" s="2">
        <v>45</v>
      </c>
      <c r="I53" s="2" t="s">
        <v>33</v>
      </c>
      <c r="J53" s="2">
        <v>51</v>
      </c>
      <c r="K53" s="2">
        <f t="shared" si="13"/>
        <v>-27.62</v>
      </c>
      <c r="L53" s="2"/>
      <c r="M53" s="2"/>
      <c r="N53" s="2">
        <v>90</v>
      </c>
      <c r="O53" s="2">
        <v>100</v>
      </c>
      <c r="P53" s="2">
        <f t="shared" si="14"/>
        <v>4.6760000000000002</v>
      </c>
      <c r="Q53" s="10"/>
      <c r="R53" s="10">
        <f t="shared" ref="R53:R63" si="24">ROUND(Q53,0)</f>
        <v>0</v>
      </c>
      <c r="S53" s="10"/>
      <c r="T53" s="2"/>
      <c r="U53" s="2">
        <f t="shared" ref="U53:U63" si="25">(F53+N53+O53+R53)/P53</f>
        <v>40.653336184773309</v>
      </c>
      <c r="V53" s="2">
        <f t="shared" si="16"/>
        <v>40.653336184773309</v>
      </c>
      <c r="W53" s="2">
        <v>16.254999999999999</v>
      </c>
      <c r="X53" s="2">
        <v>7.9766000000000004</v>
      </c>
      <c r="Y53" s="2">
        <v>7.7404000000000002</v>
      </c>
      <c r="Z53" s="2">
        <v>9.3361999999999998</v>
      </c>
      <c r="AA53" s="2">
        <v>13.664</v>
      </c>
      <c r="AB53" s="2"/>
      <c r="AC53" s="2">
        <f t="shared" ref="AC53:AC63" si="26">R53*G53</f>
        <v>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x14ac:dyDescent="0.25">
      <c r="A54" s="2" t="s">
        <v>94</v>
      </c>
      <c r="B54" s="2" t="s">
        <v>32</v>
      </c>
      <c r="C54" s="2">
        <v>220</v>
      </c>
      <c r="D54" s="2">
        <v>451</v>
      </c>
      <c r="E54" s="2">
        <v>355</v>
      </c>
      <c r="F54" s="2">
        <v>192</v>
      </c>
      <c r="G54" s="3">
        <v>0.28000000000000003</v>
      </c>
      <c r="H54" s="2">
        <v>45</v>
      </c>
      <c r="I54" s="2" t="s">
        <v>33</v>
      </c>
      <c r="J54" s="2">
        <v>368</v>
      </c>
      <c r="K54" s="2">
        <f t="shared" si="13"/>
        <v>-13</v>
      </c>
      <c r="L54" s="2"/>
      <c r="M54" s="2"/>
      <c r="N54" s="2">
        <v>210</v>
      </c>
      <c r="O54" s="2">
        <v>300</v>
      </c>
      <c r="P54" s="2">
        <f t="shared" si="14"/>
        <v>71</v>
      </c>
      <c r="Q54" s="10">
        <f>13*P54-O54-N54-F54</f>
        <v>221</v>
      </c>
      <c r="R54" s="10">
        <v>290</v>
      </c>
      <c r="S54" s="10">
        <v>330</v>
      </c>
      <c r="T54" s="2"/>
      <c r="U54" s="2">
        <f t="shared" si="25"/>
        <v>13.971830985915492</v>
      </c>
      <c r="V54" s="2">
        <f t="shared" si="16"/>
        <v>9.887323943661972</v>
      </c>
      <c r="W54" s="2">
        <v>77</v>
      </c>
      <c r="X54" s="2">
        <v>68.922600000000003</v>
      </c>
      <c r="Y54" s="2">
        <v>63.6</v>
      </c>
      <c r="Z54" s="2">
        <v>73.2</v>
      </c>
      <c r="AA54" s="2">
        <v>86.4</v>
      </c>
      <c r="AB54" s="2"/>
      <c r="AC54" s="2">
        <f t="shared" si="26"/>
        <v>81.2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x14ac:dyDescent="0.25">
      <c r="A55" s="2" t="s">
        <v>95</v>
      </c>
      <c r="B55" s="2" t="s">
        <v>32</v>
      </c>
      <c r="C55" s="2">
        <v>80</v>
      </c>
      <c r="D55" s="2">
        <v>905</v>
      </c>
      <c r="E55" s="2">
        <v>349</v>
      </c>
      <c r="F55" s="16">
        <f>550+F39</f>
        <v>544</v>
      </c>
      <c r="G55" s="3">
        <v>0.35</v>
      </c>
      <c r="H55" s="2">
        <v>45</v>
      </c>
      <c r="I55" s="2" t="s">
        <v>33</v>
      </c>
      <c r="J55" s="2">
        <v>506</v>
      </c>
      <c r="K55" s="2">
        <f t="shared" si="13"/>
        <v>-157</v>
      </c>
      <c r="L55" s="2"/>
      <c r="M55" s="2"/>
      <c r="N55" s="2">
        <v>180</v>
      </c>
      <c r="O55" s="2">
        <v>200</v>
      </c>
      <c r="P55" s="2">
        <f t="shared" si="14"/>
        <v>69.8</v>
      </c>
      <c r="Q55" s="10">
        <v>180</v>
      </c>
      <c r="R55" s="10">
        <f t="shared" si="24"/>
        <v>180</v>
      </c>
      <c r="S55" s="10"/>
      <c r="T55" s="2"/>
      <c r="U55" s="2">
        <f t="shared" si="25"/>
        <v>15.816618911174785</v>
      </c>
      <c r="V55" s="2">
        <f t="shared" si="16"/>
        <v>13.237822349570202</v>
      </c>
      <c r="W55" s="2">
        <v>86.2</v>
      </c>
      <c r="X55" s="2">
        <v>92.2</v>
      </c>
      <c r="Y55" s="2">
        <v>65.8</v>
      </c>
      <c r="Z55" s="2">
        <v>78.400000000000006</v>
      </c>
      <c r="AA55" s="2">
        <v>104</v>
      </c>
      <c r="AB55" s="2" t="s">
        <v>96</v>
      </c>
      <c r="AC55" s="2">
        <f t="shared" si="26"/>
        <v>62.999999999999993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x14ac:dyDescent="0.25">
      <c r="A56" s="2" t="s">
        <v>97</v>
      </c>
      <c r="B56" s="2" t="s">
        <v>32</v>
      </c>
      <c r="C56" s="2">
        <v>182</v>
      </c>
      <c r="D56" s="2">
        <v>691</v>
      </c>
      <c r="E56" s="2">
        <v>280</v>
      </c>
      <c r="F56" s="2">
        <v>416</v>
      </c>
      <c r="G56" s="3">
        <v>0.28000000000000003</v>
      </c>
      <c r="H56" s="2">
        <v>45</v>
      </c>
      <c r="I56" s="2" t="s">
        <v>33</v>
      </c>
      <c r="J56" s="2">
        <v>361</v>
      </c>
      <c r="K56" s="2">
        <f t="shared" si="13"/>
        <v>-81</v>
      </c>
      <c r="L56" s="2"/>
      <c r="M56" s="2"/>
      <c r="N56" s="2">
        <v>170</v>
      </c>
      <c r="O56" s="2">
        <v>190</v>
      </c>
      <c r="P56" s="2">
        <f t="shared" si="14"/>
        <v>56</v>
      </c>
      <c r="Q56" s="10">
        <v>100</v>
      </c>
      <c r="R56" s="10">
        <f t="shared" si="24"/>
        <v>100</v>
      </c>
      <c r="S56" s="10"/>
      <c r="T56" s="2"/>
      <c r="U56" s="2">
        <f t="shared" si="25"/>
        <v>15.642857142857142</v>
      </c>
      <c r="V56" s="2">
        <f t="shared" si="16"/>
        <v>13.857142857142858</v>
      </c>
      <c r="W56" s="2">
        <v>77.2</v>
      </c>
      <c r="X56" s="2">
        <v>78.400000000000006</v>
      </c>
      <c r="Y56" s="2">
        <v>61</v>
      </c>
      <c r="Z56" s="2">
        <v>74.2</v>
      </c>
      <c r="AA56" s="2">
        <v>88.4</v>
      </c>
      <c r="AB56" s="2"/>
      <c r="AC56" s="2">
        <f t="shared" si="26"/>
        <v>28.000000000000004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x14ac:dyDescent="0.25">
      <c r="A57" s="2" t="s">
        <v>98</v>
      </c>
      <c r="B57" s="2" t="s">
        <v>32</v>
      </c>
      <c r="C57" s="2">
        <v>174</v>
      </c>
      <c r="D57" s="2">
        <v>727.05799999999999</v>
      </c>
      <c r="E57" s="2">
        <v>276</v>
      </c>
      <c r="F57" s="2">
        <v>439.05799999999999</v>
      </c>
      <c r="G57" s="3">
        <v>0.35</v>
      </c>
      <c r="H57" s="2">
        <v>45</v>
      </c>
      <c r="I57" s="2" t="s">
        <v>39</v>
      </c>
      <c r="J57" s="2">
        <v>381</v>
      </c>
      <c r="K57" s="2">
        <f t="shared" si="13"/>
        <v>-105</v>
      </c>
      <c r="L57" s="2"/>
      <c r="M57" s="2"/>
      <c r="N57" s="2">
        <v>330</v>
      </c>
      <c r="O57" s="2">
        <v>400</v>
      </c>
      <c r="P57" s="2">
        <f t="shared" si="14"/>
        <v>55.2</v>
      </c>
      <c r="Q57" s="10">
        <v>100</v>
      </c>
      <c r="R57" s="10">
        <f t="shared" si="24"/>
        <v>100</v>
      </c>
      <c r="S57" s="10"/>
      <c r="T57" s="2"/>
      <c r="U57" s="2">
        <f t="shared" si="25"/>
        <v>22.990181159420288</v>
      </c>
      <c r="V57" s="2">
        <f t="shared" si="16"/>
        <v>21.178586956521738</v>
      </c>
      <c r="W57" s="2">
        <v>95.411600000000007</v>
      </c>
      <c r="X57" s="2">
        <v>80.8</v>
      </c>
      <c r="Y57" s="2">
        <v>56.8</v>
      </c>
      <c r="Z57" s="2">
        <v>82.2</v>
      </c>
      <c r="AA57" s="2">
        <v>102</v>
      </c>
      <c r="AB57" s="2"/>
      <c r="AC57" s="2">
        <f t="shared" si="26"/>
        <v>35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x14ac:dyDescent="0.25">
      <c r="A58" s="2" t="s">
        <v>99</v>
      </c>
      <c r="B58" s="2" t="s">
        <v>32</v>
      </c>
      <c r="C58" s="2">
        <v>236</v>
      </c>
      <c r="D58" s="2">
        <v>755</v>
      </c>
      <c r="E58" s="2">
        <v>365</v>
      </c>
      <c r="F58" s="2">
        <v>455</v>
      </c>
      <c r="G58" s="3">
        <v>0.35</v>
      </c>
      <c r="H58" s="2">
        <v>45</v>
      </c>
      <c r="I58" s="2" t="s">
        <v>39</v>
      </c>
      <c r="J58" s="2">
        <v>379</v>
      </c>
      <c r="K58" s="2">
        <f t="shared" si="13"/>
        <v>-14</v>
      </c>
      <c r="L58" s="2"/>
      <c r="M58" s="2"/>
      <c r="N58" s="2">
        <v>220</v>
      </c>
      <c r="O58" s="2">
        <v>270</v>
      </c>
      <c r="P58" s="2">
        <f t="shared" si="14"/>
        <v>73</v>
      </c>
      <c r="Q58" s="10">
        <f>14*P58-O58-N58-F58</f>
        <v>77</v>
      </c>
      <c r="R58" s="10">
        <v>150</v>
      </c>
      <c r="S58" s="10">
        <v>150</v>
      </c>
      <c r="T58" s="2"/>
      <c r="U58" s="2">
        <f t="shared" si="25"/>
        <v>15</v>
      </c>
      <c r="V58" s="2">
        <f t="shared" si="16"/>
        <v>12.945205479452055</v>
      </c>
      <c r="W58" s="2">
        <v>87.8</v>
      </c>
      <c r="X58" s="2">
        <v>85.6</v>
      </c>
      <c r="Y58" s="2">
        <v>65.599999999999994</v>
      </c>
      <c r="Z58" s="2">
        <v>86.4</v>
      </c>
      <c r="AA58" s="2">
        <v>111.6</v>
      </c>
      <c r="AB58" s="2"/>
      <c r="AC58" s="2">
        <f t="shared" si="26"/>
        <v>52.5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x14ac:dyDescent="0.25">
      <c r="A59" s="2" t="s">
        <v>100</v>
      </c>
      <c r="B59" s="2" t="s">
        <v>32</v>
      </c>
      <c r="C59" s="2">
        <v>40</v>
      </c>
      <c r="D59" s="2">
        <v>114</v>
      </c>
      <c r="E59" s="2">
        <v>99</v>
      </c>
      <c r="F59" s="2">
        <v>19</v>
      </c>
      <c r="G59" s="3">
        <v>0.28000000000000003</v>
      </c>
      <c r="H59" s="2">
        <v>45</v>
      </c>
      <c r="I59" s="2" t="s">
        <v>33</v>
      </c>
      <c r="J59" s="2">
        <v>125</v>
      </c>
      <c r="K59" s="2">
        <f t="shared" si="13"/>
        <v>-26</v>
      </c>
      <c r="L59" s="2"/>
      <c r="M59" s="2"/>
      <c r="N59" s="2">
        <v>140</v>
      </c>
      <c r="O59" s="2">
        <v>150</v>
      </c>
      <c r="P59" s="2">
        <f t="shared" si="14"/>
        <v>19.8</v>
      </c>
      <c r="Q59" s="10">
        <v>50</v>
      </c>
      <c r="R59" s="10">
        <f t="shared" si="24"/>
        <v>50</v>
      </c>
      <c r="S59" s="10"/>
      <c r="T59" s="2"/>
      <c r="U59" s="2">
        <f t="shared" si="25"/>
        <v>18.131313131313131</v>
      </c>
      <c r="V59" s="2">
        <f t="shared" si="16"/>
        <v>15.606060606060606</v>
      </c>
      <c r="W59" s="2">
        <v>26.6</v>
      </c>
      <c r="X59" s="2">
        <v>18.2</v>
      </c>
      <c r="Y59" s="2">
        <v>17.8</v>
      </c>
      <c r="Z59" s="2">
        <v>21.4</v>
      </c>
      <c r="AA59" s="2">
        <v>32</v>
      </c>
      <c r="AB59" s="2"/>
      <c r="AC59" s="2">
        <f t="shared" si="26"/>
        <v>14.000000000000002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x14ac:dyDescent="0.25">
      <c r="A60" s="2" t="s">
        <v>101</v>
      </c>
      <c r="B60" s="2" t="s">
        <v>32</v>
      </c>
      <c r="C60" s="2">
        <v>379</v>
      </c>
      <c r="D60" s="2">
        <v>739</v>
      </c>
      <c r="E60" s="2">
        <v>573</v>
      </c>
      <c r="F60" s="2">
        <v>373</v>
      </c>
      <c r="G60" s="3">
        <v>0.41</v>
      </c>
      <c r="H60" s="2">
        <v>45</v>
      </c>
      <c r="I60" s="2" t="s">
        <v>33</v>
      </c>
      <c r="J60" s="2">
        <v>578</v>
      </c>
      <c r="K60" s="2">
        <f t="shared" si="13"/>
        <v>-5</v>
      </c>
      <c r="L60" s="2"/>
      <c r="M60" s="2"/>
      <c r="N60" s="2">
        <v>340</v>
      </c>
      <c r="O60" s="2">
        <v>400</v>
      </c>
      <c r="P60" s="2">
        <f t="shared" si="14"/>
        <v>114.6</v>
      </c>
      <c r="Q60" s="10">
        <f>13*P60-O60-N60-F60</f>
        <v>376.79999999999995</v>
      </c>
      <c r="R60" s="10">
        <v>450</v>
      </c>
      <c r="S60" s="10">
        <v>450</v>
      </c>
      <c r="T60" s="2"/>
      <c r="U60" s="2">
        <f t="shared" si="25"/>
        <v>13.638743455497384</v>
      </c>
      <c r="V60" s="2">
        <f t="shared" si="16"/>
        <v>9.7120418848167542</v>
      </c>
      <c r="W60" s="2">
        <v>123.6</v>
      </c>
      <c r="X60" s="2">
        <v>110.6</v>
      </c>
      <c r="Y60" s="2">
        <v>97.6</v>
      </c>
      <c r="Z60" s="2">
        <v>135.4</v>
      </c>
      <c r="AA60" s="2">
        <v>145.19999999999999</v>
      </c>
      <c r="AB60" s="2"/>
      <c r="AC60" s="2">
        <f t="shared" si="26"/>
        <v>184.5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x14ac:dyDescent="0.25">
      <c r="A61" s="2" t="s">
        <v>102</v>
      </c>
      <c r="B61" s="2" t="s">
        <v>32</v>
      </c>
      <c r="C61" s="2">
        <v>244</v>
      </c>
      <c r="D61" s="2">
        <v>912</v>
      </c>
      <c r="E61" s="2">
        <v>385</v>
      </c>
      <c r="F61" s="16">
        <f>599+F52+F98+F101</f>
        <v>591</v>
      </c>
      <c r="G61" s="3">
        <v>0.41</v>
      </c>
      <c r="H61" s="2">
        <v>45</v>
      </c>
      <c r="I61" s="2" t="s">
        <v>39</v>
      </c>
      <c r="J61" s="2">
        <v>541</v>
      </c>
      <c r="K61" s="2">
        <f t="shared" si="13"/>
        <v>-156</v>
      </c>
      <c r="L61" s="2"/>
      <c r="M61" s="2"/>
      <c r="N61" s="2">
        <v>340</v>
      </c>
      <c r="O61" s="2">
        <v>400</v>
      </c>
      <c r="P61" s="2">
        <f t="shared" si="14"/>
        <v>77</v>
      </c>
      <c r="Q61" s="10">
        <v>100</v>
      </c>
      <c r="R61" s="10">
        <f t="shared" si="24"/>
        <v>100</v>
      </c>
      <c r="S61" s="10"/>
      <c r="T61" s="2"/>
      <c r="U61" s="2">
        <f t="shared" si="25"/>
        <v>18.584415584415584</v>
      </c>
      <c r="V61" s="2">
        <f t="shared" si="16"/>
        <v>17.285714285714285</v>
      </c>
      <c r="W61" s="2">
        <v>117.6</v>
      </c>
      <c r="X61" s="2">
        <v>109.8</v>
      </c>
      <c r="Y61" s="2">
        <v>83.4</v>
      </c>
      <c r="Z61" s="2">
        <v>121</v>
      </c>
      <c r="AA61" s="2">
        <v>137.19999999999999</v>
      </c>
      <c r="AB61" s="18" t="s">
        <v>103</v>
      </c>
      <c r="AC61" s="2">
        <f t="shared" si="26"/>
        <v>41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x14ac:dyDescent="0.25">
      <c r="A62" s="2" t="s">
        <v>104</v>
      </c>
      <c r="B62" s="2" t="s">
        <v>32</v>
      </c>
      <c r="C62" s="2">
        <v>87</v>
      </c>
      <c r="D62" s="2">
        <v>708</v>
      </c>
      <c r="E62" s="2">
        <v>238</v>
      </c>
      <c r="F62" s="2">
        <v>467</v>
      </c>
      <c r="G62" s="3">
        <v>0.41</v>
      </c>
      <c r="H62" s="2">
        <v>45</v>
      </c>
      <c r="I62" s="2" t="s">
        <v>33</v>
      </c>
      <c r="J62" s="2">
        <v>391</v>
      </c>
      <c r="K62" s="2">
        <f t="shared" si="13"/>
        <v>-153</v>
      </c>
      <c r="L62" s="2"/>
      <c r="M62" s="2"/>
      <c r="N62" s="2">
        <v>200</v>
      </c>
      <c r="O62" s="2">
        <v>260</v>
      </c>
      <c r="P62" s="2">
        <f t="shared" si="14"/>
        <v>47.6</v>
      </c>
      <c r="Q62" s="10">
        <v>30</v>
      </c>
      <c r="R62" s="10">
        <f t="shared" si="24"/>
        <v>30</v>
      </c>
      <c r="S62" s="10"/>
      <c r="T62" s="2"/>
      <c r="U62" s="2">
        <f t="shared" si="25"/>
        <v>20.105042016806721</v>
      </c>
      <c r="V62" s="2">
        <f t="shared" si="16"/>
        <v>19.474789915966387</v>
      </c>
      <c r="W62" s="2">
        <v>78.599999999999994</v>
      </c>
      <c r="X62" s="2">
        <v>79.8</v>
      </c>
      <c r="Y62" s="2">
        <v>63.8</v>
      </c>
      <c r="Z62" s="2">
        <v>80.599999999999994</v>
      </c>
      <c r="AA62" s="2">
        <v>102.2</v>
      </c>
      <c r="AB62" s="2"/>
      <c r="AC62" s="2">
        <f t="shared" si="26"/>
        <v>12.299999999999999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x14ac:dyDescent="0.25">
      <c r="A63" s="2" t="s">
        <v>105</v>
      </c>
      <c r="B63" s="2" t="s">
        <v>32</v>
      </c>
      <c r="C63" s="2">
        <v>18</v>
      </c>
      <c r="D63" s="2">
        <v>28</v>
      </c>
      <c r="E63" s="2">
        <v>8</v>
      </c>
      <c r="F63" s="2">
        <v>30</v>
      </c>
      <c r="G63" s="3">
        <v>0.4</v>
      </c>
      <c r="H63" s="2">
        <v>30</v>
      </c>
      <c r="I63" s="2" t="s">
        <v>33</v>
      </c>
      <c r="J63" s="2">
        <v>12</v>
      </c>
      <c r="K63" s="2">
        <f t="shared" si="13"/>
        <v>-4</v>
      </c>
      <c r="L63" s="2"/>
      <c r="M63" s="2"/>
      <c r="N63" s="2">
        <v>0</v>
      </c>
      <c r="O63" s="2"/>
      <c r="P63" s="2">
        <f t="shared" si="14"/>
        <v>1.6</v>
      </c>
      <c r="Q63" s="10"/>
      <c r="R63" s="10">
        <f t="shared" si="24"/>
        <v>0</v>
      </c>
      <c r="S63" s="10"/>
      <c r="T63" s="2"/>
      <c r="U63" s="2">
        <f t="shared" si="25"/>
        <v>18.75</v>
      </c>
      <c r="V63" s="2">
        <f t="shared" si="16"/>
        <v>18.75</v>
      </c>
      <c r="W63" s="2">
        <v>1.8</v>
      </c>
      <c r="X63" s="2">
        <v>-4.8</v>
      </c>
      <c r="Y63" s="2">
        <v>7.2</v>
      </c>
      <c r="Z63" s="2">
        <v>5.6</v>
      </c>
      <c r="AA63" s="2">
        <v>10.8</v>
      </c>
      <c r="AB63" s="2" t="s">
        <v>106</v>
      </c>
      <c r="AC63" s="2">
        <f t="shared" si="26"/>
        <v>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25">
      <c r="A64" s="19" t="s">
        <v>107</v>
      </c>
      <c r="B64" s="19" t="s">
        <v>36</v>
      </c>
      <c r="C64" s="19"/>
      <c r="D64" s="19"/>
      <c r="E64" s="19"/>
      <c r="F64" s="19"/>
      <c r="G64" s="20">
        <v>0</v>
      </c>
      <c r="H64" s="19">
        <v>30</v>
      </c>
      <c r="I64" s="19" t="s">
        <v>33</v>
      </c>
      <c r="J64" s="19"/>
      <c r="K64" s="19">
        <f t="shared" si="13"/>
        <v>0</v>
      </c>
      <c r="L64" s="19"/>
      <c r="M64" s="19"/>
      <c r="N64" s="19"/>
      <c r="O64" s="19"/>
      <c r="P64" s="19">
        <f t="shared" si="14"/>
        <v>0</v>
      </c>
      <c r="Q64" s="21"/>
      <c r="R64" s="21"/>
      <c r="S64" s="21"/>
      <c r="T64" s="19"/>
      <c r="U64" s="19" t="e">
        <f t="shared" si="15"/>
        <v>#DIV/0!</v>
      </c>
      <c r="V64" s="19" t="e">
        <f t="shared" si="16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0.8296</v>
      </c>
      <c r="AB64" s="19" t="s">
        <v>108</v>
      </c>
      <c r="AC64" s="19">
        <f t="shared" si="17"/>
        <v>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25">
      <c r="A65" s="2" t="s">
        <v>109</v>
      </c>
      <c r="B65" s="2" t="s">
        <v>32</v>
      </c>
      <c r="C65" s="2">
        <v>94</v>
      </c>
      <c r="D65" s="2">
        <v>120</v>
      </c>
      <c r="E65" s="2">
        <v>63</v>
      </c>
      <c r="F65" s="2">
        <v>132</v>
      </c>
      <c r="G65" s="3">
        <v>0.41</v>
      </c>
      <c r="H65" s="2">
        <v>45</v>
      </c>
      <c r="I65" s="2" t="s">
        <v>33</v>
      </c>
      <c r="J65" s="2">
        <v>70</v>
      </c>
      <c r="K65" s="2">
        <f t="shared" si="13"/>
        <v>-7</v>
      </c>
      <c r="L65" s="2"/>
      <c r="M65" s="2"/>
      <c r="N65" s="2">
        <v>0</v>
      </c>
      <c r="O65" s="2"/>
      <c r="P65" s="2">
        <f t="shared" si="14"/>
        <v>12.6</v>
      </c>
      <c r="Q65" s="10">
        <f>13*P65-O65-N65-F65</f>
        <v>31.799999999999983</v>
      </c>
      <c r="R65" s="10">
        <v>48</v>
      </c>
      <c r="S65" s="10">
        <v>57</v>
      </c>
      <c r="T65" s="2"/>
      <c r="U65" s="2">
        <f>(F65+N65+O65+R65)/P65</f>
        <v>14.285714285714286</v>
      </c>
      <c r="V65" s="2">
        <f>(F65+N65+O65)/P65</f>
        <v>10.476190476190476</v>
      </c>
      <c r="W65" s="2">
        <v>7</v>
      </c>
      <c r="X65" s="2">
        <v>17.600000000000001</v>
      </c>
      <c r="Y65" s="2">
        <v>6.4</v>
      </c>
      <c r="Z65" s="2">
        <v>17.600000000000001</v>
      </c>
      <c r="AA65" s="2">
        <v>23</v>
      </c>
      <c r="AB65" s="2"/>
      <c r="AC65" s="2">
        <f t="shared" ref="AC65" si="27">R65*G65</f>
        <v>19.68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x14ac:dyDescent="0.25">
      <c r="A66" s="19" t="s">
        <v>110</v>
      </c>
      <c r="B66" s="19" t="s">
        <v>36</v>
      </c>
      <c r="C66" s="19">
        <v>23.241</v>
      </c>
      <c r="D66" s="19"/>
      <c r="E66" s="19">
        <v>2.0880000000000001</v>
      </c>
      <c r="F66" s="19">
        <v>21.152999999999999</v>
      </c>
      <c r="G66" s="20">
        <v>0</v>
      </c>
      <c r="H66" s="19">
        <v>45</v>
      </c>
      <c r="I66" s="19" t="s">
        <v>33</v>
      </c>
      <c r="J66" s="19">
        <v>2</v>
      </c>
      <c r="K66" s="19">
        <f t="shared" si="13"/>
        <v>8.8000000000000078E-2</v>
      </c>
      <c r="L66" s="19"/>
      <c r="M66" s="19"/>
      <c r="N66" s="19"/>
      <c r="O66" s="19"/>
      <c r="P66" s="19">
        <f t="shared" si="14"/>
        <v>0.41760000000000003</v>
      </c>
      <c r="Q66" s="21"/>
      <c r="R66" s="21"/>
      <c r="S66" s="21"/>
      <c r="T66" s="19"/>
      <c r="U66" s="19">
        <f t="shared" si="15"/>
        <v>50.653735632183903</v>
      </c>
      <c r="V66" s="19">
        <f t="shared" si="16"/>
        <v>50.653735632183903</v>
      </c>
      <c r="W66" s="19">
        <v>1.8422000000000001</v>
      </c>
      <c r="X66" s="19">
        <v>2.0724</v>
      </c>
      <c r="Y66" s="19">
        <v>1.8358000000000001</v>
      </c>
      <c r="Z66" s="19">
        <v>0.84</v>
      </c>
      <c r="AA66" s="19">
        <v>3.3283999999999998</v>
      </c>
      <c r="AB66" s="15" t="s">
        <v>111</v>
      </c>
      <c r="AC66" s="19">
        <f t="shared" si="17"/>
        <v>0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x14ac:dyDescent="0.25">
      <c r="A67" s="2" t="s">
        <v>112</v>
      </c>
      <c r="B67" s="2" t="s">
        <v>32</v>
      </c>
      <c r="C67" s="2">
        <v>58</v>
      </c>
      <c r="D67" s="2">
        <v>402</v>
      </c>
      <c r="E67" s="2">
        <v>89</v>
      </c>
      <c r="F67" s="2">
        <v>315</v>
      </c>
      <c r="G67" s="3">
        <v>0.36</v>
      </c>
      <c r="H67" s="2">
        <v>45</v>
      </c>
      <c r="I67" s="2" t="s">
        <v>33</v>
      </c>
      <c r="J67" s="2">
        <v>139</v>
      </c>
      <c r="K67" s="2">
        <f t="shared" si="13"/>
        <v>-50</v>
      </c>
      <c r="L67" s="2"/>
      <c r="M67" s="2"/>
      <c r="N67" s="2">
        <v>0</v>
      </c>
      <c r="O67" s="2"/>
      <c r="P67" s="2">
        <f t="shared" si="14"/>
        <v>17.8</v>
      </c>
      <c r="Q67" s="10">
        <v>20</v>
      </c>
      <c r="R67" s="10">
        <f t="shared" ref="R67:R71" si="28">ROUND(Q67,0)</f>
        <v>20</v>
      </c>
      <c r="S67" s="10"/>
      <c r="T67" s="2"/>
      <c r="U67" s="2">
        <f t="shared" ref="U67:U71" si="29">(F67+N67+O67+R67)/P67</f>
        <v>18.820224719101123</v>
      </c>
      <c r="V67" s="2">
        <f t="shared" si="16"/>
        <v>17.696629213483146</v>
      </c>
      <c r="W67" s="2">
        <v>26.6</v>
      </c>
      <c r="X67" s="2">
        <v>44.4</v>
      </c>
      <c r="Y67" s="2">
        <v>13.4</v>
      </c>
      <c r="Z67" s="2">
        <v>18.8</v>
      </c>
      <c r="AA67" s="2">
        <v>34</v>
      </c>
      <c r="AB67" s="2"/>
      <c r="AC67" s="2">
        <f t="shared" ref="AC67:AC71" si="30">R67*G67</f>
        <v>7.1999999999999993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x14ac:dyDescent="0.25">
      <c r="A68" s="2" t="s">
        <v>113</v>
      </c>
      <c r="B68" s="2" t="s">
        <v>36</v>
      </c>
      <c r="C68" s="2"/>
      <c r="D68" s="2">
        <v>12.948</v>
      </c>
      <c r="E68" s="2">
        <v>7.569</v>
      </c>
      <c r="F68" s="2">
        <v>5.3789999999999996</v>
      </c>
      <c r="G68" s="3">
        <v>1</v>
      </c>
      <c r="H68" s="2">
        <v>45</v>
      </c>
      <c r="I68" s="2" t="s">
        <v>33</v>
      </c>
      <c r="J68" s="2">
        <v>15</v>
      </c>
      <c r="K68" s="2">
        <f t="shared" si="13"/>
        <v>-7.431</v>
      </c>
      <c r="L68" s="2"/>
      <c r="M68" s="2"/>
      <c r="N68" s="2">
        <v>16</v>
      </c>
      <c r="O68" s="2"/>
      <c r="P68" s="2">
        <f t="shared" si="14"/>
        <v>1.5138</v>
      </c>
      <c r="Q68" s="10">
        <v>5</v>
      </c>
      <c r="R68" s="10">
        <f t="shared" si="28"/>
        <v>5</v>
      </c>
      <c r="S68" s="10"/>
      <c r="T68" s="2"/>
      <c r="U68" s="2">
        <f t="shared" si="29"/>
        <v>17.425683709869201</v>
      </c>
      <c r="V68" s="2">
        <f t="shared" si="16"/>
        <v>14.122737481833793</v>
      </c>
      <c r="W68" s="2">
        <v>1.7496</v>
      </c>
      <c r="X68" s="2">
        <v>1.532</v>
      </c>
      <c r="Y68" s="2">
        <v>0.85940000000000005</v>
      </c>
      <c r="Z68" s="2">
        <v>0.42059999999999997</v>
      </c>
      <c r="AA68" s="2">
        <v>1.7083999999999999</v>
      </c>
      <c r="AB68" s="2"/>
      <c r="AC68" s="2">
        <f t="shared" si="30"/>
        <v>5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x14ac:dyDescent="0.25">
      <c r="A69" s="2" t="s">
        <v>114</v>
      </c>
      <c r="B69" s="2" t="s">
        <v>32</v>
      </c>
      <c r="C69" s="2">
        <v>55</v>
      </c>
      <c r="D69" s="2">
        <v>54</v>
      </c>
      <c r="E69" s="2">
        <v>5</v>
      </c>
      <c r="F69" s="2">
        <v>87</v>
      </c>
      <c r="G69" s="3">
        <v>0.41</v>
      </c>
      <c r="H69" s="2">
        <v>45</v>
      </c>
      <c r="I69" s="2" t="s">
        <v>33</v>
      </c>
      <c r="J69" s="2">
        <v>10</v>
      </c>
      <c r="K69" s="2">
        <f t="shared" si="13"/>
        <v>-5</v>
      </c>
      <c r="L69" s="2"/>
      <c r="M69" s="2"/>
      <c r="N69" s="2">
        <v>0</v>
      </c>
      <c r="O69" s="2"/>
      <c r="P69" s="2">
        <f t="shared" si="14"/>
        <v>1</v>
      </c>
      <c r="Q69" s="10"/>
      <c r="R69" s="10">
        <f t="shared" si="28"/>
        <v>0</v>
      </c>
      <c r="S69" s="10"/>
      <c r="T69" s="2"/>
      <c r="U69" s="2">
        <f t="shared" si="29"/>
        <v>87</v>
      </c>
      <c r="V69" s="2">
        <f t="shared" si="16"/>
        <v>87</v>
      </c>
      <c r="W69" s="2">
        <v>2.6</v>
      </c>
      <c r="X69" s="2">
        <v>7.4</v>
      </c>
      <c r="Y69" s="2">
        <v>7.2</v>
      </c>
      <c r="Z69" s="2">
        <v>6</v>
      </c>
      <c r="AA69" s="2">
        <v>6</v>
      </c>
      <c r="AB69" s="15" t="s">
        <v>89</v>
      </c>
      <c r="AC69" s="2">
        <f t="shared" si="30"/>
        <v>0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x14ac:dyDescent="0.25">
      <c r="A70" s="2" t="s">
        <v>115</v>
      </c>
      <c r="B70" s="2" t="s">
        <v>32</v>
      </c>
      <c r="C70" s="2">
        <v>33</v>
      </c>
      <c r="D70" s="2"/>
      <c r="E70" s="2">
        <v>6</v>
      </c>
      <c r="F70" s="2">
        <v>17</v>
      </c>
      <c r="G70" s="3">
        <v>0.41</v>
      </c>
      <c r="H70" s="2">
        <v>45</v>
      </c>
      <c r="I70" s="2" t="s">
        <v>33</v>
      </c>
      <c r="J70" s="2">
        <v>13</v>
      </c>
      <c r="K70" s="2">
        <f t="shared" ref="K70:K101" si="31">E70-J70</f>
        <v>-7</v>
      </c>
      <c r="L70" s="2"/>
      <c r="M70" s="2"/>
      <c r="N70" s="2">
        <v>22</v>
      </c>
      <c r="O70" s="2"/>
      <c r="P70" s="2">
        <f t="shared" ref="P70:P102" si="32">E70/5</f>
        <v>1.2</v>
      </c>
      <c r="Q70" s="10"/>
      <c r="R70" s="10">
        <f t="shared" si="28"/>
        <v>0</v>
      </c>
      <c r="S70" s="10"/>
      <c r="T70" s="2"/>
      <c r="U70" s="2">
        <f t="shared" si="29"/>
        <v>32.5</v>
      </c>
      <c r="V70" s="2">
        <f t="shared" si="16"/>
        <v>32.5</v>
      </c>
      <c r="W70" s="2">
        <v>3.2</v>
      </c>
      <c r="X70" s="2">
        <v>-2.8</v>
      </c>
      <c r="Y70" s="2">
        <v>2.4</v>
      </c>
      <c r="Z70" s="2">
        <v>7.6</v>
      </c>
      <c r="AA70" s="2">
        <v>6.2</v>
      </c>
      <c r="AB70" s="15" t="s">
        <v>89</v>
      </c>
      <c r="AC70" s="2">
        <f t="shared" si="30"/>
        <v>0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x14ac:dyDescent="0.25">
      <c r="A71" s="2" t="s">
        <v>116</v>
      </c>
      <c r="B71" s="2" t="s">
        <v>32</v>
      </c>
      <c r="C71" s="2">
        <v>15</v>
      </c>
      <c r="D71" s="2">
        <v>298</v>
      </c>
      <c r="E71" s="2">
        <v>88</v>
      </c>
      <c r="F71" s="2">
        <v>209</v>
      </c>
      <c r="G71" s="3">
        <v>0.28000000000000003</v>
      </c>
      <c r="H71" s="2">
        <v>45</v>
      </c>
      <c r="I71" s="2" t="s">
        <v>33</v>
      </c>
      <c r="J71" s="2">
        <v>112</v>
      </c>
      <c r="K71" s="2">
        <f t="shared" si="31"/>
        <v>-24</v>
      </c>
      <c r="L71" s="2"/>
      <c r="M71" s="2"/>
      <c r="N71" s="2">
        <v>56</v>
      </c>
      <c r="O71" s="2"/>
      <c r="P71" s="2">
        <f t="shared" si="32"/>
        <v>17.600000000000001</v>
      </c>
      <c r="Q71" s="10">
        <v>30</v>
      </c>
      <c r="R71" s="10">
        <f t="shared" si="28"/>
        <v>30</v>
      </c>
      <c r="S71" s="10"/>
      <c r="T71" s="2"/>
      <c r="U71" s="2">
        <f t="shared" si="29"/>
        <v>16.761363636363637</v>
      </c>
      <c r="V71" s="2">
        <f t="shared" si="16"/>
        <v>15.05681818181818</v>
      </c>
      <c r="W71" s="2">
        <v>23</v>
      </c>
      <c r="X71" s="2">
        <v>28.8</v>
      </c>
      <c r="Y71" s="2">
        <v>20.399999999999999</v>
      </c>
      <c r="Z71" s="2">
        <v>26.2</v>
      </c>
      <c r="AA71" s="2">
        <v>35.4</v>
      </c>
      <c r="AB71" s="2"/>
      <c r="AC71" s="2">
        <f t="shared" si="30"/>
        <v>8.4</v>
      </c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x14ac:dyDescent="0.25">
      <c r="A72" s="12" t="s">
        <v>117</v>
      </c>
      <c r="B72" s="12" t="s">
        <v>32</v>
      </c>
      <c r="C72" s="12">
        <v>4</v>
      </c>
      <c r="D72" s="12"/>
      <c r="E72" s="12">
        <v>-6</v>
      </c>
      <c r="F72" s="12"/>
      <c r="G72" s="13">
        <v>0</v>
      </c>
      <c r="H72" s="12">
        <v>45</v>
      </c>
      <c r="I72" s="12" t="s">
        <v>62</v>
      </c>
      <c r="J72" s="12">
        <v>18</v>
      </c>
      <c r="K72" s="12">
        <f t="shared" si="31"/>
        <v>-24</v>
      </c>
      <c r="L72" s="12"/>
      <c r="M72" s="12"/>
      <c r="N72" s="12"/>
      <c r="O72" s="12"/>
      <c r="P72" s="12">
        <f t="shared" si="32"/>
        <v>-1.2</v>
      </c>
      <c r="Q72" s="14"/>
      <c r="R72" s="14"/>
      <c r="S72" s="14"/>
      <c r="T72" s="12"/>
      <c r="U72" s="12">
        <f t="shared" ref="U72:U77" si="33">(F72+N72+O72+Q72)/P72</f>
        <v>0</v>
      </c>
      <c r="V72" s="12">
        <f t="shared" ref="V72:V102" si="34">(F72+N72+O72)/P72</f>
        <v>0</v>
      </c>
      <c r="W72" s="12">
        <v>-2.2000000000000002</v>
      </c>
      <c r="X72" s="12">
        <v>7</v>
      </c>
      <c r="Y72" s="12">
        <v>4</v>
      </c>
      <c r="Z72" s="12">
        <v>6.2</v>
      </c>
      <c r="AA72" s="12">
        <v>9.1999999999999993</v>
      </c>
      <c r="AB72" s="12" t="s">
        <v>118</v>
      </c>
      <c r="AC72" s="12">
        <f t="shared" ref="AC72:AC102" si="35">Q72*G72</f>
        <v>0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x14ac:dyDescent="0.25">
      <c r="A73" s="2" t="s">
        <v>119</v>
      </c>
      <c r="B73" s="2" t="s">
        <v>32</v>
      </c>
      <c r="C73" s="2">
        <v>235</v>
      </c>
      <c r="D73" s="2">
        <v>798</v>
      </c>
      <c r="E73" s="2">
        <v>404</v>
      </c>
      <c r="F73" s="2">
        <v>451</v>
      </c>
      <c r="G73" s="3">
        <v>0.4</v>
      </c>
      <c r="H73" s="2">
        <v>45</v>
      </c>
      <c r="I73" s="2" t="s">
        <v>33</v>
      </c>
      <c r="J73" s="2">
        <v>433</v>
      </c>
      <c r="K73" s="2">
        <f t="shared" si="31"/>
        <v>-29</v>
      </c>
      <c r="L73" s="2"/>
      <c r="M73" s="2"/>
      <c r="N73" s="2">
        <v>350</v>
      </c>
      <c r="O73" s="2">
        <v>350</v>
      </c>
      <c r="P73" s="2">
        <f t="shared" si="32"/>
        <v>80.8</v>
      </c>
      <c r="Q73" s="10">
        <v>80</v>
      </c>
      <c r="R73" s="10">
        <f t="shared" ref="R73:R76" si="36">ROUND(Q73,0)</f>
        <v>80</v>
      </c>
      <c r="S73" s="10"/>
      <c r="T73" s="2"/>
      <c r="U73" s="2">
        <f t="shared" ref="U73:U76" si="37">(F73+N73+O73+R73)/P73</f>
        <v>15.235148514851486</v>
      </c>
      <c r="V73" s="2">
        <f t="shared" si="34"/>
        <v>14.245049504950495</v>
      </c>
      <c r="W73" s="2">
        <v>110</v>
      </c>
      <c r="X73" s="2">
        <v>100</v>
      </c>
      <c r="Y73" s="2">
        <v>87.4</v>
      </c>
      <c r="Z73" s="2">
        <v>93.8</v>
      </c>
      <c r="AA73" s="2">
        <v>116.2</v>
      </c>
      <c r="AB73" s="2"/>
      <c r="AC73" s="2">
        <f t="shared" ref="AC73:AC76" si="38">R73*G73</f>
        <v>32</v>
      </c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x14ac:dyDescent="0.25">
      <c r="A74" s="2" t="s">
        <v>120</v>
      </c>
      <c r="B74" s="2" t="s">
        <v>32</v>
      </c>
      <c r="C74" s="2"/>
      <c r="D74" s="2">
        <v>48</v>
      </c>
      <c r="E74" s="2">
        <v>24</v>
      </c>
      <c r="F74" s="2">
        <v>24</v>
      </c>
      <c r="G74" s="3">
        <v>0.33</v>
      </c>
      <c r="H74" s="2" t="e">
        <f>#N/A</f>
        <v>#N/A</v>
      </c>
      <c r="I74" s="2" t="s">
        <v>33</v>
      </c>
      <c r="J74" s="2">
        <v>24</v>
      </c>
      <c r="K74" s="2">
        <f t="shared" si="31"/>
        <v>0</v>
      </c>
      <c r="L74" s="2"/>
      <c r="M74" s="2"/>
      <c r="N74" s="2">
        <v>24</v>
      </c>
      <c r="O74" s="2"/>
      <c r="P74" s="2">
        <f t="shared" si="32"/>
        <v>4.8</v>
      </c>
      <c r="Q74" s="10">
        <f>13*P74-O74-N74-F74</f>
        <v>14.399999999999999</v>
      </c>
      <c r="R74" s="10">
        <f t="shared" si="36"/>
        <v>14</v>
      </c>
      <c r="S74" s="10"/>
      <c r="T74" s="2"/>
      <c r="U74" s="2">
        <f t="shared" si="37"/>
        <v>12.916666666666668</v>
      </c>
      <c r="V74" s="2">
        <f t="shared" si="34"/>
        <v>10</v>
      </c>
      <c r="W74" s="2">
        <v>3.2</v>
      </c>
      <c r="X74" s="2">
        <v>4.8</v>
      </c>
      <c r="Y74" s="2">
        <v>0</v>
      </c>
      <c r="Z74" s="2">
        <v>0</v>
      </c>
      <c r="AA74" s="2">
        <v>0</v>
      </c>
      <c r="AB74" s="2" t="s">
        <v>44</v>
      </c>
      <c r="AC74" s="2">
        <f t="shared" si="38"/>
        <v>4.62</v>
      </c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x14ac:dyDescent="0.25">
      <c r="A75" s="2" t="s">
        <v>121</v>
      </c>
      <c r="B75" s="2" t="s">
        <v>36</v>
      </c>
      <c r="C75" s="2">
        <v>1.835</v>
      </c>
      <c r="D75" s="2">
        <v>5.2069999999999999</v>
      </c>
      <c r="E75" s="2">
        <v>3.282</v>
      </c>
      <c r="F75" s="2">
        <v>2.4380000000000002</v>
      </c>
      <c r="G75" s="3">
        <v>1</v>
      </c>
      <c r="H75" s="2">
        <v>45</v>
      </c>
      <c r="I75" s="2" t="s">
        <v>33</v>
      </c>
      <c r="J75" s="2">
        <v>5.4</v>
      </c>
      <c r="K75" s="2">
        <f t="shared" si="31"/>
        <v>-2.1180000000000003</v>
      </c>
      <c r="L75" s="2"/>
      <c r="M75" s="2"/>
      <c r="N75" s="2">
        <v>15</v>
      </c>
      <c r="O75" s="2"/>
      <c r="P75" s="2">
        <f t="shared" si="32"/>
        <v>0.65639999999999998</v>
      </c>
      <c r="Q75" s="10"/>
      <c r="R75" s="10">
        <f t="shared" si="36"/>
        <v>0</v>
      </c>
      <c r="S75" s="10"/>
      <c r="T75" s="2"/>
      <c r="U75" s="2">
        <f t="shared" si="37"/>
        <v>26.566118220597197</v>
      </c>
      <c r="V75" s="2">
        <f t="shared" si="34"/>
        <v>26.566118220597197</v>
      </c>
      <c r="W75" s="2">
        <v>1.5911999999999999</v>
      </c>
      <c r="X75" s="2">
        <v>1.2108000000000001</v>
      </c>
      <c r="Y75" s="2">
        <v>-0.1336</v>
      </c>
      <c r="Z75" s="2">
        <v>0</v>
      </c>
      <c r="AA75" s="2">
        <v>-0.4032</v>
      </c>
      <c r="AB75" s="2" t="s">
        <v>122</v>
      </c>
      <c r="AC75" s="2">
        <f t="shared" si="38"/>
        <v>0</v>
      </c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x14ac:dyDescent="0.25">
      <c r="A76" s="2" t="s">
        <v>123</v>
      </c>
      <c r="B76" s="2" t="s">
        <v>32</v>
      </c>
      <c r="C76" s="2">
        <v>14</v>
      </c>
      <c r="D76" s="2"/>
      <c r="E76" s="2">
        <v>3</v>
      </c>
      <c r="F76" s="2">
        <v>1</v>
      </c>
      <c r="G76" s="3">
        <v>0.33</v>
      </c>
      <c r="H76" s="2">
        <v>45</v>
      </c>
      <c r="I76" s="2" t="s">
        <v>33</v>
      </c>
      <c r="J76" s="2">
        <v>6</v>
      </c>
      <c r="K76" s="2">
        <f t="shared" si="31"/>
        <v>-3</v>
      </c>
      <c r="L76" s="2"/>
      <c r="M76" s="2"/>
      <c r="N76" s="2">
        <v>48</v>
      </c>
      <c r="O76" s="2"/>
      <c r="P76" s="2">
        <f t="shared" si="32"/>
        <v>0.6</v>
      </c>
      <c r="Q76" s="10"/>
      <c r="R76" s="10">
        <f t="shared" si="36"/>
        <v>0</v>
      </c>
      <c r="S76" s="10"/>
      <c r="T76" s="2"/>
      <c r="U76" s="2">
        <f t="shared" si="37"/>
        <v>81.666666666666671</v>
      </c>
      <c r="V76" s="2">
        <f t="shared" si="34"/>
        <v>81.666666666666671</v>
      </c>
      <c r="W76" s="2">
        <v>4.4000000000000004</v>
      </c>
      <c r="X76" s="2">
        <v>1.4</v>
      </c>
      <c r="Y76" s="2">
        <v>2.8</v>
      </c>
      <c r="Z76" s="2">
        <v>5.6</v>
      </c>
      <c r="AA76" s="2">
        <v>4.4000000000000004</v>
      </c>
      <c r="AB76" s="2"/>
      <c r="AC76" s="2">
        <f t="shared" si="38"/>
        <v>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x14ac:dyDescent="0.25">
      <c r="A77" s="19" t="s">
        <v>124</v>
      </c>
      <c r="B77" s="19" t="s">
        <v>36</v>
      </c>
      <c r="C77" s="19">
        <v>0.66900000000000004</v>
      </c>
      <c r="D77" s="19"/>
      <c r="E77" s="19">
        <v>0.66900000000000004</v>
      </c>
      <c r="F77" s="19"/>
      <c r="G77" s="20">
        <v>0</v>
      </c>
      <c r="H77" s="19">
        <v>45</v>
      </c>
      <c r="I77" s="19" t="s">
        <v>33</v>
      </c>
      <c r="J77" s="19">
        <v>3.6</v>
      </c>
      <c r="K77" s="19">
        <f t="shared" si="31"/>
        <v>-2.931</v>
      </c>
      <c r="L77" s="19"/>
      <c r="M77" s="19"/>
      <c r="N77" s="19"/>
      <c r="O77" s="19"/>
      <c r="P77" s="19">
        <f t="shared" si="32"/>
        <v>0.1338</v>
      </c>
      <c r="Q77" s="21"/>
      <c r="R77" s="21"/>
      <c r="S77" s="21"/>
      <c r="T77" s="19"/>
      <c r="U77" s="19">
        <f t="shared" si="33"/>
        <v>0</v>
      </c>
      <c r="V77" s="19">
        <f t="shared" si="34"/>
        <v>0</v>
      </c>
      <c r="W77" s="19">
        <v>0.53759999999999997</v>
      </c>
      <c r="X77" s="19">
        <v>-0.39100000000000001</v>
      </c>
      <c r="Y77" s="19">
        <v>0</v>
      </c>
      <c r="Z77" s="19">
        <v>1.4E-3</v>
      </c>
      <c r="AA77" s="19">
        <v>1.3306</v>
      </c>
      <c r="AB77" s="19" t="s">
        <v>125</v>
      </c>
      <c r="AC77" s="19">
        <f t="shared" si="35"/>
        <v>0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x14ac:dyDescent="0.25">
      <c r="A78" s="2" t="s">
        <v>126</v>
      </c>
      <c r="B78" s="2" t="s">
        <v>32</v>
      </c>
      <c r="C78" s="2">
        <v>55</v>
      </c>
      <c r="D78" s="2">
        <v>320</v>
      </c>
      <c r="E78" s="2">
        <v>156</v>
      </c>
      <c r="F78" s="2">
        <v>188</v>
      </c>
      <c r="G78" s="3">
        <v>0.33</v>
      </c>
      <c r="H78" s="2">
        <v>45</v>
      </c>
      <c r="I78" s="2" t="s">
        <v>33</v>
      </c>
      <c r="J78" s="2">
        <v>163</v>
      </c>
      <c r="K78" s="2">
        <f t="shared" si="31"/>
        <v>-7</v>
      </c>
      <c r="L78" s="2"/>
      <c r="M78" s="2"/>
      <c r="N78" s="2">
        <v>0</v>
      </c>
      <c r="O78" s="2"/>
      <c r="P78" s="2">
        <f t="shared" si="32"/>
        <v>31.2</v>
      </c>
      <c r="Q78" s="10">
        <f>13*P78-O78-N78-F78</f>
        <v>217.59999999999997</v>
      </c>
      <c r="R78" s="10">
        <v>250</v>
      </c>
      <c r="S78" s="10">
        <v>280</v>
      </c>
      <c r="T78" s="2"/>
      <c r="U78" s="2">
        <f t="shared" ref="U78:U80" si="39">(F78+N78+O78+R78)/P78</f>
        <v>14.038461538461538</v>
      </c>
      <c r="V78" s="2">
        <f t="shared" si="34"/>
        <v>6.0256410256410255</v>
      </c>
      <c r="W78" s="2">
        <v>17.2</v>
      </c>
      <c r="X78" s="2">
        <v>32.6</v>
      </c>
      <c r="Y78" s="2">
        <v>20</v>
      </c>
      <c r="Z78" s="2">
        <v>21.4</v>
      </c>
      <c r="AA78" s="2">
        <v>24.4</v>
      </c>
      <c r="AB78" s="2"/>
      <c r="AC78" s="2">
        <f t="shared" ref="AC78" si="40">R78*G78</f>
        <v>82.5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x14ac:dyDescent="0.25">
      <c r="A79" s="2" t="s">
        <v>127</v>
      </c>
      <c r="B79" s="2" t="s">
        <v>36</v>
      </c>
      <c r="C79" s="2"/>
      <c r="D79" s="2">
        <v>10.478999999999999</v>
      </c>
      <c r="E79" s="2">
        <v>0.65900000000000003</v>
      </c>
      <c r="F79" s="2">
        <v>9.16</v>
      </c>
      <c r="G79" s="3">
        <v>1</v>
      </c>
      <c r="H79" s="2">
        <v>45</v>
      </c>
      <c r="I79" s="2" t="s">
        <v>33</v>
      </c>
      <c r="J79" s="2">
        <v>4.8</v>
      </c>
      <c r="K79" s="2">
        <f t="shared" si="31"/>
        <v>-4.141</v>
      </c>
      <c r="L79" s="2"/>
      <c r="M79" s="2"/>
      <c r="N79" s="2">
        <v>10</v>
      </c>
      <c r="O79" s="2"/>
      <c r="P79" s="2">
        <f t="shared" si="32"/>
        <v>0.1318</v>
      </c>
      <c r="Q79" s="10"/>
      <c r="R79" s="10">
        <f t="shared" ref="R79:R80" si="41">ROUND(Q79,0)</f>
        <v>0</v>
      </c>
      <c r="S79" s="10"/>
      <c r="T79" s="2"/>
      <c r="U79" s="2">
        <f t="shared" si="39"/>
        <v>145.37177541729895</v>
      </c>
      <c r="V79" s="2">
        <f t="shared" si="34"/>
        <v>145.37177541729895</v>
      </c>
      <c r="W79" s="2">
        <v>0.89939999999999998</v>
      </c>
      <c r="X79" s="2">
        <v>1.3544</v>
      </c>
      <c r="Y79" s="2">
        <v>1.0818000000000001</v>
      </c>
      <c r="Z79" s="2">
        <v>1.8815999999999999</v>
      </c>
      <c r="AA79" s="2">
        <v>1.8712</v>
      </c>
      <c r="AB79" s="2"/>
      <c r="AC79" s="2">
        <f t="shared" ref="AC79:AC80" si="42">R79*G79</f>
        <v>0</v>
      </c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x14ac:dyDescent="0.25">
      <c r="A80" s="2" t="s">
        <v>128</v>
      </c>
      <c r="B80" s="2" t="s">
        <v>32</v>
      </c>
      <c r="C80" s="2">
        <v>16</v>
      </c>
      <c r="D80" s="2">
        <v>74</v>
      </c>
      <c r="E80" s="2">
        <v>4</v>
      </c>
      <c r="F80" s="2">
        <v>78</v>
      </c>
      <c r="G80" s="3">
        <v>0.33</v>
      </c>
      <c r="H80" s="2">
        <v>45</v>
      </c>
      <c r="I80" s="2" t="s">
        <v>33</v>
      </c>
      <c r="J80" s="2">
        <v>9</v>
      </c>
      <c r="K80" s="2">
        <f t="shared" si="31"/>
        <v>-5</v>
      </c>
      <c r="L80" s="2"/>
      <c r="M80" s="2"/>
      <c r="N80" s="2">
        <v>0</v>
      </c>
      <c r="O80" s="2"/>
      <c r="P80" s="2">
        <f t="shared" si="32"/>
        <v>0.8</v>
      </c>
      <c r="Q80" s="10"/>
      <c r="R80" s="10">
        <f t="shared" si="41"/>
        <v>0</v>
      </c>
      <c r="S80" s="10"/>
      <c r="T80" s="2"/>
      <c r="U80" s="2">
        <f t="shared" si="39"/>
        <v>97.5</v>
      </c>
      <c r="V80" s="2">
        <f t="shared" si="34"/>
        <v>97.5</v>
      </c>
      <c r="W80" s="2">
        <v>2.8</v>
      </c>
      <c r="X80" s="2">
        <v>7</v>
      </c>
      <c r="Y80" s="2">
        <v>0.2</v>
      </c>
      <c r="Z80" s="2">
        <v>4.2</v>
      </c>
      <c r="AA80" s="2">
        <v>7.2</v>
      </c>
      <c r="AB80" s="15" t="s">
        <v>89</v>
      </c>
      <c r="AC80" s="2">
        <f t="shared" si="42"/>
        <v>0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x14ac:dyDescent="0.25">
      <c r="A81" s="19" t="s">
        <v>129</v>
      </c>
      <c r="B81" s="19" t="s">
        <v>36</v>
      </c>
      <c r="C81" s="19"/>
      <c r="D81" s="19"/>
      <c r="E81" s="19"/>
      <c r="F81" s="19"/>
      <c r="G81" s="20">
        <v>0</v>
      </c>
      <c r="H81" s="19">
        <v>45</v>
      </c>
      <c r="I81" s="19" t="s">
        <v>33</v>
      </c>
      <c r="J81" s="19"/>
      <c r="K81" s="19">
        <f t="shared" si="31"/>
        <v>0</v>
      </c>
      <c r="L81" s="19"/>
      <c r="M81" s="19"/>
      <c r="N81" s="19"/>
      <c r="O81" s="19"/>
      <c r="P81" s="19">
        <f t="shared" si="32"/>
        <v>0</v>
      </c>
      <c r="Q81" s="21"/>
      <c r="R81" s="21"/>
      <c r="S81" s="21"/>
      <c r="T81" s="19"/>
      <c r="U81" s="19" t="e">
        <f t="shared" ref="U81:U102" si="43">(F81+N81+O81+Q81)/P81</f>
        <v>#DIV/0!</v>
      </c>
      <c r="V81" s="19" t="e">
        <f t="shared" si="34"/>
        <v>#DIV/0!</v>
      </c>
      <c r="W81" s="19">
        <v>-0.25380000000000003</v>
      </c>
      <c r="X81" s="19">
        <v>-0.51600000000000001</v>
      </c>
      <c r="Y81" s="19">
        <v>-0.13159999999999999</v>
      </c>
      <c r="Z81" s="19">
        <v>-0.65259999999999996</v>
      </c>
      <c r="AA81" s="19">
        <v>0.39100000000000001</v>
      </c>
      <c r="AB81" s="19" t="s">
        <v>130</v>
      </c>
      <c r="AC81" s="19">
        <f t="shared" si="35"/>
        <v>0</v>
      </c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x14ac:dyDescent="0.25">
      <c r="A82" s="2" t="s">
        <v>131</v>
      </c>
      <c r="B82" s="2" t="s">
        <v>32</v>
      </c>
      <c r="C82" s="2">
        <v>130</v>
      </c>
      <c r="D82" s="2">
        <v>40</v>
      </c>
      <c r="E82" s="2">
        <v>71</v>
      </c>
      <c r="F82" s="2">
        <v>83</v>
      </c>
      <c r="G82" s="3">
        <v>0.4</v>
      </c>
      <c r="H82" s="2">
        <v>60</v>
      </c>
      <c r="I82" s="2" t="s">
        <v>33</v>
      </c>
      <c r="J82" s="2">
        <v>73</v>
      </c>
      <c r="K82" s="2">
        <f t="shared" si="31"/>
        <v>-2</v>
      </c>
      <c r="L82" s="2"/>
      <c r="M82" s="2"/>
      <c r="N82" s="2">
        <v>0</v>
      </c>
      <c r="O82" s="2"/>
      <c r="P82" s="2">
        <f t="shared" si="32"/>
        <v>14.2</v>
      </c>
      <c r="Q82" s="10">
        <f>13*P82-O82-N82-F82</f>
        <v>101.6</v>
      </c>
      <c r="R82" s="10">
        <v>120</v>
      </c>
      <c r="S82" s="10">
        <v>130</v>
      </c>
      <c r="T82" s="2"/>
      <c r="U82" s="2">
        <f t="shared" ref="U82:U97" si="44">(F82+N82+O82+R82)/P82</f>
        <v>14.295774647887324</v>
      </c>
      <c r="V82" s="2">
        <f t="shared" si="34"/>
        <v>5.8450704225352119</v>
      </c>
      <c r="W82" s="2">
        <v>7.6</v>
      </c>
      <c r="X82" s="2">
        <v>8.4</v>
      </c>
      <c r="Y82" s="2">
        <v>13.6</v>
      </c>
      <c r="Z82" s="2">
        <v>1.4</v>
      </c>
      <c r="AA82" s="2">
        <v>0</v>
      </c>
      <c r="AB82" s="2" t="s">
        <v>44</v>
      </c>
      <c r="AC82" s="2">
        <f t="shared" ref="AC82" si="45">R82*G82</f>
        <v>48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x14ac:dyDescent="0.25">
      <c r="A83" s="2" t="s">
        <v>132</v>
      </c>
      <c r="B83" s="2" t="s">
        <v>36</v>
      </c>
      <c r="C83" s="2">
        <v>44.41</v>
      </c>
      <c r="D83" s="2">
        <v>80.959999999999994</v>
      </c>
      <c r="E83" s="2">
        <v>26.925000000000001</v>
      </c>
      <c r="F83" s="2">
        <v>87.730999999999995</v>
      </c>
      <c r="G83" s="3">
        <v>1</v>
      </c>
      <c r="H83" s="2">
        <v>60</v>
      </c>
      <c r="I83" s="2" t="s">
        <v>33</v>
      </c>
      <c r="J83" s="2">
        <v>25.5</v>
      </c>
      <c r="K83" s="2">
        <f t="shared" si="31"/>
        <v>1.4250000000000007</v>
      </c>
      <c r="L83" s="2"/>
      <c r="M83" s="2"/>
      <c r="N83" s="2">
        <v>0</v>
      </c>
      <c r="O83" s="2"/>
      <c r="P83" s="2">
        <f t="shared" si="32"/>
        <v>5.3849999999999998</v>
      </c>
      <c r="Q83" s="10"/>
      <c r="R83" s="10">
        <f t="shared" ref="R83:R97" si="46">ROUND(Q83,0)</f>
        <v>0</v>
      </c>
      <c r="S83" s="10"/>
      <c r="T83" s="2"/>
      <c r="U83" s="2">
        <f t="shared" si="44"/>
        <v>16.291736304549676</v>
      </c>
      <c r="V83" s="2">
        <f t="shared" si="34"/>
        <v>16.291736304549676</v>
      </c>
      <c r="W83" s="2">
        <v>6.4386000000000001</v>
      </c>
      <c r="X83" s="2">
        <v>9.9632000000000005</v>
      </c>
      <c r="Y83" s="2">
        <v>9.1321999999999992</v>
      </c>
      <c r="Z83" s="2">
        <v>1.3462000000000001</v>
      </c>
      <c r="AA83" s="2">
        <v>0</v>
      </c>
      <c r="AB83" s="2" t="s">
        <v>44</v>
      </c>
      <c r="AC83" s="2">
        <f t="shared" ref="AC83:AC97" si="47">R83*G83</f>
        <v>0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x14ac:dyDescent="0.25">
      <c r="A84" s="2" t="s">
        <v>133</v>
      </c>
      <c r="B84" s="2" t="s">
        <v>32</v>
      </c>
      <c r="C84" s="2"/>
      <c r="D84" s="2">
        <v>24</v>
      </c>
      <c r="E84" s="2"/>
      <c r="F84" s="2">
        <v>24</v>
      </c>
      <c r="G84" s="3">
        <v>0.66</v>
      </c>
      <c r="H84" s="2">
        <v>45</v>
      </c>
      <c r="I84" s="2" t="s">
        <v>33</v>
      </c>
      <c r="J84" s="2"/>
      <c r="K84" s="2">
        <f t="shared" si="31"/>
        <v>0</v>
      </c>
      <c r="L84" s="2"/>
      <c r="M84" s="2"/>
      <c r="N84" s="2">
        <v>8</v>
      </c>
      <c r="O84" s="2"/>
      <c r="P84" s="2">
        <f t="shared" si="32"/>
        <v>0</v>
      </c>
      <c r="Q84" s="10"/>
      <c r="R84" s="10">
        <f t="shared" si="46"/>
        <v>0</v>
      </c>
      <c r="S84" s="10"/>
      <c r="T84" s="2"/>
      <c r="U84" s="2" t="e">
        <f t="shared" si="44"/>
        <v>#DIV/0!</v>
      </c>
      <c r="V84" s="2" t="e">
        <f t="shared" si="34"/>
        <v>#DIV/0!</v>
      </c>
      <c r="W84" s="2">
        <v>0</v>
      </c>
      <c r="X84" s="2">
        <v>2.9359999999999999</v>
      </c>
      <c r="Y84" s="2">
        <v>0</v>
      </c>
      <c r="Z84" s="2">
        <v>0.8</v>
      </c>
      <c r="AA84" s="2">
        <v>0.8</v>
      </c>
      <c r="AB84" s="2"/>
      <c r="AC84" s="2">
        <f t="shared" si="47"/>
        <v>0</v>
      </c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x14ac:dyDescent="0.25">
      <c r="A85" s="2" t="s">
        <v>134</v>
      </c>
      <c r="B85" s="2" t="s">
        <v>32</v>
      </c>
      <c r="C85" s="2">
        <v>1</v>
      </c>
      <c r="D85" s="2">
        <v>16</v>
      </c>
      <c r="E85" s="2">
        <v>1</v>
      </c>
      <c r="F85" s="2">
        <v>15</v>
      </c>
      <c r="G85" s="3">
        <v>0.66</v>
      </c>
      <c r="H85" s="2">
        <v>45</v>
      </c>
      <c r="I85" s="2" t="s">
        <v>33</v>
      </c>
      <c r="J85" s="2">
        <v>6</v>
      </c>
      <c r="K85" s="2">
        <f t="shared" si="31"/>
        <v>-5</v>
      </c>
      <c r="L85" s="2"/>
      <c r="M85" s="2"/>
      <c r="N85" s="2">
        <v>8</v>
      </c>
      <c r="O85" s="2"/>
      <c r="P85" s="2">
        <f t="shared" si="32"/>
        <v>0.2</v>
      </c>
      <c r="Q85" s="10"/>
      <c r="R85" s="10">
        <f t="shared" si="46"/>
        <v>0</v>
      </c>
      <c r="S85" s="10"/>
      <c r="T85" s="2"/>
      <c r="U85" s="2">
        <f t="shared" si="44"/>
        <v>115</v>
      </c>
      <c r="V85" s="2">
        <f t="shared" si="34"/>
        <v>115</v>
      </c>
      <c r="W85" s="2">
        <v>1.4</v>
      </c>
      <c r="X85" s="2">
        <v>1.8</v>
      </c>
      <c r="Y85" s="2">
        <v>1.2</v>
      </c>
      <c r="Z85" s="2">
        <v>2</v>
      </c>
      <c r="AA85" s="2">
        <v>0.6</v>
      </c>
      <c r="AB85" s="2"/>
      <c r="AC85" s="2">
        <f t="shared" si="47"/>
        <v>0</v>
      </c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x14ac:dyDescent="0.25">
      <c r="A86" s="2" t="s">
        <v>135</v>
      </c>
      <c r="B86" s="2" t="s">
        <v>32</v>
      </c>
      <c r="C86" s="2">
        <v>2</v>
      </c>
      <c r="D86" s="2">
        <v>16</v>
      </c>
      <c r="E86" s="2">
        <v>6</v>
      </c>
      <c r="F86" s="2">
        <v>9</v>
      </c>
      <c r="G86" s="3">
        <v>0.33</v>
      </c>
      <c r="H86" s="2">
        <v>45</v>
      </c>
      <c r="I86" s="2" t="s">
        <v>33</v>
      </c>
      <c r="J86" s="2">
        <v>7</v>
      </c>
      <c r="K86" s="2">
        <f t="shared" si="31"/>
        <v>-1</v>
      </c>
      <c r="L86" s="2"/>
      <c r="M86" s="2"/>
      <c r="N86" s="2">
        <v>10</v>
      </c>
      <c r="O86" s="2"/>
      <c r="P86" s="2">
        <f t="shared" si="32"/>
        <v>1.2</v>
      </c>
      <c r="Q86" s="10">
        <v>8</v>
      </c>
      <c r="R86" s="10">
        <f t="shared" si="46"/>
        <v>8</v>
      </c>
      <c r="S86" s="10"/>
      <c r="T86" s="2"/>
      <c r="U86" s="2">
        <f t="shared" si="44"/>
        <v>22.5</v>
      </c>
      <c r="V86" s="2">
        <f t="shared" si="34"/>
        <v>15.833333333333334</v>
      </c>
      <c r="W86" s="2">
        <v>2</v>
      </c>
      <c r="X86" s="2">
        <v>1.8</v>
      </c>
      <c r="Y86" s="2">
        <v>1.8</v>
      </c>
      <c r="Z86" s="2">
        <v>2.2000000000000002</v>
      </c>
      <c r="AA86" s="2">
        <v>2</v>
      </c>
      <c r="AB86" s="2"/>
      <c r="AC86" s="2">
        <f t="shared" si="47"/>
        <v>2.64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x14ac:dyDescent="0.25">
      <c r="A87" s="2" t="s">
        <v>136</v>
      </c>
      <c r="B87" s="2" t="s">
        <v>32</v>
      </c>
      <c r="C87" s="2"/>
      <c r="D87" s="2">
        <v>192</v>
      </c>
      <c r="E87" s="2">
        <v>90</v>
      </c>
      <c r="F87" s="2">
        <v>98</v>
      </c>
      <c r="G87" s="3">
        <v>0.36</v>
      </c>
      <c r="H87" s="2">
        <v>45</v>
      </c>
      <c r="I87" s="2" t="s">
        <v>33</v>
      </c>
      <c r="J87" s="2">
        <v>96</v>
      </c>
      <c r="K87" s="2">
        <f t="shared" si="31"/>
        <v>-6</v>
      </c>
      <c r="L87" s="2"/>
      <c r="M87" s="2"/>
      <c r="N87" s="2">
        <v>50</v>
      </c>
      <c r="O87" s="2"/>
      <c r="P87" s="2">
        <f t="shared" si="32"/>
        <v>18</v>
      </c>
      <c r="Q87" s="10">
        <f>13*P87-O87-N87-F87</f>
        <v>86</v>
      </c>
      <c r="R87" s="10">
        <v>120</v>
      </c>
      <c r="S87" s="10">
        <v>120</v>
      </c>
      <c r="T87" s="2"/>
      <c r="U87" s="2">
        <f t="shared" si="44"/>
        <v>14.888888888888889</v>
      </c>
      <c r="V87" s="2">
        <f t="shared" si="34"/>
        <v>8.2222222222222214</v>
      </c>
      <c r="W87" s="2">
        <v>-1.6</v>
      </c>
      <c r="X87" s="2">
        <v>4</v>
      </c>
      <c r="Y87" s="2">
        <v>15.6</v>
      </c>
      <c r="Z87" s="2">
        <v>23</v>
      </c>
      <c r="AA87" s="2">
        <v>15.8</v>
      </c>
      <c r="AB87" s="2" t="s">
        <v>137</v>
      </c>
      <c r="AC87" s="2">
        <f t="shared" si="47"/>
        <v>43.199999999999996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x14ac:dyDescent="0.25">
      <c r="A88" s="2" t="s">
        <v>138</v>
      </c>
      <c r="B88" s="2" t="s">
        <v>32</v>
      </c>
      <c r="C88" s="2">
        <v>223</v>
      </c>
      <c r="D88" s="2">
        <v>6</v>
      </c>
      <c r="E88" s="2">
        <v>19</v>
      </c>
      <c r="F88" s="22">
        <v>71</v>
      </c>
      <c r="G88" s="3">
        <v>0.15</v>
      </c>
      <c r="H88" s="2">
        <v>60</v>
      </c>
      <c r="I88" s="2" t="s">
        <v>33</v>
      </c>
      <c r="J88" s="2">
        <v>228</v>
      </c>
      <c r="K88" s="2">
        <f t="shared" si="31"/>
        <v>-209</v>
      </c>
      <c r="L88" s="2"/>
      <c r="M88" s="2"/>
      <c r="N88" s="2">
        <v>195</v>
      </c>
      <c r="O88" s="2">
        <v>250</v>
      </c>
      <c r="P88" s="2">
        <f t="shared" si="32"/>
        <v>3.8</v>
      </c>
      <c r="Q88" s="10">
        <v>100</v>
      </c>
      <c r="R88" s="10">
        <f t="shared" si="46"/>
        <v>100</v>
      </c>
      <c r="S88" s="10"/>
      <c r="T88" s="2"/>
      <c r="U88" s="2">
        <f t="shared" si="44"/>
        <v>162.10526315789474</v>
      </c>
      <c r="V88" s="2">
        <f t="shared" si="34"/>
        <v>135.78947368421052</v>
      </c>
      <c r="W88" s="2">
        <v>47.4</v>
      </c>
      <c r="X88" s="2">
        <v>24</v>
      </c>
      <c r="Y88" s="2">
        <v>32.4</v>
      </c>
      <c r="Z88" s="2">
        <v>17.600000000000001</v>
      </c>
      <c r="AA88" s="2">
        <v>10.6</v>
      </c>
      <c r="AB88" s="23" t="s">
        <v>139</v>
      </c>
      <c r="AC88" s="2">
        <f t="shared" si="47"/>
        <v>15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x14ac:dyDescent="0.25">
      <c r="A89" s="2" t="s">
        <v>140</v>
      </c>
      <c r="B89" s="2" t="s">
        <v>32</v>
      </c>
      <c r="C89" s="2">
        <v>153</v>
      </c>
      <c r="D89" s="2">
        <v>84</v>
      </c>
      <c r="E89" s="2">
        <v>114</v>
      </c>
      <c r="F89" s="2">
        <v>-5</v>
      </c>
      <c r="G89" s="3">
        <v>0.15</v>
      </c>
      <c r="H89" s="2">
        <v>60</v>
      </c>
      <c r="I89" s="2" t="s">
        <v>33</v>
      </c>
      <c r="J89" s="2">
        <v>214</v>
      </c>
      <c r="K89" s="2">
        <f t="shared" si="31"/>
        <v>-100</v>
      </c>
      <c r="L89" s="2"/>
      <c r="M89" s="2"/>
      <c r="N89" s="2">
        <v>248</v>
      </c>
      <c r="O89" s="2">
        <v>260</v>
      </c>
      <c r="P89" s="2">
        <f t="shared" si="32"/>
        <v>22.8</v>
      </c>
      <c r="Q89" s="10">
        <v>150</v>
      </c>
      <c r="R89" s="10">
        <f t="shared" si="46"/>
        <v>150</v>
      </c>
      <c r="S89" s="10"/>
      <c r="T89" s="2"/>
      <c r="U89" s="2">
        <f t="shared" si="44"/>
        <v>28.640350877192983</v>
      </c>
      <c r="V89" s="2">
        <f t="shared" si="34"/>
        <v>22.061403508771928</v>
      </c>
      <c r="W89" s="2">
        <v>56</v>
      </c>
      <c r="X89" s="2">
        <v>30</v>
      </c>
      <c r="Y89" s="2">
        <v>34.6</v>
      </c>
      <c r="Z89" s="2">
        <v>20</v>
      </c>
      <c r="AA89" s="2">
        <v>39</v>
      </c>
      <c r="AB89" s="2"/>
      <c r="AC89" s="2">
        <f t="shared" si="47"/>
        <v>22.5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x14ac:dyDescent="0.25">
      <c r="A90" s="2" t="s">
        <v>141</v>
      </c>
      <c r="B90" s="2" t="s">
        <v>32</v>
      </c>
      <c r="C90" s="2">
        <v>110</v>
      </c>
      <c r="D90" s="2">
        <v>216</v>
      </c>
      <c r="E90" s="2">
        <v>219</v>
      </c>
      <c r="F90" s="2">
        <v>7</v>
      </c>
      <c r="G90" s="3">
        <v>0.15</v>
      </c>
      <c r="H90" s="2">
        <v>60</v>
      </c>
      <c r="I90" s="2" t="s">
        <v>33</v>
      </c>
      <c r="J90" s="2">
        <v>319</v>
      </c>
      <c r="K90" s="2">
        <f t="shared" si="31"/>
        <v>-100</v>
      </c>
      <c r="L90" s="2"/>
      <c r="M90" s="2"/>
      <c r="N90" s="2">
        <v>358</v>
      </c>
      <c r="O90" s="2">
        <v>350</v>
      </c>
      <c r="P90" s="2">
        <f t="shared" si="32"/>
        <v>43.8</v>
      </c>
      <c r="Q90" s="10">
        <v>150</v>
      </c>
      <c r="R90" s="10">
        <f t="shared" si="46"/>
        <v>150</v>
      </c>
      <c r="S90" s="10"/>
      <c r="T90" s="2"/>
      <c r="U90" s="2">
        <f t="shared" si="44"/>
        <v>19.748858447488587</v>
      </c>
      <c r="V90" s="2">
        <f t="shared" si="34"/>
        <v>16.324200913242009</v>
      </c>
      <c r="W90" s="2">
        <v>77.599999999999994</v>
      </c>
      <c r="X90" s="2">
        <v>47</v>
      </c>
      <c r="Y90" s="2">
        <v>46.6</v>
      </c>
      <c r="Z90" s="2">
        <v>56.8</v>
      </c>
      <c r="AA90" s="2">
        <v>68</v>
      </c>
      <c r="AB90" s="2"/>
      <c r="AC90" s="2">
        <f t="shared" si="47"/>
        <v>22.5</v>
      </c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x14ac:dyDescent="0.25">
      <c r="A91" s="2" t="s">
        <v>142</v>
      </c>
      <c r="B91" s="2" t="s">
        <v>36</v>
      </c>
      <c r="C91" s="2">
        <v>308.12799999999999</v>
      </c>
      <c r="D91" s="2">
        <v>170.636</v>
      </c>
      <c r="E91" s="2">
        <v>271.97399999999999</v>
      </c>
      <c r="F91" s="2">
        <v>132.59</v>
      </c>
      <c r="G91" s="3">
        <v>1</v>
      </c>
      <c r="H91" s="2">
        <v>45</v>
      </c>
      <c r="I91" s="2" t="s">
        <v>39</v>
      </c>
      <c r="J91" s="2">
        <v>266</v>
      </c>
      <c r="K91" s="2">
        <f t="shared" si="31"/>
        <v>5.9739999999999895</v>
      </c>
      <c r="L91" s="2"/>
      <c r="M91" s="2"/>
      <c r="N91" s="2">
        <v>130</v>
      </c>
      <c r="O91" s="2">
        <v>150</v>
      </c>
      <c r="P91" s="2">
        <f t="shared" si="32"/>
        <v>54.394799999999996</v>
      </c>
      <c r="Q91" s="10">
        <f>14*P91-O91-N91-F91</f>
        <v>348.93719999999996</v>
      </c>
      <c r="R91" s="10">
        <v>400</v>
      </c>
      <c r="S91" s="10">
        <v>400</v>
      </c>
      <c r="T91" s="2"/>
      <c r="U91" s="2">
        <f t="shared" si="44"/>
        <v>14.938744144660888</v>
      </c>
      <c r="V91" s="2">
        <f t="shared" si="34"/>
        <v>7.585100046327959</v>
      </c>
      <c r="W91" s="2">
        <v>47.119199999999999</v>
      </c>
      <c r="X91" s="2">
        <v>43.222799999999999</v>
      </c>
      <c r="Y91" s="2">
        <v>41.774999999999999</v>
      </c>
      <c r="Z91" s="2">
        <v>37.9756</v>
      </c>
      <c r="AA91" s="2">
        <v>72.468999999999994</v>
      </c>
      <c r="AB91" s="2"/>
      <c r="AC91" s="2">
        <f t="shared" si="47"/>
        <v>400</v>
      </c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x14ac:dyDescent="0.25">
      <c r="A92" s="2" t="s">
        <v>143</v>
      </c>
      <c r="B92" s="2" t="s">
        <v>32</v>
      </c>
      <c r="C92" s="2">
        <v>52</v>
      </c>
      <c r="D92" s="2">
        <v>21</v>
      </c>
      <c r="E92" s="2">
        <v>38</v>
      </c>
      <c r="F92" s="2">
        <v>30</v>
      </c>
      <c r="G92" s="3">
        <v>0.1</v>
      </c>
      <c r="H92" s="2">
        <v>60</v>
      </c>
      <c r="I92" s="2" t="s">
        <v>33</v>
      </c>
      <c r="J92" s="2">
        <v>39</v>
      </c>
      <c r="K92" s="2">
        <f t="shared" si="31"/>
        <v>-1</v>
      </c>
      <c r="L92" s="2"/>
      <c r="M92" s="2"/>
      <c r="N92" s="2">
        <v>0</v>
      </c>
      <c r="O92" s="2"/>
      <c r="P92" s="2">
        <f t="shared" si="32"/>
        <v>7.6</v>
      </c>
      <c r="Q92" s="10">
        <f>13*P92-O92-N92-F92</f>
        <v>68.8</v>
      </c>
      <c r="R92" s="10">
        <f t="shared" si="46"/>
        <v>69</v>
      </c>
      <c r="S92" s="10"/>
      <c r="T92" s="2"/>
      <c r="U92" s="2">
        <f t="shared" si="44"/>
        <v>13.026315789473685</v>
      </c>
      <c r="V92" s="2">
        <f t="shared" si="34"/>
        <v>3.9473684210526319</v>
      </c>
      <c r="W92" s="2">
        <v>2</v>
      </c>
      <c r="X92" s="2">
        <v>5.4</v>
      </c>
      <c r="Y92" s="2">
        <v>6.2</v>
      </c>
      <c r="Z92" s="2">
        <v>8.8000000000000007</v>
      </c>
      <c r="AA92" s="2">
        <v>6</v>
      </c>
      <c r="AB92" s="18" t="s">
        <v>103</v>
      </c>
      <c r="AC92" s="2">
        <f t="shared" si="47"/>
        <v>6.9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x14ac:dyDescent="0.25">
      <c r="A93" s="2" t="s">
        <v>144</v>
      </c>
      <c r="B93" s="2" t="s">
        <v>36</v>
      </c>
      <c r="C93" s="2">
        <v>16.445</v>
      </c>
      <c r="D93" s="2">
        <v>27.263999999999999</v>
      </c>
      <c r="E93" s="2">
        <v>11.635999999999999</v>
      </c>
      <c r="F93" s="2">
        <v>21.492000000000001</v>
      </c>
      <c r="G93" s="3">
        <v>1</v>
      </c>
      <c r="H93" s="2">
        <v>45</v>
      </c>
      <c r="I93" s="2" t="s">
        <v>33</v>
      </c>
      <c r="J93" s="2">
        <v>32</v>
      </c>
      <c r="K93" s="2">
        <f t="shared" si="31"/>
        <v>-20.364000000000001</v>
      </c>
      <c r="L93" s="2"/>
      <c r="M93" s="2"/>
      <c r="N93" s="2">
        <v>72</v>
      </c>
      <c r="O93" s="2">
        <v>70</v>
      </c>
      <c r="P93" s="2">
        <f t="shared" si="32"/>
        <v>2.3271999999999999</v>
      </c>
      <c r="Q93" s="10"/>
      <c r="R93" s="10">
        <f t="shared" si="46"/>
        <v>0</v>
      </c>
      <c r="S93" s="10"/>
      <c r="T93" s="2"/>
      <c r="U93" s="2">
        <f t="shared" si="44"/>
        <v>70.252664145754565</v>
      </c>
      <c r="V93" s="2">
        <f t="shared" si="34"/>
        <v>70.252664145754565</v>
      </c>
      <c r="W93" s="2">
        <v>15.5586</v>
      </c>
      <c r="X93" s="2">
        <v>7.3937999999999997</v>
      </c>
      <c r="Y93" s="2">
        <v>8.4966000000000008</v>
      </c>
      <c r="Z93" s="2">
        <v>8.7376000000000005</v>
      </c>
      <c r="AA93" s="2">
        <v>7.6529999999999996</v>
      </c>
      <c r="AB93" s="2"/>
      <c r="AC93" s="2">
        <f t="shared" si="47"/>
        <v>0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25">
      <c r="A94" s="2" t="s">
        <v>145</v>
      </c>
      <c r="B94" s="2" t="s">
        <v>32</v>
      </c>
      <c r="C94" s="2">
        <v>54</v>
      </c>
      <c r="D94" s="2"/>
      <c r="E94" s="2">
        <v>42</v>
      </c>
      <c r="F94" s="2">
        <v>1</v>
      </c>
      <c r="G94" s="3">
        <v>0.6</v>
      </c>
      <c r="H94" s="2" t="e">
        <f>#N/A</f>
        <v>#N/A</v>
      </c>
      <c r="I94" s="2" t="s">
        <v>33</v>
      </c>
      <c r="J94" s="2">
        <v>52</v>
      </c>
      <c r="K94" s="2">
        <f t="shared" si="31"/>
        <v>-10</v>
      </c>
      <c r="L94" s="2"/>
      <c r="M94" s="2"/>
      <c r="N94" s="2">
        <v>70</v>
      </c>
      <c r="O94" s="2">
        <v>80</v>
      </c>
      <c r="P94" s="2">
        <f t="shared" si="32"/>
        <v>8.4</v>
      </c>
      <c r="Q94" s="10"/>
      <c r="R94" s="10">
        <f t="shared" si="46"/>
        <v>0</v>
      </c>
      <c r="S94" s="10"/>
      <c r="T94" s="2"/>
      <c r="U94" s="2">
        <f t="shared" si="44"/>
        <v>17.976190476190474</v>
      </c>
      <c r="V94" s="2">
        <f t="shared" si="34"/>
        <v>17.976190476190474</v>
      </c>
      <c r="W94" s="2">
        <v>13.6</v>
      </c>
      <c r="X94" s="2">
        <v>3.2</v>
      </c>
      <c r="Y94" s="2">
        <v>0</v>
      </c>
      <c r="Z94" s="2">
        <v>0</v>
      </c>
      <c r="AA94" s="2">
        <v>0</v>
      </c>
      <c r="AB94" s="2" t="s">
        <v>44</v>
      </c>
      <c r="AC94" s="2">
        <f t="shared" si="47"/>
        <v>0</v>
      </c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x14ac:dyDescent="0.25">
      <c r="A95" s="2" t="s">
        <v>146</v>
      </c>
      <c r="B95" s="2" t="s">
        <v>36</v>
      </c>
      <c r="C95" s="2">
        <v>13.795</v>
      </c>
      <c r="D95" s="2">
        <v>89.385000000000005</v>
      </c>
      <c r="E95" s="2">
        <v>48.649000000000001</v>
      </c>
      <c r="F95" s="2">
        <v>50.664999999999999</v>
      </c>
      <c r="G95" s="3">
        <v>1</v>
      </c>
      <c r="H95" s="2">
        <v>60</v>
      </c>
      <c r="I95" s="2" t="s">
        <v>39</v>
      </c>
      <c r="J95" s="2">
        <v>52</v>
      </c>
      <c r="K95" s="2">
        <f t="shared" si="31"/>
        <v>-3.3509999999999991</v>
      </c>
      <c r="L95" s="2"/>
      <c r="M95" s="2"/>
      <c r="N95" s="2">
        <v>40</v>
      </c>
      <c r="O95" s="2">
        <v>50</v>
      </c>
      <c r="P95" s="2">
        <f t="shared" si="32"/>
        <v>9.7298000000000009</v>
      </c>
      <c r="Q95" s="10"/>
      <c r="R95" s="10">
        <f t="shared" si="46"/>
        <v>0</v>
      </c>
      <c r="S95" s="10"/>
      <c r="T95" s="2"/>
      <c r="U95" s="2">
        <f t="shared" si="44"/>
        <v>14.457131698493287</v>
      </c>
      <c r="V95" s="2">
        <f t="shared" si="34"/>
        <v>14.457131698493287</v>
      </c>
      <c r="W95" s="2">
        <v>12.504</v>
      </c>
      <c r="X95" s="2">
        <v>10.9472</v>
      </c>
      <c r="Y95" s="2">
        <v>8.0033999999999992</v>
      </c>
      <c r="Z95" s="2">
        <v>4.7671999999999999</v>
      </c>
      <c r="AA95" s="2">
        <v>12.909599999999999</v>
      </c>
      <c r="AB95" s="2"/>
      <c r="AC95" s="2">
        <f t="shared" si="47"/>
        <v>0</v>
      </c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x14ac:dyDescent="0.25">
      <c r="A96" s="2" t="s">
        <v>147</v>
      </c>
      <c r="B96" s="2" t="s">
        <v>36</v>
      </c>
      <c r="C96" s="2">
        <v>7.8879999999999999</v>
      </c>
      <c r="D96" s="2">
        <v>135.476</v>
      </c>
      <c r="E96" s="2">
        <v>42.887999999999998</v>
      </c>
      <c r="F96" s="2">
        <v>94.542000000000002</v>
      </c>
      <c r="G96" s="3">
        <v>1</v>
      </c>
      <c r="H96" s="2">
        <v>60</v>
      </c>
      <c r="I96" s="2" t="s">
        <v>39</v>
      </c>
      <c r="J96" s="2">
        <v>47</v>
      </c>
      <c r="K96" s="2">
        <f t="shared" si="31"/>
        <v>-4.1120000000000019</v>
      </c>
      <c r="L96" s="2"/>
      <c r="M96" s="2"/>
      <c r="N96" s="2">
        <v>0</v>
      </c>
      <c r="O96" s="2">
        <v>20</v>
      </c>
      <c r="P96" s="2">
        <f t="shared" si="32"/>
        <v>8.5776000000000003</v>
      </c>
      <c r="Q96" s="10">
        <v>10</v>
      </c>
      <c r="R96" s="10">
        <f t="shared" si="46"/>
        <v>10</v>
      </c>
      <c r="S96" s="10"/>
      <c r="T96" s="2"/>
      <c r="U96" s="2">
        <f t="shared" si="44"/>
        <v>14.519445998880805</v>
      </c>
      <c r="V96" s="2">
        <f t="shared" si="34"/>
        <v>13.353618727849282</v>
      </c>
      <c r="W96" s="2">
        <v>11.0098</v>
      </c>
      <c r="X96" s="2">
        <v>12.622</v>
      </c>
      <c r="Y96" s="2">
        <v>8.2156000000000002</v>
      </c>
      <c r="Z96" s="2">
        <v>6.3078000000000003</v>
      </c>
      <c r="AA96" s="2">
        <v>12.3096</v>
      </c>
      <c r="AB96" s="2"/>
      <c r="AC96" s="2">
        <f t="shared" si="47"/>
        <v>10</v>
      </c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x14ac:dyDescent="0.25">
      <c r="A97" s="2" t="s">
        <v>148</v>
      </c>
      <c r="B97" s="2" t="s">
        <v>36</v>
      </c>
      <c r="C97" s="2">
        <v>114.005</v>
      </c>
      <c r="D97" s="2">
        <v>1.4</v>
      </c>
      <c r="E97" s="2">
        <v>61.692999999999998</v>
      </c>
      <c r="F97" s="2">
        <v>41.524000000000001</v>
      </c>
      <c r="G97" s="3">
        <v>1</v>
      </c>
      <c r="H97" s="2">
        <v>60</v>
      </c>
      <c r="I97" s="2" t="s">
        <v>41</v>
      </c>
      <c r="J97" s="2">
        <v>58.5</v>
      </c>
      <c r="K97" s="2">
        <f t="shared" si="31"/>
        <v>3.1929999999999978</v>
      </c>
      <c r="L97" s="2"/>
      <c r="M97" s="2"/>
      <c r="N97" s="2">
        <v>50</v>
      </c>
      <c r="O97" s="2">
        <v>55</v>
      </c>
      <c r="P97" s="2">
        <f t="shared" si="32"/>
        <v>12.3386</v>
      </c>
      <c r="Q97" s="10">
        <f>14*P97-O97-N97-F97</f>
        <v>26.216399999999993</v>
      </c>
      <c r="R97" s="10">
        <f t="shared" si="46"/>
        <v>26</v>
      </c>
      <c r="S97" s="10"/>
      <c r="T97" s="2"/>
      <c r="U97" s="2">
        <f t="shared" si="44"/>
        <v>13.982461543449014</v>
      </c>
      <c r="V97" s="2">
        <f t="shared" si="34"/>
        <v>11.875253270225148</v>
      </c>
      <c r="W97" s="2">
        <v>13.8338</v>
      </c>
      <c r="X97" s="2">
        <v>11.4132</v>
      </c>
      <c r="Y97" s="2">
        <v>12.015000000000001</v>
      </c>
      <c r="Z97" s="2">
        <v>18.962800000000001</v>
      </c>
      <c r="AA97" s="2">
        <v>25.204599999999999</v>
      </c>
      <c r="AB97" s="2" t="s">
        <v>149</v>
      </c>
      <c r="AC97" s="2">
        <f t="shared" si="47"/>
        <v>26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x14ac:dyDescent="0.25">
      <c r="A98" s="12" t="s">
        <v>150</v>
      </c>
      <c r="B98" s="12" t="s">
        <v>32</v>
      </c>
      <c r="C98" s="12"/>
      <c r="D98" s="12"/>
      <c r="E98" s="12">
        <v>1</v>
      </c>
      <c r="F98" s="16">
        <v>-1</v>
      </c>
      <c r="G98" s="13">
        <v>0</v>
      </c>
      <c r="H98" s="12" t="e">
        <f>#N/A</f>
        <v>#N/A</v>
      </c>
      <c r="I98" s="12" t="s">
        <v>62</v>
      </c>
      <c r="J98" s="12">
        <v>2</v>
      </c>
      <c r="K98" s="12">
        <f t="shared" si="31"/>
        <v>-1</v>
      </c>
      <c r="L98" s="12"/>
      <c r="M98" s="12"/>
      <c r="N98" s="12"/>
      <c r="O98" s="12"/>
      <c r="P98" s="12">
        <f t="shared" si="32"/>
        <v>0.2</v>
      </c>
      <c r="Q98" s="14"/>
      <c r="R98" s="14"/>
      <c r="S98" s="14"/>
      <c r="T98" s="12"/>
      <c r="U98" s="12">
        <f t="shared" si="43"/>
        <v>-5</v>
      </c>
      <c r="V98" s="12">
        <f t="shared" si="34"/>
        <v>-5</v>
      </c>
      <c r="W98" s="12">
        <v>0</v>
      </c>
      <c r="X98" s="12">
        <v>0.2</v>
      </c>
      <c r="Y98" s="12">
        <v>0.8</v>
      </c>
      <c r="Z98" s="12">
        <v>0</v>
      </c>
      <c r="AA98" s="12">
        <v>0</v>
      </c>
      <c r="AB98" s="12" t="s">
        <v>92</v>
      </c>
      <c r="AC98" s="12">
        <f t="shared" si="35"/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x14ac:dyDescent="0.25">
      <c r="A99" s="2" t="s">
        <v>151</v>
      </c>
      <c r="B99" s="2" t="s">
        <v>32</v>
      </c>
      <c r="C99" s="2"/>
      <c r="D99" s="2">
        <v>248</v>
      </c>
      <c r="E99" s="2">
        <v>63</v>
      </c>
      <c r="F99" s="2">
        <v>180</v>
      </c>
      <c r="G99" s="3">
        <v>0.33</v>
      </c>
      <c r="H99" s="2">
        <v>30</v>
      </c>
      <c r="I99" s="2" t="s">
        <v>33</v>
      </c>
      <c r="J99" s="2">
        <v>68</v>
      </c>
      <c r="K99" s="2">
        <f t="shared" si="31"/>
        <v>-5</v>
      </c>
      <c r="L99" s="2"/>
      <c r="M99" s="2"/>
      <c r="N99" s="2">
        <v>0</v>
      </c>
      <c r="O99" s="2">
        <v>30</v>
      </c>
      <c r="P99" s="2">
        <f t="shared" si="32"/>
        <v>12.6</v>
      </c>
      <c r="Q99" s="10"/>
      <c r="R99" s="10">
        <f t="shared" ref="R99" si="48">ROUND(Q99,0)</f>
        <v>0</v>
      </c>
      <c r="S99" s="10"/>
      <c r="T99" s="2"/>
      <c r="U99" s="2">
        <f t="shared" ref="U99:U100" si="49">(F99+N99+O99+R99)/P99</f>
        <v>16.666666666666668</v>
      </c>
      <c r="V99" s="2">
        <f t="shared" si="34"/>
        <v>16.666666666666668</v>
      </c>
      <c r="W99" s="2">
        <v>7.2</v>
      </c>
      <c r="X99" s="2">
        <v>24.2</v>
      </c>
      <c r="Y99" s="2">
        <v>4.5999999999999996</v>
      </c>
      <c r="Z99" s="2">
        <v>11</v>
      </c>
      <c r="AA99" s="2">
        <v>0</v>
      </c>
      <c r="AB99" s="2" t="s">
        <v>44</v>
      </c>
      <c r="AC99" s="2">
        <f t="shared" ref="AC99:AC100" si="50">R99*G99</f>
        <v>0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x14ac:dyDescent="0.25">
      <c r="A100" s="2" t="s">
        <v>152</v>
      </c>
      <c r="B100" s="2" t="s">
        <v>32</v>
      </c>
      <c r="C100" s="2">
        <v>236</v>
      </c>
      <c r="D100" s="2">
        <v>2</v>
      </c>
      <c r="E100" s="2">
        <v>105</v>
      </c>
      <c r="F100" s="2">
        <v>123</v>
      </c>
      <c r="G100" s="3">
        <v>0.18</v>
      </c>
      <c r="H100" s="2">
        <v>45</v>
      </c>
      <c r="I100" s="2" t="s">
        <v>33</v>
      </c>
      <c r="J100" s="2">
        <v>109</v>
      </c>
      <c r="K100" s="2">
        <f t="shared" si="31"/>
        <v>-4</v>
      </c>
      <c r="L100" s="2"/>
      <c r="M100" s="2"/>
      <c r="N100" s="2">
        <v>0</v>
      </c>
      <c r="O100" s="2">
        <v>100</v>
      </c>
      <c r="P100" s="2">
        <f t="shared" si="32"/>
        <v>21</v>
      </c>
      <c r="Q100" s="10">
        <f>13*P100-O100-N100-F100</f>
        <v>50</v>
      </c>
      <c r="R100" s="10">
        <v>70</v>
      </c>
      <c r="S100" s="10">
        <v>90</v>
      </c>
      <c r="T100" s="2"/>
      <c r="U100" s="2">
        <f t="shared" si="49"/>
        <v>13.952380952380953</v>
      </c>
      <c r="V100" s="2">
        <f t="shared" si="34"/>
        <v>10.619047619047619</v>
      </c>
      <c r="W100" s="2">
        <v>3.2</v>
      </c>
      <c r="X100" s="2">
        <v>0.6</v>
      </c>
      <c r="Y100" s="2">
        <v>8.8000000000000007</v>
      </c>
      <c r="Z100" s="2">
        <v>30.2</v>
      </c>
      <c r="AA100" s="2">
        <v>25</v>
      </c>
      <c r="AB100" s="2" t="s">
        <v>153</v>
      </c>
      <c r="AC100" s="2">
        <f t="shared" si="50"/>
        <v>12.6</v>
      </c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x14ac:dyDescent="0.25">
      <c r="A101" s="18" t="s">
        <v>154</v>
      </c>
      <c r="B101" s="2" t="s">
        <v>32</v>
      </c>
      <c r="C101" s="2"/>
      <c r="D101" s="2">
        <v>1</v>
      </c>
      <c r="E101" s="2">
        <v>1</v>
      </c>
      <c r="F101" s="16">
        <v>-1</v>
      </c>
      <c r="G101" s="3">
        <v>0</v>
      </c>
      <c r="H101" s="2">
        <v>45</v>
      </c>
      <c r="I101" s="2" t="s">
        <v>155</v>
      </c>
      <c r="J101" s="2">
        <v>3</v>
      </c>
      <c r="K101" s="2">
        <f t="shared" si="31"/>
        <v>-2</v>
      </c>
      <c r="L101" s="2"/>
      <c r="M101" s="2"/>
      <c r="N101" s="2"/>
      <c r="O101" s="2"/>
      <c r="P101" s="2">
        <f t="shared" si="32"/>
        <v>0.2</v>
      </c>
      <c r="Q101" s="10"/>
      <c r="R101" s="10"/>
      <c r="S101" s="10"/>
      <c r="T101" s="2"/>
      <c r="U101" s="2">
        <f t="shared" si="43"/>
        <v>-5</v>
      </c>
      <c r="V101" s="2">
        <f t="shared" si="34"/>
        <v>-5</v>
      </c>
      <c r="W101" s="2">
        <v>0.4</v>
      </c>
      <c r="X101" s="2">
        <v>0.2</v>
      </c>
      <c r="Y101" s="2">
        <v>0.4</v>
      </c>
      <c r="Z101" s="2">
        <v>6.2</v>
      </c>
      <c r="AA101" s="2">
        <v>9.6</v>
      </c>
      <c r="AB101" s="2"/>
      <c r="AC101" s="2">
        <f t="shared" si="35"/>
        <v>0</v>
      </c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x14ac:dyDescent="0.25">
      <c r="A102" s="12" t="s">
        <v>156</v>
      </c>
      <c r="B102" s="12" t="s">
        <v>36</v>
      </c>
      <c r="C102" s="12">
        <v>-1.43</v>
      </c>
      <c r="D102" s="12"/>
      <c r="E102" s="12"/>
      <c r="F102" s="12">
        <v>-1.43</v>
      </c>
      <c r="G102" s="13">
        <v>0</v>
      </c>
      <c r="H102" s="12" t="e">
        <f>#N/A</f>
        <v>#N/A</v>
      </c>
      <c r="I102" s="12" t="s">
        <v>62</v>
      </c>
      <c r="J102" s="12"/>
      <c r="K102" s="12">
        <f t="shared" ref="K102" si="51">E102-J102</f>
        <v>0</v>
      </c>
      <c r="L102" s="12"/>
      <c r="M102" s="12"/>
      <c r="N102" s="12"/>
      <c r="O102" s="12"/>
      <c r="P102" s="12">
        <f t="shared" si="32"/>
        <v>0</v>
      </c>
      <c r="Q102" s="14"/>
      <c r="R102" s="14"/>
      <c r="S102" s="14"/>
      <c r="T102" s="12"/>
      <c r="U102" s="12" t="e">
        <f t="shared" si="43"/>
        <v>#DIV/0!</v>
      </c>
      <c r="V102" s="12" t="e">
        <f t="shared" si="34"/>
        <v>#DIV/0!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 t="s">
        <v>62</v>
      </c>
      <c r="AC102" s="12">
        <f t="shared" si="35"/>
        <v>0</v>
      </c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48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48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48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48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48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48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48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48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48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48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48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48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48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1:48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1:48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1:48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1:48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1:48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1:48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1:48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1:48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1:48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1:48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1:48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48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1:48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1:48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1:48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1:48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1:48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1:48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1:48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1:48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1:48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1:48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1:48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1:48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1:48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1:48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1:48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1:48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1:48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1:48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1:48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1:48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1:48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1:48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1:48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1:48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1:48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1:48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1:48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1:48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1:48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1:48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1:48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1:48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1:48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1:48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1:48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1:48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1:48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1:48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1:48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1:48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1:48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1:48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1:48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1:48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1:48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1:48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1:48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1:48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1:48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1:48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1:48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1:48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1:48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1:48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1:48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1:48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1:48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1:48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1:48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1:48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1:48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1:48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1:48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1:48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1:48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1:48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1:48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1:48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1:48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1:48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1:48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1:48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1:48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1:48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1:48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1:48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1:48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1:48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1:48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1:48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1:48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1:48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1:48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1:48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1:48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1:48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1:48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1:48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1:48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1:48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1:48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1:48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1:48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1:48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1:48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1:48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1:48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1:48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1:48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1:48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1:48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1:48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1:48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1:48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1:48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1:48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1:48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1:48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1:48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1:48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1:48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1:48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1:48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1:48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1:48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1:48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1:48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1:48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1:48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1:48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1:48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1:48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1:48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1:48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1:48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1:48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1:48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1:48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1:48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1:48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1:48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1:48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1:48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1:48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1:48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1:48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1:48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1:48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1:48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1:48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1:48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1:48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1:48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1:48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1:48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1:48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1:48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1:48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1:48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1:48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1:48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1:48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1:48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1:48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1:48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1:48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1:48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1:48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1:48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1:48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1:48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1:48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1:48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1:48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1:48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1:48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1:48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1:48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1:48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1:48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1:48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1:48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1:48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1:48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1:48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1:48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1:48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1:48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1:48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1:48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1:48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1:48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1:48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1:48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1:48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1:48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1:48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1:48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1:48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1:48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1:48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1:48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1:48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1:48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1:48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1:48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1:48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1:48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1:48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1:48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1:48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1:48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1:48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1:48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1:48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1:48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1:48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1:48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1:48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1:48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1:48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1:48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1:48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1:48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1:48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1:48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1:48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1:48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1:48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1:48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1:48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1:48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1:48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1:48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1:48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1:48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1:48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1:48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1:48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1:48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1:48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1:48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1:48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1:48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1:48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1:48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1:48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1:48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1:48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1:48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1:48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1:48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1:48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1:48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1:48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1:48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1:48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1:48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1:48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1:48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1:48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1:48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1:48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1:48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1:48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1:48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1:48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1:48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1:48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1:48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1:48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1:48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1:48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1:48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1:48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1:48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1:48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1:48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1:48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1:48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1:48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1:48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1:48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1:48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1:48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1:48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1:48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1:48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1:48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1:48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1:48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spans="1:48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spans="1:48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spans="1:48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spans="1:48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spans="1:48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spans="1:48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spans="1:48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spans="1:48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spans="1:48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spans="1:48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spans="1:48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spans="1:48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spans="1:48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spans="1:48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spans="1:48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spans="1:48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spans="1:48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 spans="1:48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 spans="1:48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 spans="1:48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 spans="1:48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spans="1:48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 spans="1:48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spans="1:48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 spans="1:48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spans="1:48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spans="1:48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spans="1:48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spans="1:48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 spans="1:48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 spans="1:48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 spans="1:48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 spans="1:48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 spans="1:48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 spans="1:48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 spans="1:48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 spans="1:48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 spans="1:48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 spans="1:48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 spans="1:48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 spans="1:48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spans="1:48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 spans="1:48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spans="1:48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 spans="1:48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spans="1:48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</sheetData>
  <autoFilter ref="A3:AC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2024-10-29T06:21:10Z</dcterms:created>
  <dcterms:modified xsi:type="dcterms:W3CDTF">2024-10-30T09:25:58Z</dcterms:modified>
  <dc:language>ru-RU</dc:language>
</cp:coreProperties>
</file>