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4,24 Ост СЫР\"/>
    </mc:Choice>
  </mc:AlternateContent>
  <xr:revisionPtr revIDLastSave="0" documentId="13_ncr:1_{3CE8872F-D4DE-4CEF-9751-AECCA3B742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6" i="1"/>
  <c r="P7" i="1" l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6" i="1"/>
  <c r="U6" i="1" s="1"/>
  <c r="O5" i="1"/>
  <c r="K16" i="1"/>
  <c r="K13" i="1"/>
  <c r="K11" i="1"/>
  <c r="K20" i="1"/>
  <c r="U35" i="1" l="1"/>
  <c r="U31" i="1"/>
  <c r="U27" i="1"/>
  <c r="U23" i="1"/>
  <c r="U19" i="1"/>
  <c r="U15" i="1"/>
  <c r="U11" i="1"/>
  <c r="U7" i="1"/>
  <c r="T6" i="1"/>
  <c r="U33" i="1"/>
  <c r="U29" i="1"/>
  <c r="U25" i="1"/>
  <c r="U21" i="1"/>
  <c r="U17" i="1"/>
  <c r="U13" i="1"/>
  <c r="U9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5" i="1"/>
  <c r="K14" i="1"/>
  <c r="K12" i="1"/>
  <c r="K10" i="1"/>
  <c r="K9" i="1"/>
  <c r="K8" i="1"/>
  <c r="K7" i="1"/>
  <c r="K6" i="1"/>
  <c r="AA5" i="1"/>
  <c r="Y5" i="1"/>
  <c r="X5" i="1"/>
  <c r="W5" i="1"/>
  <c r="V5" i="1"/>
  <c r="R5" i="1"/>
  <c r="Q5" i="1"/>
  <c r="P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<sst xmlns="http://schemas.openxmlformats.org/spreadsheetml/2006/main" count="105" uniqueCount="67">
  <si>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</si>
  <si>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</si>
  <si>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</si>
  <si>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</si>
  <si>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</si>
  <si>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</si>
  <si>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</si>
  <si>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</si>
  <si>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</si>
  <si>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</si>
  <si>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</si>
  <si>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</si>
  <si>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</si>
  <si>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</si>
  <si>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</si>
  <si>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</si>
  <si>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</si>
  <si>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</si>
  <si>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</si>
  <si>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</si>
  <si>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</si>
  <si>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</si>
  <si>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</si>
  <si>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</si>
  <si>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</si>
  <si>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</si>
  <si>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</si>
  <si>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</si>
  <si>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</si>
  <si>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</si>
  <si>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</si>
  <si>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</si>
  <si>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</si>
  <si>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</si>
  <si>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</si>
  <si>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</si>
  <si>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</si>
  <si>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</si>
  <si>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</si>
  <si>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</si>
  <si>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</si>
  <si>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</si>
  <si>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</si>
  <si>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</si>
  <si>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</si>
  <si>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</si>
  <si>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</si>
  <si>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</si>
  <si>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</si>
  <si>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</si>
  <si>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</si>
  <si>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</si>
  <si>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</si>
  <si>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</si>
  <si>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</si>
  <si>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</si>
  <si>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</si>
  <si>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</si>
  <si>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</si>
  <si>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</si>
  <si>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необходимо увеличить продажи</t>
  </si>
  <si>
    <t>уже привезли</t>
  </si>
  <si>
    <t>завод не привезли</t>
  </si>
  <si>
    <t>заказ</t>
  </si>
  <si>
    <t>16,04,</t>
  </si>
  <si>
    <t>31,03,</t>
  </si>
  <si>
    <t>02,04,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</si>
</sst>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1" xfId="1" applyNumberFormat="1" applyBorder="1"/>
    <xf numFmtId="164" fontId="1" fillId="0" borderId="8" xfId="1" applyNumberFormat="1" applyBorder="1"/>
    <xf numFmtId="164" fontId="1" fillId="4" borderId="9" xfId="1" applyNumberFormat="1" applyFill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0" borderId="9" xfId="1" applyNumberFormat="1" applyBorder="1"/>
    <xf numFmtId="164" fontId="1" fillId="0" borderId="4" xfId="1" applyNumberFormat="1" applyBorder="1"/>
    <xf numFmtId="164" fontId="4" fillId="5" borderId="1" xfId="1" applyNumberFormat="1" applyFont="1" applyFill="1"/>
    <xf numFmtId="164" fontId="1" fillId="5" borderId="3" xfId="1" applyNumberFormat="1" applyFill="1" applyBorder="1"/>
    <xf numFmtId="164" fontId="2" fillId="7" borderId="1" xfId="1" applyNumberFormat="1" applyFont="1" applyFill="1"/>
    <xf numFmtId="164" fontId="2" fillId="2" borderId="9" xfId="1" applyNumberFormat="1" applyFont="1" applyFill="1" applyBorder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8" borderId="1" xfId="1" applyNumberFormat="1" applyFill="1"/>
    <xf numFmtId="164" fontId="5" fillId="0" borderId="4" xfId="1" applyNumberFormat="1" applyFont="1" applyBorder="1" applyAlignment="1">
      <alignment horizontal="center"/>
    </xf>
    <xf numFmtId="164" fontId="1" fillId="0" borderId="6" xfId="1" applyNumberFormat="1" applyBorder="1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selection activeCell="O5" sqref="O5"/>
    </sheetView>
  </sheetViews>
  <sheetFormatPr defaultRowHeight="15" x14ac:dyDescent="0.25"/>
  <cols>
    <col min="1" max="1" width="60" customWidth="1"/>
    <col min="2" max="2" width="4.5703125" customWidth="1"/>
    <col min="3" max="6" width="6.7109375" customWidth="1"/>
    <col min="7" max="7" width="6.28515625" style="9" customWidth="1"/>
    <col min="8" max="8" width="1" customWidth="1"/>
    <col min="9" max="9" width="10.28515625" customWidth="1"/>
    <col min="10" max="11" width="8" customWidth="1"/>
    <col min="12" max="13" width="0.7109375" customWidth="1"/>
    <col min="14" max="18" width="8" customWidth="1"/>
    <col min="19" max="19" width="22.5703125" customWidth="1"/>
    <col min="20" max="21" width="5.85546875" customWidth="1"/>
    <col min="22" max="25" width="8" customWidth="1"/>
    <col min="26" max="26" width="30.140625" customWidth="1"/>
    <col min="27" max="51" width="8" customWidth="1"/>
  </cols>
  <sheetData>
    <row r="1" spans="1:51" ht="15.75" thickBot="1" x14ac:dyDescent="0.3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28" t="s">
        <v>61</v>
      </c>
      <c r="O2" s="29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4" t="s">
        <v>13</v>
      </c>
      <c r="O3" s="24" t="s">
        <v>13</v>
      </c>
      <c r="P3" s="2" t="s">
        <v>14</v>
      </c>
      <c r="Q3" s="3" t="s">
        <v>63</v>
      </c>
      <c r="R3" s="23" t="s">
        <v>15</v>
      </c>
      <c r="S3" s="23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65</v>
      </c>
      <c r="O4" s="1" t="s">
        <v>66</v>
      </c>
      <c r="P4" s="1" t="s">
        <v>22</v>
      </c>
      <c r="Q4" s="1" t="s">
        <v>64</v>
      </c>
      <c r="R4" s="1"/>
      <c r="S4" s="1"/>
      <c r="T4" s="1"/>
      <c r="U4" s="1"/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2045.346</v>
      </c>
      <c r="F5" s="4">
        <f>SUM(F6:F499)</f>
        <v>7655.2169999999987</v>
      </c>
      <c r="G5" s="7"/>
      <c r="H5" s="1"/>
      <c r="I5" s="1"/>
      <c r="J5" s="4">
        <f t="shared" ref="J5:R5" si="0">SUM(J6:J499)</f>
        <v>2306.4650000000001</v>
      </c>
      <c r="K5" s="4">
        <f t="shared" si="0"/>
        <v>-261.11899999999997</v>
      </c>
      <c r="L5" s="4">
        <f t="shared" si="0"/>
        <v>0</v>
      </c>
      <c r="M5" s="4">
        <f t="shared" si="0"/>
        <v>0</v>
      </c>
      <c r="N5" s="4">
        <f t="shared" si="0"/>
        <v>7270</v>
      </c>
      <c r="O5" s="4">
        <f t="shared" si="0"/>
        <v>600</v>
      </c>
      <c r="P5" s="4">
        <f t="shared" si="0"/>
        <v>409.06919999999997</v>
      </c>
      <c r="Q5" s="4">
        <f t="shared" si="0"/>
        <v>1510</v>
      </c>
      <c r="R5" s="4">
        <f t="shared" si="0"/>
        <v>0</v>
      </c>
      <c r="S5" s="1"/>
      <c r="T5" s="1"/>
      <c r="U5" s="1"/>
      <c r="V5" s="4">
        <f>SUM(V6:V499)</f>
        <v>570.4144</v>
      </c>
      <c r="W5" s="4">
        <f>SUM(W6:W499)</f>
        <v>736.92160000000001</v>
      </c>
      <c r="X5" s="4">
        <f>SUM(X6:X499)</f>
        <v>858.30499999999984</v>
      </c>
      <c r="Y5" s="4">
        <f>SUM(Y6:Y499)</f>
        <v>554.84740000000011</v>
      </c>
      <c r="Z5" s="1"/>
      <c r="AA5" s="4">
        <f>SUM(AA6:AA499)</f>
        <v>835.6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28</v>
      </c>
      <c r="C6" s="1">
        <v>107</v>
      </c>
      <c r="D6" s="1"/>
      <c r="E6" s="1">
        <v>77</v>
      </c>
      <c r="F6" s="1">
        <v>19</v>
      </c>
      <c r="G6" s="7">
        <v>0.14000000000000001</v>
      </c>
      <c r="H6" s="1"/>
      <c r="I6" s="1">
        <v>9988421</v>
      </c>
      <c r="J6" s="1">
        <v>93</v>
      </c>
      <c r="K6" s="1">
        <f t="shared" ref="K6:K36" si="1">E6-J6</f>
        <v>-16</v>
      </c>
      <c r="L6" s="1"/>
      <c r="M6" s="1"/>
      <c r="N6" s="1">
        <v>0</v>
      </c>
      <c r="O6" s="1"/>
      <c r="P6" s="1">
        <f>E6/5</f>
        <v>15.4</v>
      </c>
      <c r="Q6" s="5">
        <v>80</v>
      </c>
      <c r="R6" s="5"/>
      <c r="S6" s="1"/>
      <c r="T6" s="1">
        <f>(F6+Q6)/P6</f>
        <v>6.4285714285714288</v>
      </c>
      <c r="U6" s="1">
        <f>F6/P6</f>
        <v>1.2337662337662338</v>
      </c>
      <c r="V6" s="1">
        <v>0</v>
      </c>
      <c r="W6" s="1">
        <v>12.6</v>
      </c>
      <c r="X6" s="1">
        <v>0</v>
      </c>
      <c r="Y6" s="1">
        <v>0</v>
      </c>
      <c r="Z6" s="1"/>
      <c r="AA6" s="1">
        <f>Q6*G6</f>
        <v>11.200000000000001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29</v>
      </c>
      <c r="B7" s="1" t="s">
        <v>28</v>
      </c>
      <c r="C7" s="1">
        <v>22</v>
      </c>
      <c r="D7" s="1"/>
      <c r="E7" s="1">
        <v>9</v>
      </c>
      <c r="F7" s="1"/>
      <c r="G7" s="7">
        <v>0.18</v>
      </c>
      <c r="H7" s="1"/>
      <c r="I7" s="1">
        <v>9988445</v>
      </c>
      <c r="J7" s="1">
        <v>33</v>
      </c>
      <c r="K7" s="1">
        <f t="shared" si="1"/>
        <v>-24</v>
      </c>
      <c r="L7" s="1"/>
      <c r="M7" s="1"/>
      <c r="N7" s="1">
        <v>0</v>
      </c>
      <c r="O7" s="1"/>
      <c r="P7" s="1">
        <f t="shared" ref="P7:P36" si="2">E7/5</f>
        <v>1.8</v>
      </c>
      <c r="Q7" s="5">
        <v>80</v>
      </c>
      <c r="R7" s="5"/>
      <c r="S7" s="1"/>
      <c r="T7" s="1">
        <f t="shared" ref="T7:T36" si="3">(F7+Q7)/P7</f>
        <v>44.444444444444443</v>
      </c>
      <c r="U7" s="1">
        <f t="shared" ref="U7:U36" si="4">F7/P7</f>
        <v>0</v>
      </c>
      <c r="V7" s="1">
        <v>0</v>
      </c>
      <c r="W7" s="1">
        <v>12.8</v>
      </c>
      <c r="X7" s="1">
        <v>0</v>
      </c>
      <c r="Y7" s="1">
        <v>0</v>
      </c>
      <c r="Z7" s="1"/>
      <c r="AA7" s="1">
        <f t="shared" ref="AA7:AA36" si="5">Q7*G7</f>
        <v>14.399999999999999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30</v>
      </c>
      <c r="B8" s="1" t="s">
        <v>28</v>
      </c>
      <c r="C8" s="1">
        <v>265</v>
      </c>
      <c r="D8" s="1"/>
      <c r="E8" s="1">
        <v>140</v>
      </c>
      <c r="F8" s="1">
        <v>82</v>
      </c>
      <c r="G8" s="7">
        <v>0.18</v>
      </c>
      <c r="H8" s="1"/>
      <c r="I8" s="1">
        <v>5034819</v>
      </c>
      <c r="J8" s="1">
        <v>160</v>
      </c>
      <c r="K8" s="1">
        <f t="shared" si="1"/>
        <v>-20</v>
      </c>
      <c r="L8" s="1"/>
      <c r="M8" s="1"/>
      <c r="N8" s="1">
        <v>0</v>
      </c>
      <c r="O8" s="1"/>
      <c r="P8" s="1">
        <f t="shared" si="2"/>
        <v>28</v>
      </c>
      <c r="Q8" s="5"/>
      <c r="R8" s="5"/>
      <c r="S8" s="1"/>
      <c r="T8" s="1">
        <f t="shared" si="3"/>
        <v>2.9285714285714284</v>
      </c>
      <c r="U8" s="1">
        <f t="shared" si="4"/>
        <v>2.9285714285714284</v>
      </c>
      <c r="V8" s="1">
        <v>3.6</v>
      </c>
      <c r="W8" s="1">
        <v>29.6</v>
      </c>
      <c r="X8" s="1">
        <v>20.8</v>
      </c>
      <c r="Y8" s="1">
        <v>22.6</v>
      </c>
      <c r="Z8" s="1"/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5.75" thickBot="1" x14ac:dyDescent="0.3">
      <c r="A9" s="1" t="s">
        <v>31</v>
      </c>
      <c r="B9" s="1" t="s">
        <v>28</v>
      </c>
      <c r="C9" s="1">
        <v>133</v>
      </c>
      <c r="D9" s="1">
        <v>56</v>
      </c>
      <c r="E9" s="1">
        <v>52</v>
      </c>
      <c r="F9" s="1">
        <v>118</v>
      </c>
      <c r="G9" s="7">
        <v>0.1</v>
      </c>
      <c r="H9" s="1"/>
      <c r="I9" s="1">
        <v>8444163</v>
      </c>
      <c r="J9" s="1">
        <v>52</v>
      </c>
      <c r="K9" s="1">
        <f t="shared" si="1"/>
        <v>0</v>
      </c>
      <c r="L9" s="1"/>
      <c r="M9" s="1"/>
      <c r="N9" s="1">
        <v>50</v>
      </c>
      <c r="O9" s="1"/>
      <c r="P9" s="1">
        <f t="shared" si="2"/>
        <v>10.4</v>
      </c>
      <c r="Q9" s="5"/>
      <c r="R9" s="5"/>
      <c r="S9" s="1"/>
      <c r="T9" s="1">
        <f t="shared" si="3"/>
        <v>11.346153846153845</v>
      </c>
      <c r="U9" s="1">
        <f t="shared" si="4"/>
        <v>11.346153846153845</v>
      </c>
      <c r="V9" s="1">
        <v>13.2</v>
      </c>
      <c r="W9" s="1">
        <v>17.2</v>
      </c>
      <c r="X9" s="1">
        <v>31</v>
      </c>
      <c r="Y9" s="1">
        <v>46.2</v>
      </c>
      <c r="Z9" s="1"/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32</v>
      </c>
      <c r="B10" s="11" t="s">
        <v>28</v>
      </c>
      <c r="C10" s="11">
        <v>-2</v>
      </c>
      <c r="D10" s="11">
        <v>1102</v>
      </c>
      <c r="E10" s="11"/>
      <c r="F10" s="12">
        <v>1100</v>
      </c>
      <c r="G10" s="7">
        <v>0.18</v>
      </c>
      <c r="H10" s="1"/>
      <c r="I10" s="1"/>
      <c r="J10" s="1"/>
      <c r="K10" s="1">
        <f t="shared" si="1"/>
        <v>0</v>
      </c>
      <c r="L10" s="1"/>
      <c r="M10" s="1"/>
      <c r="N10" s="1"/>
      <c r="O10" s="1"/>
      <c r="P10" s="1">
        <f t="shared" si="2"/>
        <v>0</v>
      </c>
      <c r="Q10" s="5"/>
      <c r="R10" s="5"/>
      <c r="S10" s="1"/>
      <c r="T10" s="1" t="e">
        <f t="shared" si="3"/>
        <v>#DIV/0!</v>
      </c>
      <c r="U10" s="1" t="e">
        <f t="shared" si="4"/>
        <v>#DIV/0!</v>
      </c>
      <c r="V10" s="1">
        <v>0</v>
      </c>
      <c r="W10" s="1">
        <v>0</v>
      </c>
      <c r="X10" s="1">
        <v>0</v>
      </c>
      <c r="Y10" s="1">
        <v>0</v>
      </c>
      <c r="Z10" s="25" t="s">
        <v>60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9" t="s">
        <v>38</v>
      </c>
      <c r="B11" s="17" t="s">
        <v>28</v>
      </c>
      <c r="C11" s="17">
        <v>140</v>
      </c>
      <c r="D11" s="17"/>
      <c r="E11" s="17">
        <v>77</v>
      </c>
      <c r="F11" s="18">
        <v>-3</v>
      </c>
      <c r="G11" s="7">
        <v>0.2</v>
      </c>
      <c r="H11" s="1"/>
      <c r="I11" s="1">
        <v>5038411</v>
      </c>
      <c r="J11" s="1">
        <v>122</v>
      </c>
      <c r="K11" s="1">
        <f t="shared" ref="K11" si="6">E11-J11</f>
        <v>-45</v>
      </c>
      <c r="L11" s="1"/>
      <c r="M11" s="1"/>
      <c r="N11" s="1">
        <v>1100</v>
      </c>
      <c r="O11" s="1"/>
      <c r="P11" s="1">
        <f t="shared" si="2"/>
        <v>15.4</v>
      </c>
      <c r="Q11" s="5"/>
      <c r="R11" s="5"/>
      <c r="S11" s="1"/>
      <c r="T11" s="1">
        <f t="shared" si="3"/>
        <v>-0.19480519480519481</v>
      </c>
      <c r="U11" s="1">
        <f t="shared" si="4"/>
        <v>-0.19480519480519481</v>
      </c>
      <c r="V11" s="1">
        <v>78.2</v>
      </c>
      <c r="W11" s="1">
        <v>70.2</v>
      </c>
      <c r="X11" s="1">
        <v>88.6</v>
      </c>
      <c r="Y11" s="1">
        <v>34.6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33</v>
      </c>
      <c r="B12" s="11" t="s">
        <v>28</v>
      </c>
      <c r="C12" s="11"/>
      <c r="D12" s="11">
        <v>1010</v>
      </c>
      <c r="E12" s="11"/>
      <c r="F12" s="12">
        <v>1010</v>
      </c>
      <c r="G12" s="7">
        <v>0.18</v>
      </c>
      <c r="H12" s="1"/>
      <c r="I12" s="1"/>
      <c r="J12" s="1"/>
      <c r="K12" s="1">
        <f t="shared" si="1"/>
        <v>0</v>
      </c>
      <c r="L12" s="1"/>
      <c r="M12" s="1"/>
      <c r="N12" s="1"/>
      <c r="O12" s="1"/>
      <c r="P12" s="1">
        <f t="shared" si="2"/>
        <v>0</v>
      </c>
      <c r="Q12" s="5"/>
      <c r="R12" s="5"/>
      <c r="S12" s="1"/>
      <c r="T12" s="1" t="e">
        <f t="shared" si="3"/>
        <v>#DIV/0!</v>
      </c>
      <c r="U12" s="1" t="e">
        <f t="shared" si="4"/>
        <v>#DIV/0!</v>
      </c>
      <c r="V12" s="1">
        <v>0</v>
      </c>
      <c r="W12" s="1">
        <v>0</v>
      </c>
      <c r="X12" s="1">
        <v>0</v>
      </c>
      <c r="Y12" s="1">
        <v>0</v>
      </c>
      <c r="Z12" s="25" t="s">
        <v>60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9" t="s">
        <v>40</v>
      </c>
      <c r="B13" s="17" t="s">
        <v>28</v>
      </c>
      <c r="C13" s="17">
        <v>370</v>
      </c>
      <c r="D13" s="17"/>
      <c r="E13" s="17">
        <v>292.51</v>
      </c>
      <c r="F13" s="18">
        <v>0.49</v>
      </c>
      <c r="G13" s="7">
        <v>0.2</v>
      </c>
      <c r="H13" s="1"/>
      <c r="I13" s="1">
        <v>5038459</v>
      </c>
      <c r="J13" s="1">
        <v>299</v>
      </c>
      <c r="K13" s="1">
        <f t="shared" ref="K13" si="7">E13-J13</f>
        <v>-6.4900000000000091</v>
      </c>
      <c r="L13" s="1"/>
      <c r="M13" s="1"/>
      <c r="N13" s="1">
        <v>1000</v>
      </c>
      <c r="O13" s="1"/>
      <c r="P13" s="1">
        <f t="shared" si="2"/>
        <v>58.501999999999995</v>
      </c>
      <c r="Q13" s="5"/>
      <c r="R13" s="5"/>
      <c r="S13" s="1"/>
      <c r="T13" s="1">
        <f t="shared" si="3"/>
        <v>8.3757820245461707E-3</v>
      </c>
      <c r="U13" s="1">
        <f t="shared" si="4"/>
        <v>8.3757820245461707E-3</v>
      </c>
      <c r="V13" s="1">
        <v>82.8</v>
      </c>
      <c r="W13" s="1">
        <v>59.6</v>
      </c>
      <c r="X13" s="1">
        <v>100.4</v>
      </c>
      <c r="Y13" s="1">
        <v>47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6" t="s">
        <v>34</v>
      </c>
      <c r="B14" s="1" t="s">
        <v>28</v>
      </c>
      <c r="C14" s="1"/>
      <c r="D14" s="1">
        <v>1110</v>
      </c>
      <c r="E14" s="1"/>
      <c r="F14" s="1">
        <v>1110</v>
      </c>
      <c r="G14" s="7">
        <v>0.18</v>
      </c>
      <c r="H14" s="1"/>
      <c r="I14" s="1"/>
      <c r="J14" s="1"/>
      <c r="K14" s="1">
        <f t="shared" si="1"/>
        <v>0</v>
      </c>
      <c r="L14" s="1"/>
      <c r="M14" s="1"/>
      <c r="N14" s="1"/>
      <c r="O14" s="1"/>
      <c r="P14" s="1">
        <f t="shared" si="2"/>
        <v>0</v>
      </c>
      <c r="Q14" s="5"/>
      <c r="R14" s="5"/>
      <c r="S14" s="1"/>
      <c r="T14" s="1" t="e">
        <f t="shared" si="3"/>
        <v>#DIV/0!</v>
      </c>
      <c r="U14" s="1" t="e">
        <f t="shared" si="4"/>
        <v>#DIV/0!</v>
      </c>
      <c r="V14" s="1">
        <v>0</v>
      </c>
      <c r="W14" s="1">
        <v>0</v>
      </c>
      <c r="X14" s="1">
        <v>0</v>
      </c>
      <c r="Y14" s="1">
        <v>0</v>
      </c>
      <c r="Z14" s="25" t="s">
        <v>60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35</v>
      </c>
      <c r="B15" s="11" t="s">
        <v>36</v>
      </c>
      <c r="C15" s="11">
        <v>-7.0000000000000007E-2</v>
      </c>
      <c r="D15" s="11">
        <v>179.74</v>
      </c>
      <c r="E15" s="11">
        <v>4.97</v>
      </c>
      <c r="F15" s="12">
        <v>174.7</v>
      </c>
      <c r="G15" s="7">
        <v>1</v>
      </c>
      <c r="H15" s="1"/>
      <c r="I15" s="1"/>
      <c r="J15" s="1">
        <v>5.5</v>
      </c>
      <c r="K15" s="1">
        <f t="shared" si="1"/>
        <v>-0.53000000000000025</v>
      </c>
      <c r="L15" s="1"/>
      <c r="M15" s="1"/>
      <c r="N15" s="1"/>
      <c r="O15" s="1"/>
      <c r="P15" s="1">
        <f t="shared" si="2"/>
        <v>0.99399999999999999</v>
      </c>
      <c r="Q15" s="5"/>
      <c r="R15" s="5"/>
      <c r="S15" s="1"/>
      <c r="T15" s="1">
        <f t="shared" si="3"/>
        <v>175.75452716297787</v>
      </c>
      <c r="U15" s="1">
        <f t="shared" si="4"/>
        <v>175.75452716297787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9" t="s">
        <v>39</v>
      </c>
      <c r="B16" s="17" t="s">
        <v>36</v>
      </c>
      <c r="C16" s="17">
        <v>4.8899999999999997</v>
      </c>
      <c r="D16" s="17"/>
      <c r="E16" s="17"/>
      <c r="F16" s="18">
        <v>4.8899999999999997</v>
      </c>
      <c r="G16" s="7">
        <v>1</v>
      </c>
      <c r="H16" s="1"/>
      <c r="I16" s="1">
        <v>5038572</v>
      </c>
      <c r="J16" s="1">
        <v>6.6</v>
      </c>
      <c r="K16" s="1">
        <f t="shared" ref="K16" si="8">E16-J16</f>
        <v>-6.6</v>
      </c>
      <c r="L16" s="1"/>
      <c r="M16" s="1"/>
      <c r="N16" s="1">
        <v>160</v>
      </c>
      <c r="O16" s="1"/>
      <c r="P16" s="1">
        <f t="shared" si="2"/>
        <v>0</v>
      </c>
      <c r="Q16" s="5"/>
      <c r="R16" s="5"/>
      <c r="S16" s="1"/>
      <c r="T16" s="1" t="e">
        <f t="shared" si="3"/>
        <v>#DIV/0!</v>
      </c>
      <c r="U16" s="1" t="e">
        <f t="shared" si="4"/>
        <v>#DIV/0!</v>
      </c>
      <c r="V16" s="1">
        <v>23.8398</v>
      </c>
      <c r="W16" s="1">
        <v>30.363</v>
      </c>
      <c r="X16" s="1">
        <v>29.24</v>
      </c>
      <c r="Y16" s="1">
        <v>22.126999999999999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37</v>
      </c>
      <c r="B17" s="11" t="s">
        <v>36</v>
      </c>
      <c r="C17" s="11"/>
      <c r="D17" s="11">
        <v>341.01</v>
      </c>
      <c r="E17" s="11">
        <v>132.584</v>
      </c>
      <c r="F17" s="12">
        <v>208.42599999999999</v>
      </c>
      <c r="G17" s="7">
        <v>1</v>
      </c>
      <c r="H17" s="1"/>
      <c r="I17" s="1"/>
      <c r="J17" s="1">
        <v>142.554</v>
      </c>
      <c r="K17" s="1">
        <f t="shared" si="1"/>
        <v>-9.9699999999999989</v>
      </c>
      <c r="L17" s="1"/>
      <c r="M17" s="1"/>
      <c r="N17" s="1"/>
      <c r="O17" s="1"/>
      <c r="P17" s="1">
        <f t="shared" si="2"/>
        <v>26.5168</v>
      </c>
      <c r="Q17" s="5">
        <v>300</v>
      </c>
      <c r="R17" s="5"/>
      <c r="S17" s="1"/>
      <c r="T17" s="1">
        <f t="shared" si="3"/>
        <v>19.173731370301091</v>
      </c>
      <c r="U17" s="1">
        <f t="shared" si="4"/>
        <v>7.8601490375912624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5"/>
        <v>300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9" t="s">
        <v>41</v>
      </c>
      <c r="B18" s="17" t="s">
        <v>36</v>
      </c>
      <c r="C18" s="17">
        <v>40.700000000000003</v>
      </c>
      <c r="D18" s="17">
        <v>119.5</v>
      </c>
      <c r="E18" s="17">
        <v>74.778999999999996</v>
      </c>
      <c r="F18" s="18">
        <v>65.808000000000007</v>
      </c>
      <c r="G18" s="7">
        <v>1</v>
      </c>
      <c r="H18" s="1"/>
      <c r="I18" s="1">
        <v>5038596</v>
      </c>
      <c r="J18" s="1">
        <v>74.722999999999999</v>
      </c>
      <c r="K18" s="1">
        <f t="shared" si="1"/>
        <v>5.5999999999997385E-2</v>
      </c>
      <c r="L18" s="1"/>
      <c r="M18" s="1"/>
      <c r="N18" s="1">
        <v>200</v>
      </c>
      <c r="O18" s="1">
        <v>200</v>
      </c>
      <c r="P18" s="1">
        <f t="shared" si="2"/>
        <v>14.9558</v>
      </c>
      <c r="Q18" s="5"/>
      <c r="R18" s="5"/>
      <c r="S18" s="1"/>
      <c r="T18" s="1">
        <f t="shared" si="3"/>
        <v>4.4001658219553619</v>
      </c>
      <c r="U18" s="1">
        <f t="shared" si="4"/>
        <v>4.4001658219553619</v>
      </c>
      <c r="V18" s="1">
        <v>18.632999999999999</v>
      </c>
      <c r="W18" s="1">
        <v>15.144</v>
      </c>
      <c r="X18" s="1">
        <v>28.266999999999999</v>
      </c>
      <c r="Y18" s="1">
        <v>28.959</v>
      </c>
      <c r="Z18" s="1"/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42</v>
      </c>
      <c r="B19" s="11" t="s">
        <v>36</v>
      </c>
      <c r="C19" s="11">
        <v>-3.085</v>
      </c>
      <c r="D19" s="11">
        <v>3.085</v>
      </c>
      <c r="E19" s="11"/>
      <c r="F19" s="12"/>
      <c r="G19" s="7">
        <v>1</v>
      </c>
      <c r="H19" s="1"/>
      <c r="I19" s="1">
        <v>8785204</v>
      </c>
      <c r="J19" s="1"/>
      <c r="K19" s="1">
        <f t="shared" si="1"/>
        <v>0</v>
      </c>
      <c r="L19" s="1"/>
      <c r="M19" s="1"/>
      <c r="N19" s="1">
        <v>0</v>
      </c>
      <c r="O19" s="1">
        <v>200</v>
      </c>
      <c r="P19" s="1">
        <f t="shared" si="2"/>
        <v>0</v>
      </c>
      <c r="Q19" s="5"/>
      <c r="R19" s="5"/>
      <c r="S19" s="1"/>
      <c r="T19" s="1" t="e">
        <f t="shared" si="3"/>
        <v>#DIV/0!</v>
      </c>
      <c r="U19" s="1" t="e">
        <f t="shared" si="4"/>
        <v>#DIV/0!</v>
      </c>
      <c r="V19" s="1">
        <v>8.9556000000000004</v>
      </c>
      <c r="W19" s="1">
        <v>28.660599999999999</v>
      </c>
      <c r="X19" s="1"/>
      <c r="Y19" s="1">
        <v>0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6" t="s">
        <v>49</v>
      </c>
      <c r="B20" s="17" t="s">
        <v>36</v>
      </c>
      <c r="C20" s="17">
        <v>255.31700000000001</v>
      </c>
      <c r="D20" s="17">
        <v>218.59</v>
      </c>
      <c r="E20" s="17">
        <v>243.24199999999999</v>
      </c>
      <c r="F20" s="18">
        <v>199.357</v>
      </c>
      <c r="G20" s="7">
        <v>1</v>
      </c>
      <c r="H20" s="1"/>
      <c r="I20" s="1"/>
      <c r="J20" s="1">
        <v>237.10499999999999</v>
      </c>
      <c r="K20" s="1">
        <f t="shared" ref="K20" si="9">E20-J20</f>
        <v>6.1370000000000005</v>
      </c>
      <c r="L20" s="1"/>
      <c r="M20" s="1"/>
      <c r="N20" s="1"/>
      <c r="O20" s="1"/>
      <c r="P20" s="1">
        <f t="shared" si="2"/>
        <v>48.648399999999995</v>
      </c>
      <c r="Q20" s="5"/>
      <c r="R20" s="5"/>
      <c r="S20" s="1"/>
      <c r="T20" s="1">
        <f t="shared" si="3"/>
        <v>4.0979148337869287</v>
      </c>
      <c r="U20" s="1">
        <f t="shared" si="4"/>
        <v>4.0979148337869287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43</v>
      </c>
      <c r="B21" s="1" t="s">
        <v>36</v>
      </c>
      <c r="C21" s="1">
        <v>781.20699999999999</v>
      </c>
      <c r="D21" s="1"/>
      <c r="E21" s="1">
        <v>311.077</v>
      </c>
      <c r="F21" s="1">
        <v>439.17</v>
      </c>
      <c r="G21" s="7">
        <v>1</v>
      </c>
      <c r="H21" s="1"/>
      <c r="I21" s="1">
        <v>6159901</v>
      </c>
      <c r="J21" s="1">
        <v>312.125</v>
      </c>
      <c r="K21" s="1">
        <f t="shared" si="1"/>
        <v>-1.0480000000000018</v>
      </c>
      <c r="L21" s="1"/>
      <c r="M21" s="1"/>
      <c r="N21" s="1">
        <v>0</v>
      </c>
      <c r="O21" s="1"/>
      <c r="P21" s="1">
        <f t="shared" si="2"/>
        <v>62.215400000000002</v>
      </c>
      <c r="Q21" s="5"/>
      <c r="R21" s="5"/>
      <c r="S21" s="1"/>
      <c r="T21" s="1">
        <f t="shared" si="3"/>
        <v>7.0588632396480611</v>
      </c>
      <c r="U21" s="1">
        <f t="shared" si="4"/>
        <v>7.0588632396480611</v>
      </c>
      <c r="V21" s="1">
        <v>39.2408</v>
      </c>
      <c r="W21" s="1">
        <v>67.406400000000005</v>
      </c>
      <c r="X21" s="1">
        <v>65.572800000000001</v>
      </c>
      <c r="Y21" s="1">
        <v>34.907400000000003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44</v>
      </c>
      <c r="B22" s="1" t="s">
        <v>28</v>
      </c>
      <c r="C22" s="1">
        <v>172</v>
      </c>
      <c r="D22" s="1">
        <v>948</v>
      </c>
      <c r="E22" s="1">
        <v>122</v>
      </c>
      <c r="F22" s="1">
        <v>925</v>
      </c>
      <c r="G22" s="7">
        <v>0.2</v>
      </c>
      <c r="H22" s="1"/>
      <c r="I22" s="1">
        <v>3350128</v>
      </c>
      <c r="J22" s="1">
        <v>139</v>
      </c>
      <c r="K22" s="1">
        <f t="shared" si="1"/>
        <v>-17</v>
      </c>
      <c r="L22" s="1"/>
      <c r="M22" s="1"/>
      <c r="N22" s="1">
        <v>950</v>
      </c>
      <c r="O22" s="1"/>
      <c r="P22" s="1">
        <f t="shared" si="2"/>
        <v>24.4</v>
      </c>
      <c r="Q22" s="5"/>
      <c r="R22" s="5"/>
      <c r="S22" s="1"/>
      <c r="T22" s="1">
        <f t="shared" si="3"/>
        <v>37.909836065573771</v>
      </c>
      <c r="U22" s="1">
        <f t="shared" si="4"/>
        <v>37.909836065573771</v>
      </c>
      <c r="V22" s="1">
        <v>67.2</v>
      </c>
      <c r="W22" s="1">
        <v>61</v>
      </c>
      <c r="X22" s="1">
        <v>72.2</v>
      </c>
      <c r="Y22" s="1">
        <v>86.4</v>
      </c>
      <c r="Z22" s="25" t="s">
        <v>60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45</v>
      </c>
      <c r="B23" s="1" t="s">
        <v>36</v>
      </c>
      <c r="C23" s="1">
        <v>5.7</v>
      </c>
      <c r="D23" s="1">
        <v>222.83</v>
      </c>
      <c r="E23" s="1">
        <v>49.506</v>
      </c>
      <c r="F23" s="1">
        <v>166.84700000000001</v>
      </c>
      <c r="G23" s="7">
        <v>1</v>
      </c>
      <c r="H23" s="1"/>
      <c r="I23" s="1">
        <v>2700001</v>
      </c>
      <c r="J23" s="1">
        <v>45.802</v>
      </c>
      <c r="K23" s="1">
        <f t="shared" si="1"/>
        <v>3.7040000000000006</v>
      </c>
      <c r="L23" s="1"/>
      <c r="M23" s="1"/>
      <c r="N23" s="1">
        <v>0</v>
      </c>
      <c r="O23" s="1">
        <v>200</v>
      </c>
      <c r="P23" s="1">
        <f t="shared" si="2"/>
        <v>9.9011999999999993</v>
      </c>
      <c r="Q23" s="5"/>
      <c r="R23" s="5"/>
      <c r="S23" s="1"/>
      <c r="T23" s="1">
        <f t="shared" si="3"/>
        <v>16.851189754777202</v>
      </c>
      <c r="U23" s="1">
        <f t="shared" si="4"/>
        <v>16.851189754777202</v>
      </c>
      <c r="V23" s="1">
        <v>14.116</v>
      </c>
      <c r="W23" s="1">
        <v>35.120600000000003</v>
      </c>
      <c r="X23" s="1">
        <v>33.045000000000002</v>
      </c>
      <c r="Y23" s="1">
        <v>17.218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46</v>
      </c>
      <c r="B24" s="1" t="s">
        <v>36</v>
      </c>
      <c r="C24" s="1">
        <v>38.191000000000003</v>
      </c>
      <c r="D24" s="1">
        <v>25.254000000000001</v>
      </c>
      <c r="E24" s="1">
        <v>22.381</v>
      </c>
      <c r="F24" s="1">
        <v>25.254000000000001</v>
      </c>
      <c r="G24" s="7">
        <v>1</v>
      </c>
      <c r="H24" s="1"/>
      <c r="I24" s="1">
        <v>6159949</v>
      </c>
      <c r="J24" s="1">
        <v>23.684000000000001</v>
      </c>
      <c r="K24" s="1">
        <f t="shared" si="1"/>
        <v>-1.3030000000000008</v>
      </c>
      <c r="L24" s="1"/>
      <c r="M24" s="1"/>
      <c r="N24" s="1">
        <v>30</v>
      </c>
      <c r="O24" s="1"/>
      <c r="P24" s="1">
        <f t="shared" si="2"/>
        <v>4.4762000000000004</v>
      </c>
      <c r="Q24" s="5"/>
      <c r="R24" s="5"/>
      <c r="S24" s="1"/>
      <c r="T24" s="1">
        <f t="shared" si="3"/>
        <v>5.6418390599168937</v>
      </c>
      <c r="U24" s="1">
        <f t="shared" si="4"/>
        <v>5.6418390599168937</v>
      </c>
      <c r="V24" s="1">
        <v>2.6194000000000002</v>
      </c>
      <c r="W24" s="1">
        <v>5.2358000000000002</v>
      </c>
      <c r="X24" s="1">
        <v>3.903</v>
      </c>
      <c r="Y24" s="1">
        <v>3.9336000000000002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47</v>
      </c>
      <c r="B25" s="1" t="s">
        <v>28</v>
      </c>
      <c r="C25" s="1">
        <v>9</v>
      </c>
      <c r="D25" s="1">
        <v>752</v>
      </c>
      <c r="E25" s="1">
        <v>44</v>
      </c>
      <c r="F25" s="1">
        <v>700</v>
      </c>
      <c r="G25" s="7">
        <v>0.2</v>
      </c>
      <c r="H25" s="1"/>
      <c r="I25" s="1">
        <v>9877076</v>
      </c>
      <c r="J25" s="1">
        <v>61</v>
      </c>
      <c r="K25" s="1">
        <f t="shared" si="1"/>
        <v>-17</v>
      </c>
      <c r="L25" s="1"/>
      <c r="M25" s="1"/>
      <c r="N25" s="1">
        <v>750</v>
      </c>
      <c r="O25" s="1"/>
      <c r="P25" s="1">
        <f t="shared" si="2"/>
        <v>8.8000000000000007</v>
      </c>
      <c r="Q25" s="5"/>
      <c r="R25" s="5"/>
      <c r="S25" s="1"/>
      <c r="T25" s="1">
        <f t="shared" si="3"/>
        <v>79.545454545454533</v>
      </c>
      <c r="U25" s="1">
        <f t="shared" si="4"/>
        <v>79.545454545454533</v>
      </c>
      <c r="V25" s="1">
        <v>44.8</v>
      </c>
      <c r="W25" s="1">
        <v>54.2</v>
      </c>
      <c r="X25" s="1">
        <v>65.400000000000006</v>
      </c>
      <c r="Y25" s="1">
        <v>18.2</v>
      </c>
      <c r="Z25" s="25" t="s">
        <v>60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48</v>
      </c>
      <c r="B26" s="1" t="s">
        <v>28</v>
      </c>
      <c r="C26" s="1">
        <v>162</v>
      </c>
      <c r="D26" s="1">
        <v>304</v>
      </c>
      <c r="E26" s="1">
        <v>121</v>
      </c>
      <c r="F26" s="1">
        <v>324</v>
      </c>
      <c r="G26" s="7">
        <v>0.14000000000000001</v>
      </c>
      <c r="H26" s="1"/>
      <c r="I26" s="1">
        <v>9988391</v>
      </c>
      <c r="J26" s="1">
        <v>121</v>
      </c>
      <c r="K26" s="1">
        <f t="shared" si="1"/>
        <v>0</v>
      </c>
      <c r="L26" s="1"/>
      <c r="M26" s="1"/>
      <c r="N26" s="1">
        <v>300</v>
      </c>
      <c r="O26" s="1"/>
      <c r="P26" s="1">
        <f t="shared" si="2"/>
        <v>24.2</v>
      </c>
      <c r="Q26" s="5"/>
      <c r="R26" s="5"/>
      <c r="S26" s="1"/>
      <c r="T26" s="1">
        <f t="shared" si="3"/>
        <v>13.388429752066116</v>
      </c>
      <c r="U26" s="1">
        <f t="shared" si="4"/>
        <v>13.388429752066116</v>
      </c>
      <c r="V26" s="1">
        <v>28.6</v>
      </c>
      <c r="W26" s="1">
        <v>25.6</v>
      </c>
      <c r="X26" s="1">
        <v>51.4</v>
      </c>
      <c r="Y26" s="1">
        <v>24.2</v>
      </c>
      <c r="Z26" s="1"/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7" t="s">
        <v>50</v>
      </c>
      <c r="B27" s="1" t="s">
        <v>28</v>
      </c>
      <c r="C27" s="1"/>
      <c r="D27" s="1"/>
      <c r="E27" s="1"/>
      <c r="F27" s="1"/>
      <c r="G27" s="7">
        <v>0.1</v>
      </c>
      <c r="H27" s="1"/>
      <c r="I27" s="1">
        <v>8444187</v>
      </c>
      <c r="J27" s="1">
        <v>9</v>
      </c>
      <c r="K27" s="1">
        <f t="shared" si="1"/>
        <v>-9</v>
      </c>
      <c r="L27" s="1"/>
      <c r="M27" s="1"/>
      <c r="N27" s="22">
        <v>800</v>
      </c>
      <c r="O27" s="1"/>
      <c r="P27" s="1">
        <f t="shared" si="2"/>
        <v>0</v>
      </c>
      <c r="Q27" s="5">
        <v>600</v>
      </c>
      <c r="R27" s="5"/>
      <c r="S27" s="1"/>
      <c r="T27" s="1" t="e">
        <f t="shared" si="3"/>
        <v>#DIV/0!</v>
      </c>
      <c r="U27" s="1" t="e">
        <f t="shared" si="4"/>
        <v>#DIV/0!</v>
      </c>
      <c r="V27" s="1">
        <v>39.4</v>
      </c>
      <c r="W27" s="1">
        <v>66.400000000000006</v>
      </c>
      <c r="X27" s="1">
        <v>60.2</v>
      </c>
      <c r="Y27" s="1">
        <v>71.599999999999994</v>
      </c>
      <c r="Z27" s="26" t="s">
        <v>62</v>
      </c>
      <c r="AA27" s="1">
        <f t="shared" si="5"/>
        <v>60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51</v>
      </c>
      <c r="B28" s="11" t="s">
        <v>28</v>
      </c>
      <c r="C28" s="11"/>
      <c r="D28" s="11">
        <v>10</v>
      </c>
      <c r="E28" s="11">
        <v>10</v>
      </c>
      <c r="F28" s="12"/>
      <c r="G28" s="7">
        <v>0.2</v>
      </c>
      <c r="H28" s="1"/>
      <c r="I28" s="1"/>
      <c r="J28" s="1">
        <v>18</v>
      </c>
      <c r="K28" s="1">
        <f t="shared" si="1"/>
        <v>-8</v>
      </c>
      <c r="L28" s="1"/>
      <c r="M28" s="1"/>
      <c r="N28" s="1"/>
      <c r="O28" s="1"/>
      <c r="P28" s="1">
        <f t="shared" si="2"/>
        <v>2</v>
      </c>
      <c r="Q28" s="5"/>
      <c r="R28" s="5"/>
      <c r="S28" s="1"/>
      <c r="T28" s="1">
        <f t="shared" si="3"/>
        <v>0</v>
      </c>
      <c r="U28" s="1">
        <f t="shared" si="4"/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9" t="s">
        <v>52</v>
      </c>
      <c r="B29" s="17" t="s">
        <v>28</v>
      </c>
      <c r="C29" s="17">
        <v>97</v>
      </c>
      <c r="D29" s="17">
        <v>36</v>
      </c>
      <c r="E29" s="17">
        <v>82</v>
      </c>
      <c r="F29" s="18">
        <v>18</v>
      </c>
      <c r="G29" s="7">
        <v>0.2</v>
      </c>
      <c r="H29" s="1"/>
      <c r="I29" s="1">
        <v>783798</v>
      </c>
      <c r="J29" s="1">
        <v>74</v>
      </c>
      <c r="K29" s="1">
        <f t="shared" si="1"/>
        <v>8</v>
      </c>
      <c r="L29" s="1"/>
      <c r="M29" s="1"/>
      <c r="N29" s="1">
        <v>30</v>
      </c>
      <c r="O29" s="1"/>
      <c r="P29" s="1">
        <f t="shared" si="2"/>
        <v>16.399999999999999</v>
      </c>
      <c r="Q29" s="5"/>
      <c r="R29" s="5"/>
      <c r="S29" s="1"/>
      <c r="T29" s="1">
        <f t="shared" si="3"/>
        <v>1.0975609756097562</v>
      </c>
      <c r="U29" s="1">
        <f t="shared" si="4"/>
        <v>1.0975609756097562</v>
      </c>
      <c r="V29" s="1">
        <v>13.4</v>
      </c>
      <c r="W29" s="1">
        <v>24.8</v>
      </c>
      <c r="X29" s="1">
        <v>33.4</v>
      </c>
      <c r="Y29" s="1">
        <v>36.200000000000003</v>
      </c>
      <c r="Z29" s="1"/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53</v>
      </c>
      <c r="B30" s="11" t="s">
        <v>36</v>
      </c>
      <c r="C30" s="11">
        <v>91.47</v>
      </c>
      <c r="D30" s="11"/>
      <c r="E30" s="11">
        <v>29.128</v>
      </c>
      <c r="F30" s="12">
        <v>15.589</v>
      </c>
      <c r="G30" s="7">
        <v>1</v>
      </c>
      <c r="H30" s="1"/>
      <c r="I30" s="1"/>
      <c r="J30" s="1">
        <v>74.17</v>
      </c>
      <c r="K30" s="1">
        <f t="shared" si="1"/>
        <v>-45.042000000000002</v>
      </c>
      <c r="L30" s="1"/>
      <c r="M30" s="1"/>
      <c r="N30" s="1"/>
      <c r="O30" s="1"/>
      <c r="P30" s="1">
        <f t="shared" si="2"/>
        <v>5.8255999999999997</v>
      </c>
      <c r="Q30" s="5">
        <v>450</v>
      </c>
      <c r="R30" s="5"/>
      <c r="S30" s="1"/>
      <c r="T30" s="1">
        <f t="shared" si="3"/>
        <v>79.921209832463617</v>
      </c>
      <c r="U30" s="1">
        <f t="shared" si="4"/>
        <v>2.6759475418840979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450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9" t="s">
        <v>54</v>
      </c>
      <c r="B31" s="17" t="s">
        <v>36</v>
      </c>
      <c r="C31" s="17">
        <v>39.177</v>
      </c>
      <c r="D31" s="17">
        <v>8.9329999999999998</v>
      </c>
      <c r="E31" s="17">
        <v>33.875999999999998</v>
      </c>
      <c r="F31" s="18"/>
      <c r="G31" s="7">
        <v>1</v>
      </c>
      <c r="H31" s="1"/>
      <c r="I31" s="1">
        <v>783811</v>
      </c>
      <c r="J31" s="1">
        <v>67.286000000000001</v>
      </c>
      <c r="K31" s="1">
        <f t="shared" si="1"/>
        <v>-33.410000000000004</v>
      </c>
      <c r="L31" s="1"/>
      <c r="M31" s="1"/>
      <c r="N31" s="21">
        <v>350</v>
      </c>
      <c r="O31" s="1"/>
      <c r="P31" s="1">
        <f t="shared" si="2"/>
        <v>6.7751999999999999</v>
      </c>
      <c r="Q31" s="5"/>
      <c r="R31" s="5"/>
      <c r="S31" s="1"/>
      <c r="T31" s="1">
        <f t="shared" si="3"/>
        <v>0</v>
      </c>
      <c r="U31" s="1">
        <f t="shared" si="4"/>
        <v>0</v>
      </c>
      <c r="V31" s="1">
        <v>36.821399999999997</v>
      </c>
      <c r="W31" s="1">
        <v>46.736800000000002</v>
      </c>
      <c r="X31" s="1">
        <v>67.001999999999995</v>
      </c>
      <c r="Y31" s="1">
        <v>2.1716000000000002</v>
      </c>
      <c r="Z31" s="26" t="s">
        <v>62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55</v>
      </c>
      <c r="B32" s="11" t="s">
        <v>28</v>
      </c>
      <c r="C32" s="11"/>
      <c r="D32" s="11">
        <v>10</v>
      </c>
      <c r="E32" s="11">
        <v>10</v>
      </c>
      <c r="F32" s="12"/>
      <c r="G32" s="7">
        <v>0.2</v>
      </c>
      <c r="H32" s="1"/>
      <c r="I32" s="1"/>
      <c r="J32" s="1">
        <v>15</v>
      </c>
      <c r="K32" s="1">
        <f t="shared" si="1"/>
        <v>-5</v>
      </c>
      <c r="L32" s="1"/>
      <c r="M32" s="1"/>
      <c r="N32" s="1"/>
      <c r="O32" s="1"/>
      <c r="P32" s="1">
        <f t="shared" si="2"/>
        <v>2</v>
      </c>
      <c r="Q32" s="5"/>
      <c r="R32" s="5"/>
      <c r="S32" s="1"/>
      <c r="T32" s="1">
        <f t="shared" si="3"/>
        <v>0</v>
      </c>
      <c r="U32" s="1">
        <f t="shared" si="4"/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9" t="s">
        <v>56</v>
      </c>
      <c r="B33" s="17" t="s">
        <v>28</v>
      </c>
      <c r="C33" s="17">
        <v>1</v>
      </c>
      <c r="D33" s="17">
        <v>252</v>
      </c>
      <c r="E33" s="17">
        <v>10</v>
      </c>
      <c r="F33" s="18">
        <v>233</v>
      </c>
      <c r="G33" s="7">
        <v>0.2</v>
      </c>
      <c r="H33" s="1"/>
      <c r="I33" s="1">
        <v>783804</v>
      </c>
      <c r="J33" s="1">
        <v>7</v>
      </c>
      <c r="K33" s="1">
        <f t="shared" si="1"/>
        <v>3</v>
      </c>
      <c r="L33" s="1"/>
      <c r="M33" s="1"/>
      <c r="N33" s="1">
        <v>250</v>
      </c>
      <c r="O33" s="1"/>
      <c r="P33" s="1">
        <f t="shared" si="2"/>
        <v>2</v>
      </c>
      <c r="Q33" s="5"/>
      <c r="R33" s="5"/>
      <c r="S33" s="1"/>
      <c r="T33" s="1">
        <f t="shared" si="3"/>
        <v>116.5</v>
      </c>
      <c r="U33" s="1">
        <f t="shared" si="4"/>
        <v>116.5</v>
      </c>
      <c r="V33" s="1">
        <v>16.600000000000001</v>
      </c>
      <c r="W33" s="1">
        <v>28</v>
      </c>
      <c r="X33" s="1">
        <v>29.4</v>
      </c>
      <c r="Y33" s="1">
        <v>27.8</v>
      </c>
      <c r="Z33" s="1"/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57</v>
      </c>
      <c r="B34" s="11" t="s">
        <v>36</v>
      </c>
      <c r="C34" s="11">
        <v>43.933</v>
      </c>
      <c r="D34" s="11">
        <v>9.3870000000000005</v>
      </c>
      <c r="E34" s="11">
        <v>38.954000000000001</v>
      </c>
      <c r="F34" s="12">
        <v>-20.931999999999999</v>
      </c>
      <c r="G34" s="7">
        <v>1</v>
      </c>
      <c r="H34" s="1"/>
      <c r="I34" s="1"/>
      <c r="J34" s="1">
        <v>55.415999999999997</v>
      </c>
      <c r="K34" s="1">
        <f t="shared" si="1"/>
        <v>-16.461999999999996</v>
      </c>
      <c r="L34" s="1"/>
      <c r="M34" s="1"/>
      <c r="N34" s="1"/>
      <c r="O34" s="1"/>
      <c r="P34" s="1">
        <f t="shared" si="2"/>
        <v>7.7907999999999999</v>
      </c>
      <c r="Q34" s="5"/>
      <c r="R34" s="5"/>
      <c r="S34" s="1"/>
      <c r="T34" s="1">
        <f t="shared" si="3"/>
        <v>-2.6867587410792213</v>
      </c>
      <c r="U34" s="1">
        <f t="shared" si="4"/>
        <v>-2.6867587410792213</v>
      </c>
      <c r="V34" s="1">
        <v>0</v>
      </c>
      <c r="W34" s="1">
        <v>0</v>
      </c>
      <c r="X34" s="1">
        <v>0</v>
      </c>
      <c r="Y34" s="1">
        <v>0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58</v>
      </c>
      <c r="B35" s="14" t="s">
        <v>36</v>
      </c>
      <c r="C35" s="14"/>
      <c r="D35" s="14">
        <v>800.25199999999995</v>
      </c>
      <c r="E35" s="14">
        <v>43.825000000000003</v>
      </c>
      <c r="F35" s="15">
        <v>754.13199999999995</v>
      </c>
      <c r="G35" s="7">
        <v>1</v>
      </c>
      <c r="H35" s="1"/>
      <c r="I35" s="1">
        <v>783828</v>
      </c>
      <c r="J35" s="1">
        <v>43.5</v>
      </c>
      <c r="K35" s="1">
        <f t="shared" si="1"/>
        <v>0.32500000000000284</v>
      </c>
      <c r="L35" s="1"/>
      <c r="M35" s="1"/>
      <c r="N35" s="21">
        <v>1300</v>
      </c>
      <c r="O35" s="1"/>
      <c r="P35" s="1">
        <f t="shared" si="2"/>
        <v>8.7650000000000006</v>
      </c>
      <c r="Q35" s="5"/>
      <c r="R35" s="5"/>
      <c r="S35" s="1"/>
      <c r="T35" s="1">
        <f t="shared" si="3"/>
        <v>86.039018824871633</v>
      </c>
      <c r="U35" s="1">
        <f t="shared" si="4"/>
        <v>86.039018824871633</v>
      </c>
      <c r="V35" s="1">
        <v>38.388399999999997</v>
      </c>
      <c r="W35" s="1">
        <v>46.254399999999997</v>
      </c>
      <c r="X35" s="1">
        <v>78.475200000000001</v>
      </c>
      <c r="Y35" s="1">
        <v>30.730799999999999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6" t="s">
        <v>59</v>
      </c>
      <c r="B36" s="17" t="s">
        <v>36</v>
      </c>
      <c r="C36" s="17"/>
      <c r="D36" s="17"/>
      <c r="E36" s="17">
        <v>14.513999999999999</v>
      </c>
      <c r="F36" s="18">
        <v>-14.513999999999999</v>
      </c>
      <c r="G36" s="7">
        <v>1</v>
      </c>
      <c r="H36" s="1"/>
      <c r="I36" s="1"/>
      <c r="J36" s="1">
        <v>15</v>
      </c>
      <c r="K36" s="1">
        <f t="shared" si="1"/>
        <v>-0.48600000000000065</v>
      </c>
      <c r="L36" s="1"/>
      <c r="M36" s="1"/>
      <c r="N36" s="1"/>
      <c r="O36" s="1"/>
      <c r="P36" s="1">
        <f t="shared" si="2"/>
        <v>2.9028</v>
      </c>
      <c r="Q36" s="5"/>
      <c r="R36" s="5"/>
      <c r="S36" s="1"/>
      <c r="T36" s="1">
        <f t="shared" si="3"/>
        <v>-5</v>
      </c>
      <c r="U36" s="1">
        <f t="shared" si="4"/>
        <v>-5</v>
      </c>
      <c r="V36" s="1">
        <v>0</v>
      </c>
      <c r="W36" s="1">
        <v>0</v>
      </c>
      <c r="X36" s="1">
        <v>0</v>
      </c>
      <c r="Y36" s="1">
        <v>0</v>
      </c>
      <c r="Z36" s="1"/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A36" xr:uid="{A0D12421-5DEF-4B3C-B862-190FFC0B94B7}"/>
  <mergeCells count="1">
    <mergeCell ref="N2:O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2024-04-09T13:25:03Z</dcterms:created>
  <dcterms:modified xsi:type="dcterms:W3CDTF">2024-04-15T08:55:49Z</dcterms:modified>
</cp:coreProperties>
</file>