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4,24 Ост СЫР\"/>
    </mc:Choice>
  </mc:AlternateContent>
  <xr:revisionPtr revIDLastSave="0" documentId="13_ncr:1_{9D43E1D6-4576-45DD-A7DA-308BC50614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U8" i="1" s="1"/>
  <c r="P9" i="1"/>
  <c r="T9" i="1" s="1"/>
  <c r="P10" i="1"/>
  <c r="U10" i="1" s="1"/>
  <c r="P11" i="1"/>
  <c r="T11" i="1" s="1"/>
  <c r="P12" i="1"/>
  <c r="U12" i="1" s="1"/>
  <c r="P13" i="1"/>
  <c r="T13" i="1" s="1"/>
  <c r="P14" i="1"/>
  <c r="U14" i="1" s="1"/>
  <c r="P15" i="1"/>
  <c r="T15" i="1" s="1"/>
  <c r="P16" i="1"/>
  <c r="U16" i="1" s="1"/>
  <c r="P17" i="1"/>
  <c r="T17" i="1" s="1"/>
  <c r="P18" i="1"/>
  <c r="U18" i="1" s="1"/>
  <c r="P19" i="1"/>
  <c r="T19" i="1" s="1"/>
  <c r="P20" i="1"/>
  <c r="U20" i="1" s="1"/>
  <c r="P21" i="1"/>
  <c r="T21" i="1" s="1"/>
  <c r="P22" i="1"/>
  <c r="U22" i="1" s="1"/>
  <c r="P23" i="1"/>
  <c r="T23" i="1" s="1"/>
  <c r="P24" i="1"/>
  <c r="U24" i="1" s="1"/>
  <c r="P25" i="1"/>
  <c r="T25" i="1" s="1"/>
  <c r="P26" i="1"/>
  <c r="U26" i="1" s="1"/>
  <c r="P27" i="1"/>
  <c r="T27" i="1" s="1"/>
  <c r="P28" i="1"/>
  <c r="U28" i="1" s="1"/>
  <c r="P29" i="1"/>
  <c r="T29" i="1" s="1"/>
  <c r="P30" i="1"/>
  <c r="U30" i="1" s="1"/>
  <c r="P31" i="1"/>
  <c r="T31" i="1" s="1"/>
  <c r="P32" i="1"/>
  <c r="U32" i="1" s="1"/>
  <c r="P33" i="1"/>
  <c r="T33" i="1" s="1"/>
  <c r="P34" i="1"/>
  <c r="U34" i="1" s="1"/>
  <c r="P35" i="1"/>
  <c r="T35" i="1" s="1"/>
  <c r="P36" i="1"/>
  <c r="U36" i="1" s="1"/>
  <c r="P6" i="1"/>
  <c r="T6" i="1" s="1"/>
  <c r="T36" i="1" l="1"/>
  <c r="T24" i="1"/>
  <c r="T12" i="1"/>
  <c r="T28" i="1"/>
  <c r="T20" i="1"/>
  <c r="T16" i="1"/>
  <c r="T34" i="1"/>
  <c r="T30" i="1"/>
  <c r="T22" i="1"/>
  <c r="T14" i="1"/>
  <c r="T10" i="1"/>
  <c r="T32" i="1"/>
  <c r="T26" i="1"/>
  <c r="T18" i="1"/>
  <c r="T8" i="1"/>
  <c r="U6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A21" i="1"/>
  <c r="K21" i="1"/>
  <c r="K20" i="1"/>
  <c r="O5" i="1"/>
  <c r="AA13" i="1"/>
  <c r="K13" i="1"/>
  <c r="AA18" i="1"/>
  <c r="K18" i="1"/>
  <c r="AA16" i="1"/>
  <c r="K16" i="1"/>
  <c r="AA20" i="1" l="1"/>
  <c r="AA7" i="1"/>
  <c r="AA8" i="1"/>
  <c r="AA9" i="1"/>
  <c r="AA10" i="1"/>
  <c r="AA11" i="1"/>
  <c r="AA12" i="1"/>
  <c r="AA14" i="1"/>
  <c r="AA15" i="1"/>
  <c r="AA17" i="1"/>
  <c r="AA19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6" i="1"/>
  <c r="K11" i="1"/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19" i="1"/>
  <c r="K17" i="1"/>
  <c r="K15" i="1"/>
  <c r="K14" i="1"/>
  <c r="K12" i="1"/>
  <c r="K10" i="1"/>
  <c r="K9" i="1"/>
  <c r="K8" i="1"/>
  <c r="K7" i="1"/>
  <c r="K6" i="1"/>
  <c r="AA5" i="1"/>
  <c r="Y5" i="1"/>
  <c r="X5" i="1"/>
  <c r="W5" i="1"/>
  <c r="V5" i="1"/>
  <c r="R5" i="1"/>
  <c r="Q5" i="1"/>
  <c r="P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<sst xmlns="http://schemas.openxmlformats.org/spreadsheetml/2006/main" count="98" uniqueCount="65">
  <si>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</si>
  <si>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</si>
  <si>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</si>
  <si>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</si>
  <si>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</si>
  <si>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</si>
  <si>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</si>
  <si>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</si>
  <si>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</si>
  <si>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</si>
  <si>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</si>
  <si>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</si>
  <si>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</si>
  <si>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</si>
  <si>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</si>
  <si>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</si>
  <si>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</si>
  <si>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</si>
  <si>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</si>
  <si>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</si>
  <si>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</si>
  <si>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</si>
  <si>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</si>
  <si>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</si>
  <si>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</si>
  <si>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</si>
  <si>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</si>
  <si>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</si>
  <si>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</si>
  <si>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</si>
  <si>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</si>
  <si>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</si>
  <si>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</si>
  <si>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</si>
  <si>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</si>
  <si>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</si>
  <si>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</si>
  <si>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</si>
  <si>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</si>
  <si>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</si>
  <si>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</si>
  <si>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</si>
  <si>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</si>
  <si>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</si>
  <si>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</si>
  <si>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</si>
  <si>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</si>
  <si>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</si>
  <si>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</si>
  <si>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</si>
  <si>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</si>
  <si>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</si>
  <si>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</si>
  <si>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</si>
  <si>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</si>
  <si>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</si>
  <si>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</si>
  <si>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</si>
  <si>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</si>
  <si>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</si>
  <si>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</si>
  <si>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уже привезли</t>
  </si>
  <si>
    <t>02,04,</t>
  </si>
  <si>
    <t>заказ</t>
  </si>
  <si>
    <t>16,04,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</si>
</sst>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46D444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1" fillId="4" borderId="9" xfId="1" applyNumberFormat="1" applyFill="1" applyBorder="1"/>
    <xf numFmtId="164" fontId="1" fillId="0" borderId="1" xfId="1" applyNumberFormat="1" applyBorder="1"/>
    <xf numFmtId="164" fontId="1" fillId="0" borderId="10" xfId="1" applyNumberFormat="1" applyBorder="1"/>
    <xf numFmtId="164" fontId="4" fillId="2" borderId="6" xfId="1" applyNumberFormat="1" applyFont="1" applyFill="1" applyBorder="1"/>
    <xf numFmtId="164" fontId="2" fillId="6" borderId="1" xfId="1" applyNumberFormat="1" applyFont="1" applyFill="1"/>
    <xf numFmtId="164" fontId="6" fillId="7" borderId="1" xfId="1" applyNumberFormat="1" applyFont="1" applyFill="1"/>
    <xf numFmtId="164" fontId="5" fillId="0" borderId="3" xfId="1" applyNumberFormat="1" applyFont="1" applyBorder="1" applyAlignment="1">
      <alignment horizontal="center"/>
    </xf>
    <xf numFmtId="164" fontId="1" fillId="0" borderId="5" xfId="1" applyNumberFormat="1" applyBorder="1" applyAlignment="1">
      <alignment horizont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selection activeCell="S17" sqref="S17"/>
    </sheetView>
  </sheetViews>
  <sheetFormatPr defaultRowHeight="15" x14ac:dyDescent="0.25"/>
  <cols>
    <col min="1" max="1" width="60" customWidth="1"/>
    <col min="2" max="2" width="5.7109375" customWidth="1"/>
    <col min="3" max="6" width="8" customWidth="1"/>
    <col min="7" max="7" width="6.42578125" style="9" customWidth="1"/>
    <col min="8" max="8" width="1" customWidth="1"/>
    <col min="9" max="9" width="9.85546875" customWidth="1"/>
    <col min="10" max="11" width="8" customWidth="1"/>
    <col min="12" max="13" width="1" customWidth="1"/>
    <col min="14" max="18" width="7.140625" customWidth="1"/>
    <col min="19" max="19" width="22.28515625" customWidth="1"/>
    <col min="20" max="21" width="5.28515625" customWidth="1"/>
    <col min="22" max="25" width="8" customWidth="1"/>
    <col min="26" max="26" width="21.28515625" customWidth="1"/>
    <col min="27" max="51" width="8" customWidth="1"/>
  </cols>
  <sheetData>
    <row r="1" spans="1:51" ht="15.75" thickBot="1" x14ac:dyDescent="0.3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23" t="s">
        <v>61</v>
      </c>
      <c r="O2" s="24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.7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0" t="s">
        <v>13</v>
      </c>
      <c r="O3" s="20" t="s">
        <v>13</v>
      </c>
      <c r="P3" s="2" t="s">
        <v>14</v>
      </c>
      <c r="Q3" s="3" t="s">
        <v>63</v>
      </c>
      <c r="R3" s="21" t="s">
        <v>15</v>
      </c>
      <c r="S3" s="21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62</v>
      </c>
      <c r="P4" s="1" t="s">
        <v>23</v>
      </c>
      <c r="Q4" s="1" t="s">
        <v>64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2878.9960000000001</v>
      </c>
      <c r="F5" s="4">
        <f>SUM(F6:F498)</f>
        <v>20279.129000000001</v>
      </c>
      <c r="G5" s="7"/>
      <c r="H5" s="1"/>
      <c r="I5" s="1"/>
      <c r="J5" s="4">
        <f t="shared" ref="J5:R5" si="0">SUM(J6:J498)</f>
        <v>2985.7</v>
      </c>
      <c r="K5" s="4">
        <f t="shared" si="0"/>
        <v>-106.70399999999998</v>
      </c>
      <c r="L5" s="4">
        <f t="shared" si="0"/>
        <v>0</v>
      </c>
      <c r="M5" s="4">
        <f t="shared" si="0"/>
        <v>0</v>
      </c>
      <c r="N5" s="4">
        <f t="shared" si="0"/>
        <v>17190</v>
      </c>
      <c r="O5" s="4">
        <f t="shared" si="0"/>
        <v>2000</v>
      </c>
      <c r="P5" s="4">
        <f t="shared" si="0"/>
        <v>575.79920000000004</v>
      </c>
      <c r="Q5" s="4">
        <f t="shared" si="0"/>
        <v>1333</v>
      </c>
      <c r="R5" s="4">
        <f t="shared" si="0"/>
        <v>0</v>
      </c>
      <c r="S5" s="1"/>
      <c r="T5" s="1"/>
      <c r="U5" s="1"/>
      <c r="V5" s="4">
        <f>SUM(V6:V498)</f>
        <v>919.23620000000017</v>
      </c>
      <c r="W5" s="4">
        <f>SUM(W6:W498)</f>
        <v>1159.8187999999998</v>
      </c>
      <c r="X5" s="4">
        <f>SUM(X6:X498)</f>
        <v>1444.9004000000002</v>
      </c>
      <c r="Y5" s="4">
        <f>SUM(Y6:Y498)</f>
        <v>1241.6838</v>
      </c>
      <c r="Z5" s="1"/>
      <c r="AA5" s="4">
        <f>SUM(AA6:AA498)</f>
        <v>993.56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32</v>
      </c>
      <c r="E6" s="1">
        <v>16</v>
      </c>
      <c r="F6" s="1">
        <v>16</v>
      </c>
      <c r="G6" s="7">
        <v>0.14000000000000001</v>
      </c>
      <c r="H6" s="1"/>
      <c r="I6" s="1">
        <v>9988421</v>
      </c>
      <c r="J6" s="1">
        <v>16</v>
      </c>
      <c r="K6" s="1">
        <f t="shared" ref="K6:K36" si="1">E6-J6</f>
        <v>0</v>
      </c>
      <c r="L6" s="1"/>
      <c r="M6" s="1"/>
      <c r="N6" s="1">
        <v>30</v>
      </c>
      <c r="O6" s="1"/>
      <c r="P6" s="1">
        <f>E6/5</f>
        <v>3.2</v>
      </c>
      <c r="Q6" s="5">
        <v>64</v>
      </c>
      <c r="R6" s="5"/>
      <c r="S6" s="1"/>
      <c r="T6" s="1">
        <f>(F6+Q6)/P6</f>
        <v>25</v>
      </c>
      <c r="U6" s="1">
        <f>F6/P6</f>
        <v>5</v>
      </c>
      <c r="V6" s="1">
        <v>5.4</v>
      </c>
      <c r="W6" s="1">
        <v>6.4</v>
      </c>
      <c r="X6" s="1">
        <v>0</v>
      </c>
      <c r="Y6" s="1">
        <v>0</v>
      </c>
      <c r="Z6" s="1"/>
      <c r="AA6" s="1">
        <f t="shared" ref="AA6:AA36" si="2">Q6*G6</f>
        <v>8.9600000000000009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/>
      <c r="D7" s="1">
        <v>592</v>
      </c>
      <c r="E7" s="1">
        <v>48</v>
      </c>
      <c r="F7" s="1">
        <v>544</v>
      </c>
      <c r="G7" s="7">
        <v>0.18</v>
      </c>
      <c r="H7" s="1"/>
      <c r="I7" s="1">
        <v>9988445</v>
      </c>
      <c r="J7" s="1">
        <v>48</v>
      </c>
      <c r="K7" s="1">
        <f t="shared" si="1"/>
        <v>0</v>
      </c>
      <c r="L7" s="1"/>
      <c r="M7" s="1"/>
      <c r="N7" s="1">
        <v>600</v>
      </c>
      <c r="O7" s="1"/>
      <c r="P7" s="1">
        <f t="shared" ref="P7:P36" si="3">E7/5</f>
        <v>9.6</v>
      </c>
      <c r="Q7" s="5"/>
      <c r="R7" s="5"/>
      <c r="S7" s="1"/>
      <c r="T7" s="1">
        <f t="shared" ref="T7:T36" si="4">(F7+Q7)/P7</f>
        <v>56.666666666666671</v>
      </c>
      <c r="U7" s="1">
        <f t="shared" ref="U7:U36" si="5">F7/P7</f>
        <v>56.666666666666671</v>
      </c>
      <c r="V7" s="1">
        <v>0</v>
      </c>
      <c r="W7" s="1">
        <v>13.6</v>
      </c>
      <c r="X7" s="1">
        <v>0</v>
      </c>
      <c r="Y7" s="1">
        <v>0</v>
      </c>
      <c r="Z7" s="1"/>
      <c r="AA7" s="1">
        <f t="shared" si="2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>
        <v>40</v>
      </c>
      <c r="D8" s="1"/>
      <c r="E8" s="1">
        <v>35</v>
      </c>
      <c r="F8" s="1">
        <v>1</v>
      </c>
      <c r="G8" s="7">
        <v>0.1</v>
      </c>
      <c r="H8" s="1"/>
      <c r="I8" s="1">
        <v>5034864</v>
      </c>
      <c r="J8" s="1">
        <v>42</v>
      </c>
      <c r="K8" s="1">
        <f t="shared" si="1"/>
        <v>-7</v>
      </c>
      <c r="L8" s="1"/>
      <c r="M8" s="1"/>
      <c r="N8" s="1"/>
      <c r="O8" s="1"/>
      <c r="P8" s="1">
        <f t="shared" si="3"/>
        <v>7</v>
      </c>
      <c r="Q8" s="5">
        <v>156</v>
      </c>
      <c r="R8" s="5"/>
      <c r="S8" s="1"/>
      <c r="T8" s="1">
        <f t="shared" si="4"/>
        <v>22.428571428571427</v>
      </c>
      <c r="U8" s="1">
        <f t="shared" si="5"/>
        <v>0.14285714285714285</v>
      </c>
      <c r="V8" s="1">
        <v>6.2</v>
      </c>
      <c r="W8" s="1">
        <v>11.6</v>
      </c>
      <c r="X8" s="1">
        <v>10</v>
      </c>
      <c r="Y8" s="1">
        <v>3.4</v>
      </c>
      <c r="Z8" s="1"/>
      <c r="AA8" s="1">
        <f t="shared" si="2"/>
        <v>15.600000000000001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5.75" thickBot="1" x14ac:dyDescent="0.3">
      <c r="A9" s="1" t="s">
        <v>32</v>
      </c>
      <c r="B9" s="1" t="s">
        <v>29</v>
      </c>
      <c r="C9" s="1">
        <v>29</v>
      </c>
      <c r="D9" s="1">
        <v>566</v>
      </c>
      <c r="E9" s="1">
        <v>32</v>
      </c>
      <c r="F9" s="1">
        <v>536</v>
      </c>
      <c r="G9" s="7">
        <v>0.1</v>
      </c>
      <c r="H9" s="1"/>
      <c r="I9" s="1">
        <v>8444163</v>
      </c>
      <c r="J9" s="1">
        <v>38</v>
      </c>
      <c r="K9" s="1">
        <f t="shared" si="1"/>
        <v>-6</v>
      </c>
      <c r="L9" s="1"/>
      <c r="M9" s="1"/>
      <c r="N9" s="1">
        <v>560</v>
      </c>
      <c r="O9" s="1"/>
      <c r="P9" s="1">
        <f t="shared" si="3"/>
        <v>6.4</v>
      </c>
      <c r="Q9" s="5"/>
      <c r="R9" s="5"/>
      <c r="S9" s="1"/>
      <c r="T9" s="1">
        <f t="shared" si="4"/>
        <v>83.75</v>
      </c>
      <c r="U9" s="1">
        <f t="shared" si="5"/>
        <v>83.75</v>
      </c>
      <c r="V9" s="1">
        <v>37.799999999999997</v>
      </c>
      <c r="W9" s="1">
        <v>28.8</v>
      </c>
      <c r="X9" s="1">
        <v>52.4</v>
      </c>
      <c r="Y9" s="1">
        <v>40</v>
      </c>
      <c r="Z9" s="1"/>
      <c r="AA9" s="1">
        <f t="shared" si="2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33</v>
      </c>
      <c r="B10" s="11" t="s">
        <v>29</v>
      </c>
      <c r="C10" s="11"/>
      <c r="D10" s="11">
        <v>1990</v>
      </c>
      <c r="E10" s="11">
        <v>40</v>
      </c>
      <c r="F10" s="12">
        <v>1950</v>
      </c>
      <c r="G10" s="7">
        <v>0.18</v>
      </c>
      <c r="H10" s="1"/>
      <c r="I10" s="1"/>
      <c r="J10" s="1">
        <v>42</v>
      </c>
      <c r="K10" s="1">
        <f t="shared" si="1"/>
        <v>-2</v>
      </c>
      <c r="L10" s="1"/>
      <c r="M10" s="1"/>
      <c r="N10" s="1"/>
      <c r="O10" s="1"/>
      <c r="P10" s="1">
        <f t="shared" si="3"/>
        <v>8</v>
      </c>
      <c r="Q10" s="5"/>
      <c r="R10" s="5"/>
      <c r="S10" s="1"/>
      <c r="T10" s="1">
        <f t="shared" si="4"/>
        <v>243.75</v>
      </c>
      <c r="U10" s="1">
        <f t="shared" si="5"/>
        <v>243.75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2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3" t="s">
        <v>40</v>
      </c>
      <c r="B11" s="14" t="s">
        <v>29</v>
      </c>
      <c r="C11" s="14"/>
      <c r="D11" s="14"/>
      <c r="E11" s="14"/>
      <c r="F11" s="15"/>
      <c r="G11" s="7">
        <v>0.2</v>
      </c>
      <c r="H11" s="1"/>
      <c r="I11" s="1">
        <v>5038411</v>
      </c>
      <c r="J11" s="1">
        <v>29</v>
      </c>
      <c r="K11" s="1">
        <f t="shared" ref="K11" si="6">E11-J11</f>
        <v>-29</v>
      </c>
      <c r="L11" s="1"/>
      <c r="M11" s="1"/>
      <c r="N11" s="1">
        <v>2000</v>
      </c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121.6</v>
      </c>
      <c r="W11" s="1">
        <v>68</v>
      </c>
      <c r="X11" s="1">
        <v>170.2</v>
      </c>
      <c r="Y11" s="1">
        <v>163.80000000000001</v>
      </c>
      <c r="Z11" s="1"/>
      <c r="AA11" s="1">
        <f t="shared" si="2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34</v>
      </c>
      <c r="B12" s="11" t="s">
        <v>29</v>
      </c>
      <c r="C12" s="11"/>
      <c r="D12" s="11">
        <v>2100</v>
      </c>
      <c r="E12" s="11">
        <v>48</v>
      </c>
      <c r="F12" s="12">
        <v>2052</v>
      </c>
      <c r="G12" s="7">
        <v>0.18</v>
      </c>
      <c r="H12" s="1"/>
      <c r="I12" s="1"/>
      <c r="J12" s="1">
        <v>50</v>
      </c>
      <c r="K12" s="1">
        <f t="shared" si="1"/>
        <v>-2</v>
      </c>
      <c r="L12" s="1"/>
      <c r="M12" s="1"/>
      <c r="N12" s="1"/>
      <c r="O12" s="1"/>
      <c r="P12" s="1">
        <f t="shared" si="3"/>
        <v>9.6</v>
      </c>
      <c r="Q12" s="5"/>
      <c r="R12" s="5"/>
      <c r="S12" s="1"/>
      <c r="T12" s="1">
        <f t="shared" si="4"/>
        <v>213.75</v>
      </c>
      <c r="U12" s="1">
        <f t="shared" si="5"/>
        <v>213.75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2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6" t="s">
        <v>42</v>
      </c>
      <c r="B13" s="14" t="s">
        <v>29</v>
      </c>
      <c r="C13" s="14">
        <v>90</v>
      </c>
      <c r="D13" s="14">
        <v>26</v>
      </c>
      <c r="E13" s="14"/>
      <c r="F13" s="15"/>
      <c r="G13" s="7">
        <v>0.2</v>
      </c>
      <c r="H13" s="1"/>
      <c r="I13" s="1">
        <v>5038459</v>
      </c>
      <c r="J13" s="1">
        <v>71</v>
      </c>
      <c r="K13" s="1">
        <f t="shared" ref="K13" si="7">E13-J13</f>
        <v>-71</v>
      </c>
      <c r="L13" s="1"/>
      <c r="M13" s="1"/>
      <c r="N13" s="1">
        <v>2100</v>
      </c>
      <c r="O13" s="1"/>
      <c r="P13" s="1">
        <f t="shared" si="3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144</v>
      </c>
      <c r="W13" s="1">
        <v>81.599999999999994</v>
      </c>
      <c r="X13" s="1">
        <v>203</v>
      </c>
      <c r="Y13" s="1">
        <v>165.6</v>
      </c>
      <c r="Z13" s="1"/>
      <c r="AA13" s="1">
        <f t="shared" si="2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6" t="s">
        <v>35</v>
      </c>
      <c r="B14" s="1" t="s">
        <v>29</v>
      </c>
      <c r="C14" s="1"/>
      <c r="D14" s="1">
        <v>1110</v>
      </c>
      <c r="E14" s="1">
        <v>53</v>
      </c>
      <c r="F14" s="1">
        <v>1057</v>
      </c>
      <c r="G14" s="7">
        <v>0.18</v>
      </c>
      <c r="H14" s="1"/>
      <c r="I14" s="1"/>
      <c r="J14" s="1">
        <v>55</v>
      </c>
      <c r="K14" s="1">
        <f t="shared" si="1"/>
        <v>-2</v>
      </c>
      <c r="L14" s="1"/>
      <c r="M14" s="1"/>
      <c r="N14" s="1"/>
      <c r="O14" s="1"/>
      <c r="P14" s="1">
        <f t="shared" si="3"/>
        <v>10.6</v>
      </c>
      <c r="Q14" s="5"/>
      <c r="R14" s="5"/>
      <c r="S14" s="1"/>
      <c r="T14" s="1">
        <f t="shared" si="4"/>
        <v>99.716981132075475</v>
      </c>
      <c r="U14" s="1">
        <f t="shared" si="5"/>
        <v>99.716981132075475</v>
      </c>
      <c r="V14" s="1">
        <v>0</v>
      </c>
      <c r="W14" s="1">
        <v>0</v>
      </c>
      <c r="X14" s="1">
        <v>0</v>
      </c>
      <c r="Y14" s="1">
        <v>0</v>
      </c>
      <c r="Z14" s="1"/>
      <c r="AA14" s="1">
        <f t="shared" si="2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36</v>
      </c>
      <c r="B15" s="11" t="s">
        <v>37</v>
      </c>
      <c r="C15" s="11">
        <v>1803.566</v>
      </c>
      <c r="D15" s="11"/>
      <c r="E15" s="11">
        <v>355.45</v>
      </c>
      <c r="F15" s="12">
        <v>1382.2439999999999</v>
      </c>
      <c r="G15" s="7">
        <v>1</v>
      </c>
      <c r="H15" s="1"/>
      <c r="I15" s="1"/>
      <c r="J15" s="1">
        <v>345.5</v>
      </c>
      <c r="K15" s="1">
        <f t="shared" si="1"/>
        <v>9.9499999999999886</v>
      </c>
      <c r="L15" s="1"/>
      <c r="M15" s="1"/>
      <c r="N15" s="1"/>
      <c r="O15" s="1"/>
      <c r="P15" s="1">
        <f t="shared" si="3"/>
        <v>71.09</v>
      </c>
      <c r="Q15" s="5"/>
      <c r="R15" s="5"/>
      <c r="S15" s="1"/>
      <c r="T15" s="1">
        <f t="shared" si="4"/>
        <v>19.443578562385706</v>
      </c>
      <c r="U15" s="1">
        <f t="shared" si="5"/>
        <v>19.443578562385706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2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3" t="s">
        <v>41</v>
      </c>
      <c r="B16" s="14" t="s">
        <v>37</v>
      </c>
      <c r="C16" s="14"/>
      <c r="D16" s="14"/>
      <c r="E16" s="14"/>
      <c r="F16" s="15"/>
      <c r="G16" s="7">
        <v>1</v>
      </c>
      <c r="H16" s="1"/>
      <c r="I16" s="1">
        <v>5038572</v>
      </c>
      <c r="J16" s="1"/>
      <c r="K16" s="1">
        <f t="shared" ref="K16" si="8">E16-J16</f>
        <v>0</v>
      </c>
      <c r="L16" s="1"/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</v>
      </c>
      <c r="W16" s="1">
        <v>80.448400000000007</v>
      </c>
      <c r="X16" s="1">
        <v>69.344200000000001</v>
      </c>
      <c r="Y16" s="1">
        <v>65.928399999999996</v>
      </c>
      <c r="Z16" s="1"/>
      <c r="AA16" s="1">
        <f t="shared" si="2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38</v>
      </c>
      <c r="B17" s="11" t="s">
        <v>37</v>
      </c>
      <c r="C17" s="11">
        <v>552.41399999999999</v>
      </c>
      <c r="D17" s="11">
        <v>851.43299999999999</v>
      </c>
      <c r="E17" s="11">
        <v>220.12299999999999</v>
      </c>
      <c r="F17" s="12">
        <v>1151.415</v>
      </c>
      <c r="G17" s="7">
        <v>1</v>
      </c>
      <c r="H17" s="1"/>
      <c r="I17" s="1"/>
      <c r="J17" s="1">
        <v>220.5</v>
      </c>
      <c r="K17" s="1">
        <f t="shared" si="1"/>
        <v>-0.37700000000000955</v>
      </c>
      <c r="L17" s="1"/>
      <c r="M17" s="1"/>
      <c r="N17" s="1"/>
      <c r="O17" s="1"/>
      <c r="P17" s="1">
        <f t="shared" si="3"/>
        <v>44.0246</v>
      </c>
      <c r="Q17" s="5"/>
      <c r="R17" s="5"/>
      <c r="S17" s="1"/>
      <c r="T17" s="1">
        <f t="shared" si="4"/>
        <v>26.153900319366898</v>
      </c>
      <c r="U17" s="1">
        <f t="shared" si="5"/>
        <v>26.153900319366898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2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3" t="s">
        <v>43</v>
      </c>
      <c r="B18" s="14" t="s">
        <v>37</v>
      </c>
      <c r="C18" s="14"/>
      <c r="D18" s="14"/>
      <c r="E18" s="14"/>
      <c r="F18" s="15"/>
      <c r="G18" s="7">
        <v>1</v>
      </c>
      <c r="H18" s="1"/>
      <c r="I18" s="1">
        <v>5038596</v>
      </c>
      <c r="J18" s="1"/>
      <c r="K18" s="1">
        <f t="shared" si="1"/>
        <v>0</v>
      </c>
      <c r="L18" s="1"/>
      <c r="M18" s="1"/>
      <c r="N18" s="1">
        <v>250</v>
      </c>
      <c r="O18" s="1">
        <v>500</v>
      </c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51.0458</v>
      </c>
      <c r="W18" s="1">
        <v>53.956600000000002</v>
      </c>
      <c r="X18" s="1">
        <v>72.547600000000003</v>
      </c>
      <c r="Y18" s="1">
        <v>79.852199999999996</v>
      </c>
      <c r="Z18" s="1"/>
      <c r="AA18" s="1">
        <f t="shared" si="2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39</v>
      </c>
      <c r="B19" s="11" t="s">
        <v>37</v>
      </c>
      <c r="C19" s="11"/>
      <c r="D19" s="11">
        <v>1441.35</v>
      </c>
      <c r="E19" s="11">
        <v>42.758000000000003</v>
      </c>
      <c r="F19" s="12">
        <v>1398.5920000000001</v>
      </c>
      <c r="G19" s="7">
        <v>1</v>
      </c>
      <c r="H19" s="1"/>
      <c r="I19" s="1"/>
      <c r="J19" s="1">
        <v>46.5</v>
      </c>
      <c r="K19" s="1">
        <f t="shared" si="1"/>
        <v>-3.7419999999999973</v>
      </c>
      <c r="L19" s="1"/>
      <c r="M19" s="1"/>
      <c r="N19" s="1"/>
      <c r="O19" s="1">
        <v>1500</v>
      </c>
      <c r="P19" s="1">
        <f t="shared" si="3"/>
        <v>8.5516000000000005</v>
      </c>
      <c r="Q19" s="5"/>
      <c r="R19" s="5"/>
      <c r="S19" s="1"/>
      <c r="T19" s="1">
        <f t="shared" si="4"/>
        <v>163.54740633331775</v>
      </c>
      <c r="U19" s="1">
        <f t="shared" si="5"/>
        <v>163.54740633331775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f t="shared" si="2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53</v>
      </c>
      <c r="B20" s="18" t="s">
        <v>37</v>
      </c>
      <c r="C20" s="18">
        <v>932.94399999999996</v>
      </c>
      <c r="D20" s="18">
        <v>0.65900000000000003</v>
      </c>
      <c r="E20" s="18">
        <v>450.096</v>
      </c>
      <c r="F20" s="19">
        <v>402.12599999999998</v>
      </c>
      <c r="G20" s="7">
        <v>1</v>
      </c>
      <c r="H20" s="1"/>
      <c r="I20" s="1"/>
      <c r="J20" s="1">
        <v>412.5</v>
      </c>
      <c r="K20" s="1">
        <f t="shared" ref="K20:K21" si="9">E20-J20</f>
        <v>37.596000000000004</v>
      </c>
      <c r="L20" s="1"/>
      <c r="M20" s="1"/>
      <c r="N20" s="1"/>
      <c r="O20" s="1"/>
      <c r="P20" s="1">
        <f t="shared" si="3"/>
        <v>90.019199999999998</v>
      </c>
      <c r="Q20" s="5"/>
      <c r="R20" s="5"/>
      <c r="S20" s="1"/>
      <c r="T20" s="1">
        <f t="shared" si="4"/>
        <v>4.4671136824144178</v>
      </c>
      <c r="U20" s="1">
        <f t="shared" si="5"/>
        <v>4.4671136824144178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2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3" t="s">
        <v>45</v>
      </c>
      <c r="B21" s="14" t="s">
        <v>37</v>
      </c>
      <c r="C21" s="14"/>
      <c r="D21" s="14"/>
      <c r="E21" s="14"/>
      <c r="F21" s="15"/>
      <c r="G21" s="7">
        <v>1</v>
      </c>
      <c r="H21" s="1"/>
      <c r="I21" s="1">
        <v>8785204</v>
      </c>
      <c r="J21" s="1"/>
      <c r="K21" s="1">
        <f t="shared" si="9"/>
        <v>0</v>
      </c>
      <c r="L21" s="1"/>
      <c r="M21" s="1"/>
      <c r="N21" s="1"/>
      <c r="O21" s="1"/>
      <c r="P21" s="1">
        <f t="shared" si="3"/>
        <v>0</v>
      </c>
      <c r="Q21" s="5"/>
      <c r="R21" s="5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68.982399999999998</v>
      </c>
      <c r="X21" s="1">
        <v>0</v>
      </c>
      <c r="Y21" s="1">
        <v>0</v>
      </c>
      <c r="Z21" s="1"/>
      <c r="AA21" s="1">
        <f t="shared" si="2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44</v>
      </c>
      <c r="B22" s="1" t="s">
        <v>29</v>
      </c>
      <c r="C22" s="1"/>
      <c r="D22" s="1">
        <v>1104</v>
      </c>
      <c r="E22" s="1">
        <v>47</v>
      </c>
      <c r="F22" s="1">
        <v>1057</v>
      </c>
      <c r="G22" s="7">
        <v>0.2</v>
      </c>
      <c r="H22" s="1"/>
      <c r="I22" s="1">
        <v>99876550</v>
      </c>
      <c r="J22" s="1">
        <v>47</v>
      </c>
      <c r="K22" s="1">
        <f t="shared" si="1"/>
        <v>0</v>
      </c>
      <c r="L22" s="1"/>
      <c r="M22" s="1"/>
      <c r="N22" s="1">
        <v>1100</v>
      </c>
      <c r="O22" s="1"/>
      <c r="P22" s="1">
        <f t="shared" si="3"/>
        <v>9.4</v>
      </c>
      <c r="Q22" s="5"/>
      <c r="R22" s="5"/>
      <c r="S22" s="1"/>
      <c r="T22" s="1">
        <f t="shared" si="4"/>
        <v>112.44680851063829</v>
      </c>
      <c r="U22" s="1">
        <f t="shared" si="5"/>
        <v>112.44680851063829</v>
      </c>
      <c r="V22" s="1">
        <v>56.8</v>
      </c>
      <c r="W22" s="1">
        <v>44.4</v>
      </c>
      <c r="X22" s="1">
        <v>64.8</v>
      </c>
      <c r="Y22" s="1">
        <v>29.8</v>
      </c>
      <c r="Z22" s="1"/>
      <c r="AA22" s="1">
        <f t="shared" si="2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46</v>
      </c>
      <c r="B23" s="1" t="s">
        <v>37</v>
      </c>
      <c r="C23" s="1"/>
      <c r="D23" s="1">
        <v>2317.799</v>
      </c>
      <c r="E23" s="1">
        <v>25.463000000000001</v>
      </c>
      <c r="F23" s="1">
        <v>2292.3359999999998</v>
      </c>
      <c r="G23" s="7">
        <v>1</v>
      </c>
      <c r="H23" s="1"/>
      <c r="I23" s="1">
        <v>6159901</v>
      </c>
      <c r="J23" s="1">
        <v>28.2</v>
      </c>
      <c r="K23" s="1">
        <f t="shared" si="1"/>
        <v>-2.7369999999999983</v>
      </c>
      <c r="L23" s="1"/>
      <c r="M23" s="1"/>
      <c r="N23" s="1">
        <v>2300</v>
      </c>
      <c r="O23" s="1"/>
      <c r="P23" s="1">
        <f t="shared" si="3"/>
        <v>5.0926</v>
      </c>
      <c r="Q23" s="5"/>
      <c r="R23" s="5"/>
      <c r="S23" s="1"/>
      <c r="T23" s="1">
        <f t="shared" si="4"/>
        <v>450.13077799159561</v>
      </c>
      <c r="U23" s="1">
        <f t="shared" si="5"/>
        <v>450.13077799159561</v>
      </c>
      <c r="V23" s="1">
        <v>113.3098</v>
      </c>
      <c r="W23" s="1">
        <v>43.876800000000003</v>
      </c>
      <c r="X23" s="1">
        <v>81.194800000000001</v>
      </c>
      <c r="Y23" s="1">
        <v>29.317599999999999</v>
      </c>
      <c r="Z23" s="1"/>
      <c r="AA23" s="1">
        <f t="shared" si="2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47</v>
      </c>
      <c r="B24" s="1" t="s">
        <v>29</v>
      </c>
      <c r="C24" s="1">
        <v>10</v>
      </c>
      <c r="D24" s="1">
        <v>1704</v>
      </c>
      <c r="E24" s="1">
        <v>76</v>
      </c>
      <c r="F24" s="1">
        <v>1628</v>
      </c>
      <c r="G24" s="7">
        <v>0.2</v>
      </c>
      <c r="H24" s="1"/>
      <c r="I24" s="1">
        <v>3350128</v>
      </c>
      <c r="J24" s="1">
        <v>100</v>
      </c>
      <c r="K24" s="1">
        <f t="shared" si="1"/>
        <v>-24</v>
      </c>
      <c r="L24" s="1"/>
      <c r="M24" s="1"/>
      <c r="N24" s="1">
        <v>1700</v>
      </c>
      <c r="O24" s="1"/>
      <c r="P24" s="1">
        <f t="shared" si="3"/>
        <v>15.2</v>
      </c>
      <c r="Q24" s="5"/>
      <c r="R24" s="5"/>
      <c r="S24" s="1"/>
      <c r="T24" s="1">
        <f t="shared" si="4"/>
        <v>107.10526315789474</v>
      </c>
      <c r="U24" s="1">
        <f t="shared" si="5"/>
        <v>107.10526315789474</v>
      </c>
      <c r="V24" s="1">
        <v>117.2</v>
      </c>
      <c r="W24" s="1">
        <v>106</v>
      </c>
      <c r="X24" s="1">
        <v>149.6</v>
      </c>
      <c r="Y24" s="1">
        <v>144.6</v>
      </c>
      <c r="Z24" s="1"/>
      <c r="AA24" s="1">
        <f t="shared" si="2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48</v>
      </c>
      <c r="B25" s="1" t="s">
        <v>37</v>
      </c>
      <c r="C25" s="1">
        <v>467.75</v>
      </c>
      <c r="D25" s="1"/>
      <c r="E25" s="1">
        <v>193.46100000000001</v>
      </c>
      <c r="F25" s="1">
        <v>233.036</v>
      </c>
      <c r="G25" s="7">
        <v>1</v>
      </c>
      <c r="H25" s="1"/>
      <c r="I25" s="1">
        <v>2700001</v>
      </c>
      <c r="J25" s="1">
        <v>168</v>
      </c>
      <c r="K25" s="1">
        <f t="shared" si="1"/>
        <v>25.461000000000013</v>
      </c>
      <c r="L25" s="1"/>
      <c r="M25" s="1"/>
      <c r="N25" s="1"/>
      <c r="O25" s="1"/>
      <c r="P25" s="1">
        <f t="shared" si="3"/>
        <v>38.6922</v>
      </c>
      <c r="Q25" s="5">
        <v>300</v>
      </c>
      <c r="R25" s="5"/>
      <c r="S25" s="1"/>
      <c r="T25" s="1">
        <f t="shared" si="4"/>
        <v>13.776316673644819</v>
      </c>
      <c r="U25" s="1">
        <f t="shared" si="5"/>
        <v>6.0228159680762534</v>
      </c>
      <c r="V25" s="1">
        <v>0</v>
      </c>
      <c r="W25" s="1">
        <v>24.617599999999999</v>
      </c>
      <c r="X25" s="1">
        <v>20.365600000000001</v>
      </c>
      <c r="Y25" s="1">
        <v>12.381399999999999</v>
      </c>
      <c r="Z25" s="1"/>
      <c r="AA25" s="1">
        <f t="shared" si="2"/>
        <v>300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49</v>
      </c>
      <c r="B26" s="1" t="s">
        <v>37</v>
      </c>
      <c r="C26" s="1">
        <v>82.849000000000004</v>
      </c>
      <c r="D26" s="1">
        <v>3.3330000000000002</v>
      </c>
      <c r="E26" s="1">
        <v>58.970999999999997</v>
      </c>
      <c r="F26" s="1">
        <v>14.680999999999999</v>
      </c>
      <c r="G26" s="7">
        <v>1</v>
      </c>
      <c r="H26" s="1"/>
      <c r="I26" s="1">
        <v>6159949</v>
      </c>
      <c r="J26" s="1">
        <v>85.5</v>
      </c>
      <c r="K26" s="1">
        <f t="shared" si="1"/>
        <v>-26.529000000000003</v>
      </c>
      <c r="L26" s="1"/>
      <c r="M26" s="1"/>
      <c r="N26" s="1"/>
      <c r="O26" s="1"/>
      <c r="P26" s="1">
        <f t="shared" si="3"/>
        <v>11.7942</v>
      </c>
      <c r="Q26" s="5">
        <v>203</v>
      </c>
      <c r="R26" s="5"/>
      <c r="S26" s="1"/>
      <c r="T26" s="1">
        <f t="shared" si="4"/>
        <v>18.456614268030048</v>
      </c>
      <c r="U26" s="1">
        <f t="shared" si="5"/>
        <v>1.2447643757100948</v>
      </c>
      <c r="V26" s="1">
        <v>0</v>
      </c>
      <c r="W26" s="1">
        <v>9.5275999999999996</v>
      </c>
      <c r="X26" s="1">
        <v>14.234400000000001</v>
      </c>
      <c r="Y26" s="1">
        <v>28.724799999999998</v>
      </c>
      <c r="Z26" s="1"/>
      <c r="AA26" s="1">
        <f t="shared" si="2"/>
        <v>203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50</v>
      </c>
      <c r="B27" s="1" t="s">
        <v>29</v>
      </c>
      <c r="C27" s="1"/>
      <c r="D27" s="1">
        <v>496</v>
      </c>
      <c r="E27" s="1">
        <v>78</v>
      </c>
      <c r="F27" s="1">
        <v>418</v>
      </c>
      <c r="G27" s="7">
        <v>0.19</v>
      </c>
      <c r="H27" s="1"/>
      <c r="I27" s="1">
        <v>9877076</v>
      </c>
      <c r="J27" s="1">
        <v>74</v>
      </c>
      <c r="K27" s="1">
        <f t="shared" si="1"/>
        <v>4</v>
      </c>
      <c r="L27" s="1"/>
      <c r="M27" s="1"/>
      <c r="N27" s="1">
        <v>500</v>
      </c>
      <c r="O27" s="1"/>
      <c r="P27" s="1">
        <f t="shared" si="3"/>
        <v>15.6</v>
      </c>
      <c r="Q27" s="5"/>
      <c r="R27" s="5"/>
      <c r="S27" s="1"/>
      <c r="T27" s="1">
        <f t="shared" si="4"/>
        <v>26.794871794871796</v>
      </c>
      <c r="U27" s="1">
        <f t="shared" si="5"/>
        <v>26.794871794871796</v>
      </c>
      <c r="V27" s="1">
        <v>24</v>
      </c>
      <c r="W27" s="1">
        <v>86.2</v>
      </c>
      <c r="X27" s="1">
        <v>81.599999999999994</v>
      </c>
      <c r="Y27" s="1">
        <v>33.799999999999997</v>
      </c>
      <c r="Z27" s="1"/>
      <c r="AA27" s="1">
        <f t="shared" si="2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51</v>
      </c>
      <c r="B28" s="1" t="s">
        <v>29</v>
      </c>
      <c r="C28" s="1">
        <v>130</v>
      </c>
      <c r="D28" s="1">
        <v>4</v>
      </c>
      <c r="E28" s="1">
        <v>86</v>
      </c>
      <c r="F28" s="1">
        <v>26</v>
      </c>
      <c r="G28" s="7">
        <v>0.1</v>
      </c>
      <c r="H28" s="1"/>
      <c r="I28" s="1">
        <v>8444170</v>
      </c>
      <c r="J28" s="1">
        <v>86</v>
      </c>
      <c r="K28" s="1">
        <f t="shared" si="1"/>
        <v>0</v>
      </c>
      <c r="L28" s="1"/>
      <c r="M28" s="1"/>
      <c r="N28" s="22">
        <v>150</v>
      </c>
      <c r="O28" s="1"/>
      <c r="P28" s="1">
        <f t="shared" si="3"/>
        <v>17.2</v>
      </c>
      <c r="Q28" s="5">
        <v>160</v>
      </c>
      <c r="R28" s="5"/>
      <c r="S28" s="1"/>
      <c r="T28" s="1">
        <f t="shared" si="4"/>
        <v>10.813953488372093</v>
      </c>
      <c r="U28" s="1">
        <f t="shared" si="5"/>
        <v>1.5116279069767442</v>
      </c>
      <c r="V28" s="1">
        <v>21</v>
      </c>
      <c r="W28" s="1">
        <v>32.799999999999997</v>
      </c>
      <c r="X28" s="1">
        <v>36.4</v>
      </c>
      <c r="Y28" s="1">
        <v>45</v>
      </c>
      <c r="Z28" s="1"/>
      <c r="AA28" s="1">
        <f t="shared" si="2"/>
        <v>16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52</v>
      </c>
      <c r="B29" s="1" t="s">
        <v>29</v>
      </c>
      <c r="C29" s="1">
        <v>117</v>
      </c>
      <c r="D29" s="1">
        <v>608</v>
      </c>
      <c r="E29" s="1">
        <v>115</v>
      </c>
      <c r="F29" s="1">
        <v>561</v>
      </c>
      <c r="G29" s="7">
        <v>0.14000000000000001</v>
      </c>
      <c r="H29" s="1"/>
      <c r="I29" s="1">
        <v>9988391</v>
      </c>
      <c r="J29" s="1">
        <v>226</v>
      </c>
      <c r="K29" s="1">
        <f t="shared" si="1"/>
        <v>-111</v>
      </c>
      <c r="L29" s="1"/>
      <c r="M29" s="1"/>
      <c r="N29" s="1">
        <v>600</v>
      </c>
      <c r="O29" s="1"/>
      <c r="P29" s="1">
        <f t="shared" si="3"/>
        <v>23</v>
      </c>
      <c r="Q29" s="5"/>
      <c r="R29" s="5"/>
      <c r="S29" s="1"/>
      <c r="T29" s="1">
        <f t="shared" si="4"/>
        <v>24.391304347826086</v>
      </c>
      <c r="U29" s="1">
        <f t="shared" si="5"/>
        <v>24.391304347826086</v>
      </c>
      <c r="V29" s="1">
        <v>33.200000000000003</v>
      </c>
      <c r="W29" s="1">
        <v>52.4</v>
      </c>
      <c r="X29" s="1">
        <v>68.599999999999994</v>
      </c>
      <c r="Y29" s="1">
        <v>95.8</v>
      </c>
      <c r="Z29" s="1"/>
      <c r="AA29" s="1">
        <f t="shared" si="2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54</v>
      </c>
      <c r="B30" s="1" t="s">
        <v>29</v>
      </c>
      <c r="C30" s="1"/>
      <c r="D30" s="1">
        <v>600</v>
      </c>
      <c r="E30" s="1">
        <v>26</v>
      </c>
      <c r="F30" s="1">
        <v>574</v>
      </c>
      <c r="G30" s="7">
        <v>0.1</v>
      </c>
      <c r="H30" s="1"/>
      <c r="I30" s="1">
        <v>8444187</v>
      </c>
      <c r="J30" s="1">
        <v>23</v>
      </c>
      <c r="K30" s="1">
        <f t="shared" si="1"/>
        <v>3</v>
      </c>
      <c r="L30" s="1"/>
      <c r="M30" s="1"/>
      <c r="N30" s="1">
        <v>600</v>
      </c>
      <c r="O30" s="1"/>
      <c r="P30" s="1">
        <f t="shared" si="3"/>
        <v>5.2</v>
      </c>
      <c r="Q30" s="5"/>
      <c r="R30" s="5"/>
      <c r="S30" s="1"/>
      <c r="T30" s="1">
        <f t="shared" si="4"/>
        <v>110.38461538461539</v>
      </c>
      <c r="U30" s="1">
        <f t="shared" si="5"/>
        <v>110.38461538461539</v>
      </c>
      <c r="V30" s="1">
        <v>28.2</v>
      </c>
      <c r="W30" s="1">
        <v>25.2</v>
      </c>
      <c r="X30" s="1">
        <v>32.4</v>
      </c>
      <c r="Y30" s="1">
        <v>11.6</v>
      </c>
      <c r="Z30" s="1"/>
      <c r="AA30" s="1">
        <f t="shared" si="2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55</v>
      </c>
      <c r="B31" s="1" t="s">
        <v>29</v>
      </c>
      <c r="C31" s="1"/>
      <c r="D31" s="1">
        <v>402</v>
      </c>
      <c r="E31" s="1">
        <v>38</v>
      </c>
      <c r="F31" s="1">
        <v>358</v>
      </c>
      <c r="G31" s="7">
        <v>0.1</v>
      </c>
      <c r="H31" s="1"/>
      <c r="I31" s="1">
        <v>8444194</v>
      </c>
      <c r="J31" s="1">
        <v>33</v>
      </c>
      <c r="K31" s="1">
        <f t="shared" si="1"/>
        <v>5</v>
      </c>
      <c r="L31" s="1"/>
      <c r="M31" s="1"/>
      <c r="N31" s="22">
        <v>800</v>
      </c>
      <c r="O31" s="1"/>
      <c r="P31" s="1">
        <f t="shared" si="3"/>
        <v>7.6</v>
      </c>
      <c r="Q31" s="5"/>
      <c r="R31" s="5"/>
      <c r="S31" s="1"/>
      <c r="T31" s="1">
        <f t="shared" si="4"/>
        <v>47.10526315789474</v>
      </c>
      <c r="U31" s="1">
        <f t="shared" si="5"/>
        <v>47.10526315789474</v>
      </c>
      <c r="V31" s="1">
        <v>47.2</v>
      </c>
      <c r="W31" s="1">
        <v>37.6</v>
      </c>
      <c r="X31" s="1">
        <v>47.8</v>
      </c>
      <c r="Y31" s="1">
        <v>59.6</v>
      </c>
      <c r="Z31" s="1"/>
      <c r="AA31" s="1">
        <f t="shared" si="2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56</v>
      </c>
      <c r="B32" s="1" t="s">
        <v>29</v>
      </c>
      <c r="C32" s="1">
        <v>692</v>
      </c>
      <c r="D32" s="1">
        <v>976</v>
      </c>
      <c r="E32" s="1">
        <v>486</v>
      </c>
      <c r="F32" s="1">
        <v>1040</v>
      </c>
      <c r="G32" s="7">
        <v>0.2</v>
      </c>
      <c r="H32" s="1"/>
      <c r="I32" s="1">
        <v>783798</v>
      </c>
      <c r="J32" s="1">
        <v>418</v>
      </c>
      <c r="K32" s="1">
        <f t="shared" si="1"/>
        <v>68</v>
      </c>
      <c r="L32" s="1"/>
      <c r="M32" s="1"/>
      <c r="N32" s="1">
        <v>1000</v>
      </c>
      <c r="O32" s="1"/>
      <c r="P32" s="1">
        <f t="shared" si="3"/>
        <v>97.2</v>
      </c>
      <c r="Q32" s="5"/>
      <c r="R32" s="5"/>
      <c r="S32" s="1"/>
      <c r="T32" s="1">
        <f t="shared" si="4"/>
        <v>10.699588477366255</v>
      </c>
      <c r="U32" s="1">
        <f t="shared" si="5"/>
        <v>10.699588477366255</v>
      </c>
      <c r="V32" s="1">
        <v>19.2</v>
      </c>
      <c r="W32" s="1">
        <v>107</v>
      </c>
      <c r="X32" s="1">
        <v>71.400000000000006</v>
      </c>
      <c r="Y32" s="1">
        <v>96.4</v>
      </c>
      <c r="Z32" s="1"/>
      <c r="AA32" s="1">
        <f t="shared" si="2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57</v>
      </c>
      <c r="B33" s="1" t="s">
        <v>37</v>
      </c>
      <c r="C33" s="1"/>
      <c r="D33" s="1">
        <v>504.26400000000001</v>
      </c>
      <c r="E33" s="1">
        <v>92.953000000000003</v>
      </c>
      <c r="F33" s="1">
        <v>411.31099999999998</v>
      </c>
      <c r="G33" s="7">
        <v>1</v>
      </c>
      <c r="H33" s="1"/>
      <c r="I33" s="1">
        <v>783811</v>
      </c>
      <c r="J33" s="1">
        <v>87.5</v>
      </c>
      <c r="K33" s="1">
        <f t="shared" si="1"/>
        <v>5.453000000000003</v>
      </c>
      <c r="L33" s="1"/>
      <c r="M33" s="1"/>
      <c r="N33" s="22">
        <v>1000</v>
      </c>
      <c r="O33" s="1"/>
      <c r="P33" s="1">
        <f t="shared" si="3"/>
        <v>18.590600000000002</v>
      </c>
      <c r="Q33" s="5">
        <v>180</v>
      </c>
      <c r="R33" s="5"/>
      <c r="S33" s="1"/>
      <c r="T33" s="1">
        <f t="shared" si="4"/>
        <v>31.806988478048037</v>
      </c>
      <c r="U33" s="1">
        <f t="shared" si="5"/>
        <v>22.124675911482143</v>
      </c>
      <c r="V33" s="1">
        <v>13.269600000000001</v>
      </c>
      <c r="W33" s="1">
        <v>54.460999999999999</v>
      </c>
      <c r="X33" s="1">
        <v>60.747</v>
      </c>
      <c r="Y33" s="1">
        <v>29.223600000000001</v>
      </c>
      <c r="Z33" s="1"/>
      <c r="AA33" s="1">
        <f t="shared" si="2"/>
        <v>180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" t="s">
        <v>58</v>
      </c>
      <c r="B34" s="1" t="s">
        <v>29</v>
      </c>
      <c r="C34" s="1"/>
      <c r="D34" s="1">
        <v>594</v>
      </c>
      <c r="E34" s="1">
        <v>31</v>
      </c>
      <c r="F34" s="1">
        <v>563</v>
      </c>
      <c r="G34" s="7">
        <v>0.2</v>
      </c>
      <c r="H34" s="1"/>
      <c r="I34" s="1">
        <v>783804</v>
      </c>
      <c r="J34" s="1">
        <v>25</v>
      </c>
      <c r="K34" s="1">
        <f t="shared" si="1"/>
        <v>6</v>
      </c>
      <c r="L34" s="1"/>
      <c r="M34" s="1"/>
      <c r="N34" s="1">
        <v>600</v>
      </c>
      <c r="O34" s="1"/>
      <c r="P34" s="1">
        <f t="shared" si="3"/>
        <v>6.2</v>
      </c>
      <c r="Q34" s="5"/>
      <c r="R34" s="5"/>
      <c r="S34" s="1"/>
      <c r="T34" s="1">
        <f t="shared" si="4"/>
        <v>90.806451612903217</v>
      </c>
      <c r="U34" s="1">
        <f t="shared" si="5"/>
        <v>90.806451612903217</v>
      </c>
      <c r="V34" s="1">
        <v>13.8</v>
      </c>
      <c r="W34" s="1">
        <v>56.8</v>
      </c>
      <c r="X34" s="1">
        <v>53.2</v>
      </c>
      <c r="Y34" s="1">
        <v>45.4</v>
      </c>
      <c r="Z34" s="1"/>
      <c r="AA34" s="1">
        <f t="shared" si="2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59</v>
      </c>
      <c r="B35" s="11" t="s">
        <v>37</v>
      </c>
      <c r="C35" s="11"/>
      <c r="D35" s="11">
        <v>100.59</v>
      </c>
      <c r="E35" s="11">
        <v>100.59</v>
      </c>
      <c r="F35" s="12"/>
      <c r="G35" s="7">
        <v>1</v>
      </c>
      <c r="H35" s="1"/>
      <c r="I35" s="1"/>
      <c r="J35" s="1">
        <v>94.5</v>
      </c>
      <c r="K35" s="1">
        <f t="shared" si="1"/>
        <v>6.0900000000000034</v>
      </c>
      <c r="L35" s="1"/>
      <c r="M35" s="1"/>
      <c r="N35" s="1"/>
      <c r="O35" s="1"/>
      <c r="P35" s="1">
        <f t="shared" si="3"/>
        <v>20.118000000000002</v>
      </c>
      <c r="Q35" s="5">
        <v>270</v>
      </c>
      <c r="R35" s="5"/>
      <c r="S35" s="1"/>
      <c r="T35" s="1">
        <f t="shared" si="4"/>
        <v>13.420817178645986</v>
      </c>
      <c r="U35" s="1">
        <f t="shared" si="5"/>
        <v>0</v>
      </c>
      <c r="V35" s="1">
        <v>0</v>
      </c>
      <c r="W35" s="1">
        <v>0</v>
      </c>
      <c r="X35" s="1">
        <v>0</v>
      </c>
      <c r="Y35" s="1">
        <v>0</v>
      </c>
      <c r="Z35" s="1"/>
      <c r="AA35" s="1">
        <f t="shared" si="2"/>
        <v>270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6" t="s">
        <v>60</v>
      </c>
      <c r="B36" s="14" t="s">
        <v>37</v>
      </c>
      <c r="C36" s="14"/>
      <c r="D36" s="14">
        <v>797.10900000000004</v>
      </c>
      <c r="E36" s="14">
        <v>84.131</v>
      </c>
      <c r="F36" s="15">
        <v>612.38800000000003</v>
      </c>
      <c r="G36" s="7">
        <v>1</v>
      </c>
      <c r="H36" s="1"/>
      <c r="I36" s="1">
        <v>783828</v>
      </c>
      <c r="J36" s="1">
        <v>74</v>
      </c>
      <c r="K36" s="1">
        <f t="shared" si="1"/>
        <v>10.131</v>
      </c>
      <c r="L36" s="1"/>
      <c r="M36" s="1"/>
      <c r="N36" s="22">
        <v>1300</v>
      </c>
      <c r="O36" s="1"/>
      <c r="P36" s="1">
        <f t="shared" si="3"/>
        <v>16.8262</v>
      </c>
      <c r="Q36" s="5"/>
      <c r="R36" s="5"/>
      <c r="S36" s="1"/>
      <c r="T36" s="1">
        <f t="shared" si="4"/>
        <v>36.394907941186958</v>
      </c>
      <c r="U36" s="1">
        <f t="shared" si="5"/>
        <v>36.394907941186958</v>
      </c>
      <c r="V36" s="1">
        <v>66.010999999999996</v>
      </c>
      <c r="W36" s="1">
        <v>65.548400000000001</v>
      </c>
      <c r="X36" s="1">
        <v>85.066800000000001</v>
      </c>
      <c r="Y36" s="1">
        <v>61.455800000000004</v>
      </c>
      <c r="Z36" s="1"/>
      <c r="AA36" s="1">
        <f t="shared" si="2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36" xr:uid="{68A4A068-8628-4063-B4FF-C30B1842D286}"/>
  <mergeCells count="1">
    <mergeCell ref="N2:O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2024-04-09T14:20:25Z</dcterms:created>
  <dcterms:modified xsi:type="dcterms:W3CDTF">2024-04-15T08:58:53Z</dcterms:modified>
</cp:coreProperties>
</file>