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4 Ост СЫР\"/>
    </mc:Choice>
  </mc:AlternateContent>
  <xr:revisionPtr revIDLastSave="0" documentId="13_ncr:1_{38363010-2A58-41E6-8011-101938D3C7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4" i="1" l="1"/>
  <c r="AA50" i="1" l="1"/>
  <c r="AA49" i="1"/>
  <c r="AA48" i="1"/>
  <c r="AA47" i="1"/>
  <c r="AA46" i="1"/>
  <c r="AA45" i="1"/>
  <c r="AA44" i="1"/>
  <c r="AA43" i="1"/>
  <c r="AA42" i="1"/>
  <c r="AA41" i="1"/>
  <c r="AA40" i="1"/>
  <c r="AA39" i="1"/>
  <c r="AA38" i="1"/>
  <c r="O20" i="1" l="1"/>
  <c r="P20" i="1" s="1"/>
  <c r="K20" i="1"/>
  <c r="AA16" i="1"/>
  <c r="O16" i="1"/>
  <c r="S16" i="1" s="1"/>
  <c r="K16" i="1"/>
  <c r="AA13" i="1"/>
  <c r="O13" i="1"/>
  <c r="S13" i="1" s="1"/>
  <c r="K13" i="1"/>
  <c r="AA11" i="1"/>
  <c r="O11" i="1"/>
  <c r="S11" i="1" s="1"/>
  <c r="K11" i="1"/>
  <c r="AA18" i="1"/>
  <c r="AA19" i="1"/>
  <c r="AA28" i="1"/>
  <c r="AA31" i="1"/>
  <c r="AA32" i="1"/>
  <c r="AA35" i="1"/>
  <c r="AA36" i="1"/>
  <c r="O7" i="1"/>
  <c r="O8" i="1"/>
  <c r="P8" i="1" s="1"/>
  <c r="O9" i="1"/>
  <c r="O10" i="1"/>
  <c r="O12" i="1"/>
  <c r="O14" i="1"/>
  <c r="O15" i="1"/>
  <c r="O17" i="1"/>
  <c r="O18" i="1"/>
  <c r="T18" i="1" s="1"/>
  <c r="O19" i="1"/>
  <c r="T19" i="1" s="1"/>
  <c r="O21" i="1"/>
  <c r="O22" i="1"/>
  <c r="O23" i="1"/>
  <c r="O24" i="1"/>
  <c r="O25" i="1"/>
  <c r="O26" i="1"/>
  <c r="O27" i="1"/>
  <c r="O28" i="1"/>
  <c r="T28" i="1" s="1"/>
  <c r="O29" i="1"/>
  <c r="O30" i="1"/>
  <c r="O31" i="1"/>
  <c r="T31" i="1" s="1"/>
  <c r="O32" i="1"/>
  <c r="T32" i="1" s="1"/>
  <c r="O33" i="1"/>
  <c r="O34" i="1"/>
  <c r="O35" i="1"/>
  <c r="T35" i="1" s="1"/>
  <c r="O36" i="1"/>
  <c r="T36" i="1" s="1"/>
  <c r="O6" i="1"/>
  <c r="T34" i="1" l="1"/>
  <c r="AA34" i="1"/>
  <c r="T30" i="1"/>
  <c r="AA30" i="1"/>
  <c r="T26" i="1"/>
  <c r="AA26" i="1"/>
  <c r="T24" i="1"/>
  <c r="P24" i="1"/>
  <c r="AA24" i="1" s="1"/>
  <c r="T22" i="1"/>
  <c r="AA22" i="1"/>
  <c r="T17" i="1"/>
  <c r="AA17" i="1"/>
  <c r="T14" i="1"/>
  <c r="AA14" i="1"/>
  <c r="T10" i="1"/>
  <c r="AA10" i="1"/>
  <c r="T8" i="1"/>
  <c r="AA8" i="1"/>
  <c r="S6" i="1"/>
  <c r="AA6" i="1"/>
  <c r="T33" i="1"/>
  <c r="AA33" i="1"/>
  <c r="T29" i="1"/>
  <c r="AA29" i="1"/>
  <c r="T27" i="1"/>
  <c r="AA27" i="1"/>
  <c r="T25" i="1"/>
  <c r="P25" i="1"/>
  <c r="AA25" i="1" s="1"/>
  <c r="T23" i="1"/>
  <c r="P23" i="1"/>
  <c r="AA23" i="1" s="1"/>
  <c r="T21" i="1"/>
  <c r="P21" i="1"/>
  <c r="AA21" i="1" s="1"/>
  <c r="T15" i="1"/>
  <c r="P15" i="1"/>
  <c r="AA15" i="1" s="1"/>
  <c r="T12" i="1"/>
  <c r="AA12" i="1"/>
  <c r="T9" i="1"/>
  <c r="P9" i="1"/>
  <c r="AA9" i="1" s="1"/>
  <c r="T7" i="1"/>
  <c r="AA7" i="1"/>
  <c r="AA20" i="1"/>
  <c r="T20" i="1"/>
  <c r="T16" i="1"/>
  <c r="T6" i="1"/>
  <c r="T13" i="1"/>
  <c r="S33" i="1"/>
  <c r="S26" i="1"/>
  <c r="S22" i="1"/>
  <c r="S14" i="1"/>
  <c r="S35" i="1"/>
  <c r="S31" i="1"/>
  <c r="S27" i="1"/>
  <c r="S19" i="1"/>
  <c r="S17" i="1"/>
  <c r="S10" i="1"/>
  <c r="S36" i="1"/>
  <c r="S32" i="1"/>
  <c r="S30" i="1"/>
  <c r="S28" i="1"/>
  <c r="S18" i="1"/>
  <c r="S12" i="1"/>
  <c r="S7" i="1"/>
  <c r="T11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8" i="1"/>
  <c r="K17" i="1"/>
  <c r="K15" i="1"/>
  <c r="K14" i="1"/>
  <c r="K12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5" i="1" l="1"/>
  <c r="P5" i="1"/>
  <c r="S23" i="1"/>
  <c r="S24" i="1"/>
  <c r="S8" i="1"/>
  <c r="S29" i="1"/>
  <c r="S9" i="1"/>
  <c r="S15" i="1"/>
  <c r="S21" i="1"/>
  <c r="S25" i="1"/>
  <c r="S34" i="1"/>
  <c r="S20" i="1"/>
  <c r="K5" i="1"/>
</calcChain>
</file>

<file path=xl/sharedStrings.xml><?xml version="1.0" encoding="utf-8"?>
<sst xmlns="http://schemas.openxmlformats.org/spreadsheetml/2006/main" count="144" uniqueCount="82">
  <si>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</si>
  <si>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</si>
  <si>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</si>
  <si>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</si>
  <si>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</si>
  <si>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</si>
  <si>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</si>
  <si>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</si>
  <si>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</si>
  <si>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</si>
  <si>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</si>
  <si>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</si>
  <si>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</si>
  <si>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</si>
  <si>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</si>
  <si>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</si>
  <si>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</si>
  <si>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</si>
  <si>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</si>
  <si>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</si>
  <si>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</si>
  <si>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</si>
  <si>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</si>
  <si>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16,04,</t>
  </si>
  <si>
    <t>15,04,</t>
  </si>
  <si>
    <t>09,04,</t>
  </si>
  <si>
    <t>22,03,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</si>
  <si>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</si>
  <si>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</si>
  <si>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</si>
  <si>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</si>
  <si>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</si>
  <si>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</si>
  <si>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</si>
  <si>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</si>
  <si>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</si>
  <si>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необходимо увеличить продажи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</si>
  <si>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</si>
  <si>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</si>
  <si>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"Гауда Голд" 45% (-2,5 кг брус) (6 шт)  Останкино</t>
  </si>
  <si>
    <t>кг</t>
  </si>
  <si>
    <t>Сыр Папа Может "Голландский традиционный" 45% (2,5кг)(6шт)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</si>
  <si>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</si>
  <si>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</si>
  <si>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</si>
  <si>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</si>
  <si>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</si>
  <si>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</si>
  <si>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</si>
  <si>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</si>
  <si>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</si>
  <si>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</si>
  <si>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</si>
  <si>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полутвердый "Российский" с массовой долей жира 50%  Останкино</t>
  </si>
  <si>
    <t>Сыр рассольный жирный Чечил 45% 100 гр  ОСТАНКИНО</t>
  </si>
  <si>
    <t>завод не привезли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</si>
  <si>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</si>
  <si>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</si>
  <si>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</si>
  <si>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</si>
  <si>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</si>
  <si>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</si>
  <si>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</si>
  <si>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</si>
  <si>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</si>
  <si>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НОВИНКИ</t>
  </si>
  <si>
    <t>Сыр Папин завтрак ж.50% 200г фасовка ТМ Папа может (вл 12)</t>
  </si>
  <si>
    <t>Сыр Министерский ж.45% 200г фасовка ТМ Папа может (вл 12)</t>
  </si>
  <si>
    <t xml:space="preserve">Сыч/Прод Коровино Российский Оригин 50% вес (7,5 кг круг) СЗМЖ </t>
  </si>
  <si>
    <t>Сыр Чечил копченый 43% 100г/6шт ТМ Папа Может</t>
  </si>
  <si>
    <t>Сыр Скаморца свежий 100г/8шт ТМ Папа Может</t>
  </si>
  <si>
    <t>Сыр "Пармезан" (срок созревания 3 месяцев) м.д.ж. в с.в. 40%  брус ОСТАНКИНО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</si>
  <si>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</si>
  <si>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</si>
  <si>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</si>
  <si>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</si>
  <si>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</si>
  <si>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</si>
  <si>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</si>
  <si>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уже есть - Сыр Папа Может Тильзитер   45% вес      Останкино</t>
  </si>
  <si>
    <t>ротация</t>
  </si>
  <si>
    <t>уже есть - Сыч/Прод Коровино Российский Оригин 50% ВЕС (3,5 кг)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</si>
</sst>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6" xfId="1" applyNumberFormat="1" applyFill="1" applyBorder="1"/>
    <xf numFmtId="164" fontId="1" fillId="4" borderId="6" xfId="1" applyNumberFormat="1" applyFill="1" applyBorder="1"/>
    <xf numFmtId="164" fontId="1" fillId="4" borderId="7" xfId="1" applyNumberFormat="1" applyFill="1" applyBorder="1"/>
    <xf numFmtId="164" fontId="1" fillId="4" borderId="8" xfId="1" applyNumberFormat="1" applyFill="1" applyBorder="1"/>
    <xf numFmtId="2" fontId="1" fillId="4" borderId="1" xfId="1" applyNumberFormat="1" applyFill="1"/>
    <xf numFmtId="164" fontId="1" fillId="4" borderId="1" xfId="1" applyNumberFormat="1" applyFill="1"/>
    <xf numFmtId="164" fontId="1" fillId="4" borderId="2" xfId="1" applyNumberFormat="1" applyFill="1" applyBorder="1"/>
    <xf numFmtId="164" fontId="1" fillId="4" borderId="3" xfId="1" applyNumberFormat="1" applyFill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9" xfId="1" applyNumberFormat="1" applyFill="1" applyBorder="1"/>
    <xf numFmtId="164" fontId="1" fillId="4" borderId="1" xfId="1" applyNumberFormat="1" applyFill="1" applyBorder="1"/>
    <xf numFmtId="164" fontId="1" fillId="4" borderId="10" xfId="1" applyNumberFormat="1" applyFill="1" applyBorder="1"/>
    <xf numFmtId="164" fontId="1" fillId="5" borderId="1" xfId="1" applyNumberFormat="1" applyFill="1"/>
    <xf numFmtId="164" fontId="4" fillId="0" borderId="1" xfId="1" applyNumberFormat="1" applyFont="1"/>
    <xf numFmtId="164" fontId="5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4" fillId="0" borderId="1" xfId="1" applyNumberFormat="1" applyFont="1" applyFill="1"/>
    <xf numFmtId="164" fontId="4" fillId="0" borderId="6" xfId="1" applyNumberFormat="1" applyFont="1" applyFill="1" applyBorder="1"/>
    <xf numFmtId="164" fontId="1" fillId="0" borderId="11" xfId="1" applyNumberFormat="1" applyBorder="1"/>
    <xf numFmtId="164" fontId="1" fillId="7" borderId="1" xfId="1" applyNumberFormat="1" applyFill="1"/>
    <xf numFmtId="164" fontId="4" fillId="7" borderId="1" xfId="1" applyNumberFormat="1" applyFont="1" applyFill="1"/>
    <xf numFmtId="2" fontId="1" fillId="7" borderId="1" xfId="1" applyNumberFormat="1" applyFill="1"/>
    <xf numFmtId="164" fontId="1" fillId="7" borderId="11" xfId="1" applyNumberFormat="1" applyFill="1" applyBorder="1"/>
    <xf numFmtId="164" fontId="4" fillId="4" borderId="1" xfId="1" applyNumberFormat="1" applyFont="1" applyFill="1"/>
    <xf numFmtId="164" fontId="1" fillId="5" borderId="2" xfId="1" applyNumberFormat="1" applyFill="1" applyBorder="1"/>
    <xf numFmtId="164" fontId="1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7" sqref="Z7"/>
    </sheetView>
  </sheetViews>
  <sheetFormatPr defaultRowHeight="15" x14ac:dyDescent="0.25"/>
  <cols>
    <col min="1" max="1" width="60" customWidth="1"/>
    <col min="2" max="2" width="4.28515625" customWidth="1"/>
    <col min="3" max="6" width="6.7109375" customWidth="1"/>
    <col min="7" max="7" width="4.85546875" style="8" customWidth="1"/>
    <col min="8" max="8" width="8" customWidth="1"/>
    <col min="9" max="9" width="9.42578125" customWidth="1"/>
    <col min="10" max="11" width="5.85546875" customWidth="1"/>
    <col min="12" max="13" width="1.140625" customWidth="1"/>
    <col min="14" max="14" width="5.85546875" customWidth="1"/>
    <col min="15" max="15" width="5.42578125" customWidth="1"/>
    <col min="16" max="17" width="7.140625" customWidth="1"/>
    <col min="18" max="18" width="17.42578125" customWidth="1"/>
    <col min="19" max="20" width="5" customWidth="1"/>
    <col min="21" max="25" width="5.85546875" customWidth="1"/>
    <col min="26" max="26" width="68.140625" customWidth="1"/>
    <col min="27" max="28" width="8" customWidth="1"/>
    <col min="29" max="29" width="8.7109375" bestFit="1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2114.8350000000005</v>
      </c>
      <c r="F5" s="4">
        <f>SUM(F6:F497)</f>
        <v>6072.6529999999993</v>
      </c>
      <c r="G5" s="6"/>
      <c r="H5" s="1"/>
      <c r="I5" s="1"/>
      <c r="J5" s="4">
        <f t="shared" ref="J5:Q5" si="0">SUM(J6:J497)</f>
        <v>2272.2980000000002</v>
      </c>
      <c r="K5" s="4">
        <f t="shared" si="0"/>
        <v>-157.46300000000002</v>
      </c>
      <c r="L5" s="4">
        <f t="shared" si="0"/>
        <v>0</v>
      </c>
      <c r="M5" s="4">
        <f t="shared" si="0"/>
        <v>0</v>
      </c>
      <c r="N5" s="4">
        <f t="shared" si="0"/>
        <v>1510</v>
      </c>
      <c r="O5" s="4">
        <f t="shared" si="0"/>
        <v>422.96699999999998</v>
      </c>
      <c r="P5" s="4">
        <f t="shared" si="0"/>
        <v>2991.6237999999998</v>
      </c>
      <c r="Q5" s="4">
        <f t="shared" si="0"/>
        <v>0</v>
      </c>
      <c r="R5" s="1"/>
      <c r="S5" s="1"/>
      <c r="T5" s="1"/>
      <c r="U5" s="4">
        <f>SUM(U6:U497)</f>
        <v>409.06919999999997</v>
      </c>
      <c r="V5" s="4">
        <f>SUM(V6:V497)</f>
        <v>570.4144</v>
      </c>
      <c r="W5" s="4">
        <f>SUM(W6:W497)</f>
        <v>736.92160000000001</v>
      </c>
      <c r="X5" s="4">
        <f>SUM(X6:X497)</f>
        <v>858.30499999999984</v>
      </c>
      <c r="Y5" s="4">
        <f>SUM(Y6:Y497)</f>
        <v>554.84740000000011</v>
      </c>
      <c r="Z5" s="1"/>
      <c r="AA5" s="4">
        <f>SUM(AA6:AA497)</f>
        <v>2450.8158000000003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3" t="s">
        <v>30</v>
      </c>
      <c r="B6" s="1" t="s">
        <v>31</v>
      </c>
      <c r="C6" s="1">
        <v>31</v>
      </c>
      <c r="D6" s="1"/>
      <c r="E6" s="1">
        <v>21</v>
      </c>
      <c r="F6" s="1">
        <v>10</v>
      </c>
      <c r="G6" s="6">
        <v>0.14000000000000001</v>
      </c>
      <c r="H6" s="1">
        <v>180</v>
      </c>
      <c r="I6" s="1">
        <v>9988421</v>
      </c>
      <c r="J6" s="1">
        <v>23</v>
      </c>
      <c r="K6" s="1">
        <f t="shared" ref="K6:K36" si="1">E6-J6</f>
        <v>-2</v>
      </c>
      <c r="L6" s="1"/>
      <c r="M6" s="1"/>
      <c r="N6" s="1">
        <v>80</v>
      </c>
      <c r="O6" s="1">
        <f>E6/5</f>
        <v>4.2</v>
      </c>
      <c r="P6" s="5"/>
      <c r="Q6" s="5"/>
      <c r="R6" s="1"/>
      <c r="S6" s="1">
        <f>(F6+N6+P6)/O6</f>
        <v>21.428571428571427</v>
      </c>
      <c r="T6" s="1">
        <f>(F6+N6)/O6</f>
        <v>21.428571428571427</v>
      </c>
      <c r="U6" s="1">
        <v>15.4</v>
      </c>
      <c r="V6" s="1">
        <v>0</v>
      </c>
      <c r="W6" s="1">
        <v>12.6</v>
      </c>
      <c r="X6" s="1">
        <v>0</v>
      </c>
      <c r="Y6" s="1">
        <v>0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3" t="s">
        <v>32</v>
      </c>
      <c r="B7" s="1" t="s">
        <v>31</v>
      </c>
      <c r="C7" s="1"/>
      <c r="D7" s="1"/>
      <c r="E7" s="1"/>
      <c r="F7" s="1"/>
      <c r="G7" s="6">
        <v>0.18</v>
      </c>
      <c r="H7" s="1">
        <v>270</v>
      </c>
      <c r="I7" s="1">
        <v>9988445</v>
      </c>
      <c r="J7" s="1">
        <v>13</v>
      </c>
      <c r="K7" s="1">
        <f t="shared" si="1"/>
        <v>-13</v>
      </c>
      <c r="L7" s="1"/>
      <c r="M7" s="1"/>
      <c r="N7" s="1">
        <v>80</v>
      </c>
      <c r="O7" s="1">
        <f t="shared" ref="O7:O36" si="2">E7/5</f>
        <v>0</v>
      </c>
      <c r="P7" s="5"/>
      <c r="Q7" s="5"/>
      <c r="R7" s="1"/>
      <c r="S7" s="1" t="e">
        <f t="shared" ref="S7:S36" si="3">(F7+N7+P7)/O7</f>
        <v>#DIV/0!</v>
      </c>
      <c r="T7" s="1" t="e">
        <f t="shared" ref="T7:T36" si="4">(F7+N7)/O7</f>
        <v>#DIV/0!</v>
      </c>
      <c r="U7" s="1">
        <v>1.8</v>
      </c>
      <c r="V7" s="1">
        <v>0</v>
      </c>
      <c r="W7" s="1">
        <v>12.8</v>
      </c>
      <c r="X7" s="1">
        <v>0</v>
      </c>
      <c r="Y7" s="1">
        <v>0</v>
      </c>
      <c r="Z7" s="1"/>
      <c r="AA7" s="1">
        <f t="shared" ref="AA7:AA50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3" t="s">
        <v>33</v>
      </c>
      <c r="B8" s="1" t="s">
        <v>31</v>
      </c>
      <c r="C8" s="1">
        <v>112</v>
      </c>
      <c r="D8" s="1"/>
      <c r="E8" s="1">
        <v>69</v>
      </c>
      <c r="F8" s="1">
        <v>39</v>
      </c>
      <c r="G8" s="6">
        <v>0.18</v>
      </c>
      <c r="H8" s="1">
        <v>150</v>
      </c>
      <c r="I8" s="1">
        <v>5034819</v>
      </c>
      <c r="J8" s="1">
        <v>87</v>
      </c>
      <c r="K8" s="1">
        <f t="shared" si="1"/>
        <v>-18</v>
      </c>
      <c r="L8" s="1"/>
      <c r="M8" s="1"/>
      <c r="N8" s="1"/>
      <c r="O8" s="1">
        <f t="shared" si="2"/>
        <v>13.8</v>
      </c>
      <c r="P8" s="5">
        <f>18*O8-N8-F8</f>
        <v>209.4</v>
      </c>
      <c r="Q8" s="5"/>
      <c r="R8" s="1"/>
      <c r="S8" s="1">
        <f t="shared" si="3"/>
        <v>18</v>
      </c>
      <c r="T8" s="1">
        <f t="shared" si="4"/>
        <v>2.8260869565217388</v>
      </c>
      <c r="U8" s="1">
        <v>28</v>
      </c>
      <c r="V8" s="1">
        <v>3.6</v>
      </c>
      <c r="W8" s="1">
        <v>29.6</v>
      </c>
      <c r="X8" s="1">
        <v>20.8</v>
      </c>
      <c r="Y8" s="1">
        <v>22.6</v>
      </c>
      <c r="Z8" s="1"/>
      <c r="AA8" s="1">
        <f t="shared" si="5"/>
        <v>37.692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ht="15.75" thickBot="1" x14ac:dyDescent="0.3">
      <c r="A9" s="13" t="s">
        <v>34</v>
      </c>
      <c r="B9" s="1" t="s">
        <v>31</v>
      </c>
      <c r="C9" s="1">
        <v>126</v>
      </c>
      <c r="D9" s="1"/>
      <c r="E9" s="1">
        <v>37</v>
      </c>
      <c r="F9" s="1">
        <v>89</v>
      </c>
      <c r="G9" s="6">
        <v>0.1</v>
      </c>
      <c r="H9" s="1">
        <v>90</v>
      </c>
      <c r="I9" s="1">
        <v>8444163</v>
      </c>
      <c r="J9" s="1">
        <v>37</v>
      </c>
      <c r="K9" s="1">
        <f t="shared" si="1"/>
        <v>0</v>
      </c>
      <c r="L9" s="1"/>
      <c r="M9" s="1"/>
      <c r="N9" s="1"/>
      <c r="O9" s="1">
        <f t="shared" si="2"/>
        <v>7.4</v>
      </c>
      <c r="P9" s="5">
        <f t="shared" ref="P9" si="6">20*O9-N9-F9</f>
        <v>59</v>
      </c>
      <c r="Q9" s="5"/>
      <c r="R9" s="1"/>
      <c r="S9" s="1">
        <f t="shared" si="3"/>
        <v>20</v>
      </c>
      <c r="T9" s="1">
        <f t="shared" si="4"/>
        <v>12.027027027027026</v>
      </c>
      <c r="U9" s="1">
        <v>10.4</v>
      </c>
      <c r="V9" s="1">
        <v>13.2</v>
      </c>
      <c r="W9" s="1">
        <v>17.2</v>
      </c>
      <c r="X9" s="1">
        <v>31</v>
      </c>
      <c r="Y9" s="1">
        <v>46.2</v>
      </c>
      <c r="Z9" s="1"/>
      <c r="AA9" s="1">
        <f t="shared" si="5"/>
        <v>5.9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35</v>
      </c>
      <c r="B10" s="9" t="s">
        <v>31</v>
      </c>
      <c r="C10" s="9">
        <v>1100</v>
      </c>
      <c r="D10" s="9"/>
      <c r="E10" s="9">
        <v>176</v>
      </c>
      <c r="F10" s="10">
        <v>924</v>
      </c>
      <c r="G10" s="6">
        <v>0.18</v>
      </c>
      <c r="H10" s="1">
        <v>150</v>
      </c>
      <c r="I10" s="1">
        <v>5038411</v>
      </c>
      <c r="J10" s="1">
        <v>176</v>
      </c>
      <c r="K10" s="1">
        <f t="shared" si="1"/>
        <v>0</v>
      </c>
      <c r="L10" s="1"/>
      <c r="M10" s="1"/>
      <c r="N10" s="1"/>
      <c r="O10" s="1">
        <f t="shared" si="2"/>
        <v>35.200000000000003</v>
      </c>
      <c r="P10" s="5"/>
      <c r="Q10" s="5"/>
      <c r="R10" s="1"/>
      <c r="S10" s="1">
        <f t="shared" si="3"/>
        <v>26.249999999999996</v>
      </c>
      <c r="T10" s="1">
        <f t="shared" si="4"/>
        <v>26.249999999999996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28" t="s">
        <v>36</v>
      </c>
      <c r="AA10" s="1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6" t="s">
        <v>42</v>
      </c>
      <c r="B11" s="17" t="s">
        <v>31</v>
      </c>
      <c r="C11" s="17">
        <v>4</v>
      </c>
      <c r="D11" s="17"/>
      <c r="E11" s="17">
        <v>4</v>
      </c>
      <c r="F11" s="18"/>
      <c r="G11" s="19">
        <v>0.2</v>
      </c>
      <c r="H11" s="40"/>
      <c r="I11" s="40" t="s">
        <v>80</v>
      </c>
      <c r="J11" s="20">
        <v>31</v>
      </c>
      <c r="K11" s="20">
        <f t="shared" ref="K11" si="7">E11-J11</f>
        <v>-27</v>
      </c>
      <c r="L11" s="20"/>
      <c r="M11" s="20"/>
      <c r="N11" s="20"/>
      <c r="O11" s="20">
        <f t="shared" ref="O11" si="8">E11/5</f>
        <v>0.8</v>
      </c>
      <c r="P11" s="21"/>
      <c r="Q11" s="21"/>
      <c r="R11" s="20"/>
      <c r="S11" s="20">
        <f t="shared" ref="S11" si="9">(F11+N11+P11)/O11</f>
        <v>0</v>
      </c>
      <c r="T11" s="20">
        <f t="shared" ref="T11" si="10">(F11+N11)/O11</f>
        <v>0</v>
      </c>
      <c r="U11" s="20">
        <v>15.4</v>
      </c>
      <c r="V11" s="20">
        <v>78.2</v>
      </c>
      <c r="W11" s="20">
        <v>70.2</v>
      </c>
      <c r="X11" s="20">
        <v>88.6</v>
      </c>
      <c r="Y11" s="20">
        <v>34.6</v>
      </c>
      <c r="Z11" s="20"/>
      <c r="AA11" s="20">
        <f t="shared" ref="AA11" si="11">P11*G11</f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37</v>
      </c>
      <c r="B12" s="9" t="s">
        <v>31</v>
      </c>
      <c r="C12" s="9">
        <v>1010</v>
      </c>
      <c r="D12" s="9"/>
      <c r="E12" s="9">
        <v>132</v>
      </c>
      <c r="F12" s="10">
        <v>878</v>
      </c>
      <c r="G12" s="6">
        <v>0.18</v>
      </c>
      <c r="H12" s="1">
        <v>150</v>
      </c>
      <c r="I12" s="1">
        <v>5038459</v>
      </c>
      <c r="J12" s="1">
        <v>132</v>
      </c>
      <c r="K12" s="1">
        <f t="shared" si="1"/>
        <v>0</v>
      </c>
      <c r="L12" s="1"/>
      <c r="M12" s="1"/>
      <c r="N12" s="1"/>
      <c r="O12" s="1">
        <f t="shared" si="2"/>
        <v>26.4</v>
      </c>
      <c r="P12" s="5"/>
      <c r="Q12" s="5"/>
      <c r="R12" s="1"/>
      <c r="S12" s="1">
        <f t="shared" si="3"/>
        <v>33.257575757575758</v>
      </c>
      <c r="T12" s="1">
        <f t="shared" si="4"/>
        <v>33.257575757575758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28" t="s">
        <v>36</v>
      </c>
      <c r="AA12" s="1">
        <f t="shared" si="5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6" t="s">
        <v>44</v>
      </c>
      <c r="B13" s="17" t="s">
        <v>31</v>
      </c>
      <c r="C13" s="17">
        <v>89</v>
      </c>
      <c r="D13" s="17"/>
      <c r="E13" s="17">
        <v>86</v>
      </c>
      <c r="F13" s="18">
        <v>2</v>
      </c>
      <c r="G13" s="19">
        <v>0.2</v>
      </c>
      <c r="H13" s="40"/>
      <c r="I13" s="40" t="s">
        <v>80</v>
      </c>
      <c r="J13" s="20">
        <v>118</v>
      </c>
      <c r="K13" s="20">
        <f t="shared" ref="K13" si="12">E13-J13</f>
        <v>-32</v>
      </c>
      <c r="L13" s="20"/>
      <c r="M13" s="20"/>
      <c r="N13" s="20"/>
      <c r="O13" s="20">
        <f t="shared" ref="O13" si="13">E13/5</f>
        <v>17.2</v>
      </c>
      <c r="P13" s="21"/>
      <c r="Q13" s="21"/>
      <c r="R13" s="20"/>
      <c r="S13" s="20">
        <f t="shared" ref="S13" si="14">(F13+N13+P13)/O13</f>
        <v>0.11627906976744186</v>
      </c>
      <c r="T13" s="20">
        <f t="shared" ref="T13" si="15">(F13+N13)/O13</f>
        <v>0.11627906976744186</v>
      </c>
      <c r="U13" s="20">
        <v>58.502000000000002</v>
      </c>
      <c r="V13" s="20">
        <v>82.8</v>
      </c>
      <c r="W13" s="20">
        <v>59.6</v>
      </c>
      <c r="X13" s="20">
        <v>100.4</v>
      </c>
      <c r="Y13" s="20">
        <v>47</v>
      </c>
      <c r="Z13" s="20"/>
      <c r="AA13" s="20">
        <f t="shared" ref="AA13" si="16">P13*G13</f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3" t="s">
        <v>38</v>
      </c>
      <c r="B14" s="1" t="s">
        <v>31</v>
      </c>
      <c r="C14" s="1">
        <v>1110</v>
      </c>
      <c r="D14" s="1"/>
      <c r="E14" s="1">
        <v>199</v>
      </c>
      <c r="F14" s="1">
        <v>911</v>
      </c>
      <c r="G14" s="6">
        <v>0.18</v>
      </c>
      <c r="H14" s="1">
        <v>150</v>
      </c>
      <c r="I14" s="1">
        <v>5038435</v>
      </c>
      <c r="J14" s="1">
        <v>199</v>
      </c>
      <c r="K14" s="1">
        <f t="shared" si="1"/>
        <v>0</v>
      </c>
      <c r="L14" s="1"/>
      <c r="M14" s="1"/>
      <c r="N14" s="1"/>
      <c r="O14" s="1">
        <f t="shared" si="2"/>
        <v>39.799999999999997</v>
      </c>
      <c r="P14" s="5"/>
      <c r="Q14" s="5"/>
      <c r="R14" s="1"/>
      <c r="S14" s="1">
        <f t="shared" si="3"/>
        <v>22.889447236180906</v>
      </c>
      <c r="T14" s="1">
        <f t="shared" si="4"/>
        <v>22.889447236180906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28" t="s">
        <v>36</v>
      </c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39</v>
      </c>
      <c r="B15" s="9" t="s">
        <v>40</v>
      </c>
      <c r="C15" s="9">
        <v>179.67</v>
      </c>
      <c r="D15" s="9"/>
      <c r="E15" s="9">
        <v>72.495999999999995</v>
      </c>
      <c r="F15" s="10">
        <v>107.17400000000001</v>
      </c>
      <c r="G15" s="6">
        <v>1</v>
      </c>
      <c r="H15" s="1">
        <v>150</v>
      </c>
      <c r="I15" s="1">
        <v>5038572</v>
      </c>
      <c r="J15" s="1">
        <v>75.275999999999996</v>
      </c>
      <c r="K15" s="1">
        <f t="shared" si="1"/>
        <v>-2.7800000000000011</v>
      </c>
      <c r="L15" s="1"/>
      <c r="M15" s="1"/>
      <c r="N15" s="1"/>
      <c r="O15" s="1">
        <f t="shared" si="2"/>
        <v>14.499199999999998</v>
      </c>
      <c r="P15" s="5">
        <f t="shared" ref="P15" si="17">20*O15-N15-F15</f>
        <v>182.80999999999997</v>
      </c>
      <c r="Q15" s="5"/>
      <c r="R15" s="1"/>
      <c r="S15" s="1">
        <f t="shared" si="3"/>
        <v>20</v>
      </c>
      <c r="T15" s="1">
        <f t="shared" si="4"/>
        <v>7.3917181637607605</v>
      </c>
      <c r="U15" s="1">
        <v>0.99399999999999999</v>
      </c>
      <c r="V15" s="1">
        <v>0</v>
      </c>
      <c r="W15" s="1">
        <v>0</v>
      </c>
      <c r="X15" s="1">
        <v>0</v>
      </c>
      <c r="Y15" s="1">
        <v>0</v>
      </c>
      <c r="Z15" s="1"/>
      <c r="AA15" s="1">
        <f t="shared" si="5"/>
        <v>182.80999999999997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6" t="s">
        <v>43</v>
      </c>
      <c r="B16" s="17" t="s">
        <v>40</v>
      </c>
      <c r="C16" s="17">
        <v>4.8899999999999997</v>
      </c>
      <c r="D16" s="17"/>
      <c r="E16" s="17"/>
      <c r="F16" s="18">
        <v>4.8899999999999997</v>
      </c>
      <c r="G16" s="19">
        <v>1</v>
      </c>
      <c r="H16" s="40"/>
      <c r="I16" s="40" t="s">
        <v>80</v>
      </c>
      <c r="J16" s="20">
        <v>15.4</v>
      </c>
      <c r="K16" s="20">
        <f t="shared" ref="K16" si="18">E16-J16</f>
        <v>-15.4</v>
      </c>
      <c r="L16" s="20"/>
      <c r="M16" s="20"/>
      <c r="N16" s="20"/>
      <c r="O16" s="20">
        <f t="shared" ref="O16" si="19">E16/5</f>
        <v>0</v>
      </c>
      <c r="P16" s="21"/>
      <c r="Q16" s="21"/>
      <c r="R16" s="20"/>
      <c r="S16" s="20" t="e">
        <f t="shared" ref="S16" si="20">(F16+N16+P16)/O16</f>
        <v>#DIV/0!</v>
      </c>
      <c r="T16" s="20" t="e">
        <f t="shared" ref="T16" si="21">(F16+N16)/O16</f>
        <v>#DIV/0!</v>
      </c>
      <c r="U16" s="20">
        <v>0</v>
      </c>
      <c r="V16" s="20">
        <v>23.8398</v>
      </c>
      <c r="W16" s="20">
        <v>30.363</v>
      </c>
      <c r="X16" s="20">
        <v>29.24</v>
      </c>
      <c r="Y16" s="20">
        <v>22.126999999999999</v>
      </c>
      <c r="Z16" s="20"/>
      <c r="AA16" s="20">
        <f t="shared" ref="AA16" si="22">P16*G16</f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41</v>
      </c>
      <c r="B17" s="9" t="s">
        <v>40</v>
      </c>
      <c r="C17" s="9">
        <v>208.42599999999999</v>
      </c>
      <c r="D17" s="9"/>
      <c r="E17" s="9">
        <v>14.667</v>
      </c>
      <c r="F17" s="10">
        <v>193.75899999999999</v>
      </c>
      <c r="G17" s="6">
        <v>1</v>
      </c>
      <c r="H17" s="1">
        <v>150</v>
      </c>
      <c r="I17" s="1">
        <v>5038596</v>
      </c>
      <c r="J17" s="1">
        <v>14.667</v>
      </c>
      <c r="K17" s="1">
        <f t="shared" si="1"/>
        <v>0</v>
      </c>
      <c r="L17" s="1"/>
      <c r="M17" s="1"/>
      <c r="N17" s="1">
        <v>300</v>
      </c>
      <c r="O17" s="1">
        <f t="shared" si="2"/>
        <v>2.9333999999999998</v>
      </c>
      <c r="P17" s="5"/>
      <c r="Q17" s="5"/>
      <c r="R17" s="1"/>
      <c r="S17" s="1">
        <f t="shared" si="3"/>
        <v>168.32310629303882</v>
      </c>
      <c r="T17" s="1">
        <f t="shared" si="4"/>
        <v>168.32310629303882</v>
      </c>
      <c r="U17" s="1">
        <v>26.5168</v>
      </c>
      <c r="V17" s="1">
        <v>0</v>
      </c>
      <c r="W17" s="1">
        <v>0</v>
      </c>
      <c r="X17" s="1">
        <v>0</v>
      </c>
      <c r="Y17" s="1">
        <v>0</v>
      </c>
      <c r="Z17" s="28" t="s">
        <v>36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6" t="s">
        <v>45</v>
      </c>
      <c r="B18" s="17" t="s">
        <v>40</v>
      </c>
      <c r="C18" s="17">
        <v>102.514</v>
      </c>
      <c r="D18" s="17"/>
      <c r="E18" s="17">
        <v>79.593999999999994</v>
      </c>
      <c r="F18" s="18">
        <v>20.515000000000001</v>
      </c>
      <c r="G18" s="19">
        <v>1</v>
      </c>
      <c r="H18" s="40"/>
      <c r="I18" s="40" t="s">
        <v>80</v>
      </c>
      <c r="J18" s="20">
        <v>77.25</v>
      </c>
      <c r="K18" s="20">
        <f t="shared" si="1"/>
        <v>2.3439999999999941</v>
      </c>
      <c r="L18" s="20"/>
      <c r="M18" s="20"/>
      <c r="N18" s="20"/>
      <c r="O18" s="20">
        <f t="shared" si="2"/>
        <v>15.918799999999999</v>
      </c>
      <c r="P18" s="21"/>
      <c r="Q18" s="21"/>
      <c r="R18" s="20"/>
      <c r="S18" s="20">
        <f t="shared" si="3"/>
        <v>1.2887277935522778</v>
      </c>
      <c r="T18" s="20">
        <f t="shared" si="4"/>
        <v>1.2887277935522778</v>
      </c>
      <c r="U18" s="20">
        <v>14.9558</v>
      </c>
      <c r="V18" s="20">
        <v>18.632999999999999</v>
      </c>
      <c r="W18" s="20">
        <v>15.144</v>
      </c>
      <c r="X18" s="20">
        <v>28.266999999999999</v>
      </c>
      <c r="Y18" s="20">
        <v>28.959</v>
      </c>
      <c r="Z18" s="20"/>
      <c r="AA18" s="20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2" t="s">
        <v>46</v>
      </c>
      <c r="B19" s="23" t="s">
        <v>40</v>
      </c>
      <c r="C19" s="23"/>
      <c r="D19" s="23"/>
      <c r="E19" s="23"/>
      <c r="F19" s="24"/>
      <c r="G19" s="19">
        <v>1</v>
      </c>
      <c r="H19" s="40"/>
      <c r="I19" s="40" t="s">
        <v>80</v>
      </c>
      <c r="J19" s="20"/>
      <c r="K19" s="20">
        <f t="shared" si="1"/>
        <v>0</v>
      </c>
      <c r="L19" s="20"/>
      <c r="M19" s="20"/>
      <c r="N19" s="20"/>
      <c r="O19" s="20">
        <f t="shared" si="2"/>
        <v>0</v>
      </c>
      <c r="P19" s="21"/>
      <c r="Q19" s="21"/>
      <c r="R19" s="20"/>
      <c r="S19" s="20" t="e">
        <f t="shared" si="3"/>
        <v>#DIV/0!</v>
      </c>
      <c r="T19" s="20" t="e">
        <f t="shared" si="4"/>
        <v>#DIV/0!</v>
      </c>
      <c r="U19" s="20">
        <v>0</v>
      </c>
      <c r="V19" s="20">
        <v>8.9556000000000004</v>
      </c>
      <c r="W19" s="20">
        <v>28.660599999999999</v>
      </c>
      <c r="X19" s="20">
        <v>0</v>
      </c>
      <c r="Y19" s="20">
        <v>0</v>
      </c>
      <c r="Z19" s="20"/>
      <c r="AA19" s="20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34" t="s">
        <v>53</v>
      </c>
      <c r="B20" s="11" t="s">
        <v>40</v>
      </c>
      <c r="C20" s="11">
        <v>239.923</v>
      </c>
      <c r="D20" s="11"/>
      <c r="E20" s="11">
        <v>137.035</v>
      </c>
      <c r="F20" s="12">
        <v>102.88800000000001</v>
      </c>
      <c r="G20" s="6">
        <v>1</v>
      </c>
      <c r="H20" s="1">
        <v>120</v>
      </c>
      <c r="I20" s="1">
        <v>8785204</v>
      </c>
      <c r="J20" s="1">
        <v>131.43899999999999</v>
      </c>
      <c r="K20" s="1">
        <f t="shared" ref="K20" si="23">E20-J20</f>
        <v>5.5960000000000036</v>
      </c>
      <c r="L20" s="1"/>
      <c r="M20" s="1"/>
      <c r="N20" s="1"/>
      <c r="O20" s="1">
        <f t="shared" ref="O20" si="24">E20/5</f>
        <v>27.407</v>
      </c>
      <c r="P20" s="5">
        <f>19*O20-N20-F20</f>
        <v>417.84499999999991</v>
      </c>
      <c r="Q20" s="5"/>
      <c r="R20" s="1"/>
      <c r="S20" s="1">
        <f t="shared" ref="S20" si="25">(F20+N20+P20)/O20</f>
        <v>18.999999999999996</v>
      </c>
      <c r="T20" s="1">
        <f t="shared" ref="T20" si="26">(F20+N20)/O20</f>
        <v>3.7540774254752436</v>
      </c>
      <c r="U20" s="1">
        <v>48.648400000000002</v>
      </c>
      <c r="V20" s="1">
        <v>0</v>
      </c>
      <c r="W20" s="1">
        <v>0</v>
      </c>
      <c r="X20" s="1">
        <v>0</v>
      </c>
      <c r="Y20" s="1">
        <v>0</v>
      </c>
      <c r="Z20" s="1"/>
      <c r="AA20" s="1">
        <f t="shared" ref="AA20" si="27">P20*G20</f>
        <v>417.84499999999991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47</v>
      </c>
      <c r="B21" s="1" t="s">
        <v>40</v>
      </c>
      <c r="C21" s="1">
        <v>577.52800000000002</v>
      </c>
      <c r="D21" s="1"/>
      <c r="E21" s="1">
        <v>252.303</v>
      </c>
      <c r="F21" s="1">
        <v>325.22500000000002</v>
      </c>
      <c r="G21" s="6">
        <v>1</v>
      </c>
      <c r="H21" s="1">
        <v>120</v>
      </c>
      <c r="I21" s="1">
        <v>6159901</v>
      </c>
      <c r="J21" s="1">
        <v>253.48699999999999</v>
      </c>
      <c r="K21" s="1">
        <f t="shared" si="1"/>
        <v>-1.1839999999999975</v>
      </c>
      <c r="L21" s="1"/>
      <c r="M21" s="1"/>
      <c r="N21" s="1"/>
      <c r="O21" s="1">
        <f t="shared" si="2"/>
        <v>50.460599999999999</v>
      </c>
      <c r="P21" s="5">
        <f t="shared" ref="P21:P25" si="28">20*O21-N21-F21</f>
        <v>683.98699999999997</v>
      </c>
      <c r="Q21" s="5"/>
      <c r="R21" s="1"/>
      <c r="S21" s="1">
        <f t="shared" si="3"/>
        <v>20</v>
      </c>
      <c r="T21" s="1">
        <f t="shared" si="4"/>
        <v>6.4451274856026295</v>
      </c>
      <c r="U21" s="1">
        <v>62.215400000000002</v>
      </c>
      <c r="V21" s="1">
        <v>39.2408</v>
      </c>
      <c r="W21" s="1">
        <v>67.406400000000005</v>
      </c>
      <c r="X21" s="1">
        <v>65.572800000000001</v>
      </c>
      <c r="Y21" s="1">
        <v>34.907400000000003</v>
      </c>
      <c r="Z21" s="1"/>
      <c r="AA21" s="1">
        <f t="shared" si="5"/>
        <v>683.98699999999997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3" t="s">
        <v>48</v>
      </c>
      <c r="B22" s="1" t="s">
        <v>31</v>
      </c>
      <c r="C22" s="1">
        <v>948</v>
      </c>
      <c r="D22" s="1"/>
      <c r="E22" s="1">
        <v>101</v>
      </c>
      <c r="F22" s="1">
        <v>846</v>
      </c>
      <c r="G22" s="6">
        <v>0.2</v>
      </c>
      <c r="H22" s="1">
        <v>120</v>
      </c>
      <c r="I22" s="1">
        <v>3350128</v>
      </c>
      <c r="J22" s="1">
        <v>98</v>
      </c>
      <c r="K22" s="1">
        <f t="shared" si="1"/>
        <v>3</v>
      </c>
      <c r="L22" s="1"/>
      <c r="M22" s="1"/>
      <c r="N22" s="1"/>
      <c r="O22" s="1">
        <f t="shared" si="2"/>
        <v>20.2</v>
      </c>
      <c r="P22" s="5"/>
      <c r="Q22" s="5"/>
      <c r="R22" s="1"/>
      <c r="S22" s="1">
        <f t="shared" si="3"/>
        <v>41.881188118811885</v>
      </c>
      <c r="T22" s="1">
        <f t="shared" si="4"/>
        <v>41.881188118811885</v>
      </c>
      <c r="U22" s="1">
        <v>24.4</v>
      </c>
      <c r="V22" s="1">
        <v>67.2</v>
      </c>
      <c r="W22" s="1">
        <v>61</v>
      </c>
      <c r="X22" s="1">
        <v>72.2</v>
      </c>
      <c r="Y22" s="1">
        <v>86.4</v>
      </c>
      <c r="Z22" s="28" t="s">
        <v>36</v>
      </c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33" t="s">
        <v>49</v>
      </c>
      <c r="B23" s="1" t="s">
        <v>40</v>
      </c>
      <c r="C23" s="1">
        <v>174.84700000000001</v>
      </c>
      <c r="D23" s="1"/>
      <c r="E23" s="1">
        <v>59.206000000000003</v>
      </c>
      <c r="F23" s="1">
        <v>115.64100000000001</v>
      </c>
      <c r="G23" s="6">
        <v>1</v>
      </c>
      <c r="H23" s="1">
        <v>180</v>
      </c>
      <c r="I23" s="1">
        <v>2700001</v>
      </c>
      <c r="J23" s="1">
        <v>56.140999999999998</v>
      </c>
      <c r="K23" s="1">
        <f t="shared" si="1"/>
        <v>3.0650000000000048</v>
      </c>
      <c r="L23" s="1"/>
      <c r="M23" s="1"/>
      <c r="N23" s="1"/>
      <c r="O23" s="1">
        <f t="shared" si="2"/>
        <v>11.841200000000001</v>
      </c>
      <c r="P23" s="5">
        <f t="shared" si="28"/>
        <v>121.18300000000001</v>
      </c>
      <c r="Q23" s="5"/>
      <c r="R23" s="1"/>
      <c r="S23" s="1">
        <f t="shared" si="3"/>
        <v>20</v>
      </c>
      <c r="T23" s="1">
        <f t="shared" si="4"/>
        <v>9.7659865554166814</v>
      </c>
      <c r="U23" s="1">
        <v>9.9011999999999993</v>
      </c>
      <c r="V23" s="1">
        <v>14.116</v>
      </c>
      <c r="W23" s="1">
        <v>35.120600000000003</v>
      </c>
      <c r="X23" s="1">
        <v>33.045000000000002</v>
      </c>
      <c r="Y23" s="1">
        <v>17.218</v>
      </c>
      <c r="Z23" s="1"/>
      <c r="AA23" s="1">
        <f t="shared" si="5"/>
        <v>121.18300000000001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50</v>
      </c>
      <c r="B24" s="1" t="s">
        <v>40</v>
      </c>
      <c r="C24" s="1">
        <v>25.254000000000001</v>
      </c>
      <c r="D24" s="1"/>
      <c r="E24" s="1">
        <v>12.592000000000001</v>
      </c>
      <c r="F24" s="1">
        <v>12.662000000000001</v>
      </c>
      <c r="G24" s="6">
        <v>1</v>
      </c>
      <c r="H24" s="1">
        <v>120</v>
      </c>
      <c r="I24" s="1">
        <v>6159949</v>
      </c>
      <c r="J24" s="1">
        <v>12.592000000000001</v>
      </c>
      <c r="K24" s="1">
        <f t="shared" si="1"/>
        <v>0</v>
      </c>
      <c r="L24" s="1"/>
      <c r="M24" s="1"/>
      <c r="N24" s="1"/>
      <c r="O24" s="1">
        <f t="shared" si="2"/>
        <v>2.5184000000000002</v>
      </c>
      <c r="P24" s="5">
        <f t="shared" si="28"/>
        <v>37.706000000000003</v>
      </c>
      <c r="Q24" s="5"/>
      <c r="R24" s="1"/>
      <c r="S24" s="1">
        <f t="shared" si="3"/>
        <v>20</v>
      </c>
      <c r="T24" s="1">
        <f t="shared" si="4"/>
        <v>5.0277954256670903</v>
      </c>
      <c r="U24" s="1">
        <v>4.4762000000000004</v>
      </c>
      <c r="V24" s="1">
        <v>2.6194000000000002</v>
      </c>
      <c r="W24" s="1">
        <v>5.2358000000000002</v>
      </c>
      <c r="X24" s="1">
        <v>3.903</v>
      </c>
      <c r="Y24" s="1">
        <v>3.9336000000000002</v>
      </c>
      <c r="Z24" s="1"/>
      <c r="AA24" s="1">
        <f t="shared" si="5"/>
        <v>37.706000000000003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51</v>
      </c>
      <c r="B25" s="1" t="s">
        <v>31</v>
      </c>
      <c r="C25" s="1">
        <v>735</v>
      </c>
      <c r="D25" s="1"/>
      <c r="E25" s="1">
        <v>166</v>
      </c>
      <c r="F25" s="1">
        <v>569</v>
      </c>
      <c r="G25" s="6">
        <v>0.2</v>
      </c>
      <c r="H25" s="1">
        <v>120</v>
      </c>
      <c r="I25" s="1">
        <v>9877076</v>
      </c>
      <c r="J25" s="1">
        <v>166</v>
      </c>
      <c r="K25" s="1">
        <f t="shared" si="1"/>
        <v>0</v>
      </c>
      <c r="L25" s="1"/>
      <c r="M25" s="1"/>
      <c r="N25" s="1"/>
      <c r="O25" s="1">
        <f t="shared" si="2"/>
        <v>33.200000000000003</v>
      </c>
      <c r="P25" s="5">
        <f t="shared" si="28"/>
        <v>95</v>
      </c>
      <c r="Q25" s="5"/>
      <c r="R25" s="1"/>
      <c r="S25" s="1">
        <f t="shared" si="3"/>
        <v>20</v>
      </c>
      <c r="T25" s="1">
        <f t="shared" si="4"/>
        <v>17.138554216867469</v>
      </c>
      <c r="U25" s="1">
        <v>8.8000000000000007</v>
      </c>
      <c r="V25" s="1">
        <v>44.8</v>
      </c>
      <c r="W25" s="1">
        <v>54.2</v>
      </c>
      <c r="X25" s="1">
        <v>65.400000000000006</v>
      </c>
      <c r="Y25" s="1">
        <v>18.2</v>
      </c>
      <c r="Z25" s="1"/>
      <c r="AA25" s="1">
        <f t="shared" si="5"/>
        <v>19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52</v>
      </c>
      <c r="B26" s="1" t="s">
        <v>31</v>
      </c>
      <c r="C26" s="1">
        <v>334</v>
      </c>
      <c r="D26" s="1"/>
      <c r="E26" s="1">
        <v>42</v>
      </c>
      <c r="F26" s="1">
        <v>292</v>
      </c>
      <c r="G26" s="6">
        <v>0.14000000000000001</v>
      </c>
      <c r="H26" s="1">
        <v>180</v>
      </c>
      <c r="I26" s="1">
        <v>9988391</v>
      </c>
      <c r="J26" s="1">
        <v>42</v>
      </c>
      <c r="K26" s="1">
        <f t="shared" si="1"/>
        <v>0</v>
      </c>
      <c r="L26" s="1"/>
      <c r="M26" s="1"/>
      <c r="N26" s="1"/>
      <c r="O26" s="1">
        <f t="shared" si="2"/>
        <v>8.4</v>
      </c>
      <c r="P26" s="5"/>
      <c r="Q26" s="5"/>
      <c r="R26" s="1"/>
      <c r="S26" s="1">
        <f t="shared" si="3"/>
        <v>34.761904761904759</v>
      </c>
      <c r="T26" s="1">
        <f t="shared" si="4"/>
        <v>34.761904761904759</v>
      </c>
      <c r="U26" s="1">
        <v>24.2</v>
      </c>
      <c r="V26" s="1">
        <v>28.6</v>
      </c>
      <c r="W26" s="1">
        <v>25.6</v>
      </c>
      <c r="X26" s="1">
        <v>51.4</v>
      </c>
      <c r="Y26" s="1">
        <v>24.2</v>
      </c>
      <c r="Z26" s="28" t="s">
        <v>36</v>
      </c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3" t="s">
        <v>54</v>
      </c>
      <c r="B27" s="1" t="s">
        <v>31</v>
      </c>
      <c r="C27" s="1"/>
      <c r="D27" s="1"/>
      <c r="E27" s="1"/>
      <c r="F27" s="1"/>
      <c r="G27" s="6">
        <v>0.1</v>
      </c>
      <c r="H27" s="1">
        <v>60</v>
      </c>
      <c r="I27" s="1">
        <v>8444187</v>
      </c>
      <c r="J27" s="1">
        <v>6</v>
      </c>
      <c r="K27" s="1">
        <f t="shared" si="1"/>
        <v>-6</v>
      </c>
      <c r="L27" s="1"/>
      <c r="M27" s="1"/>
      <c r="N27" s="1">
        <v>600</v>
      </c>
      <c r="O27" s="1">
        <f t="shared" si="2"/>
        <v>0</v>
      </c>
      <c r="P27" s="5"/>
      <c r="Q27" s="5"/>
      <c r="R27" s="1"/>
      <c r="S27" s="1" t="e">
        <f t="shared" si="3"/>
        <v>#DIV/0!</v>
      </c>
      <c r="T27" s="1" t="e">
        <f t="shared" si="4"/>
        <v>#DIV/0!</v>
      </c>
      <c r="U27" s="1">
        <v>0</v>
      </c>
      <c r="V27" s="1">
        <v>39.4</v>
      </c>
      <c r="W27" s="1">
        <v>66.400000000000006</v>
      </c>
      <c r="X27" s="1">
        <v>60.2</v>
      </c>
      <c r="Y27" s="1">
        <v>71.599999999999994</v>
      </c>
      <c r="Z27" s="1" t="s">
        <v>55</v>
      </c>
      <c r="AA27" s="1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2" t="s">
        <v>56</v>
      </c>
      <c r="B28" s="23" t="s">
        <v>31</v>
      </c>
      <c r="C28" s="23">
        <v>-10</v>
      </c>
      <c r="D28" s="23">
        <v>10</v>
      </c>
      <c r="E28" s="23"/>
      <c r="F28" s="24"/>
      <c r="G28" s="19">
        <v>0.2</v>
      </c>
      <c r="H28" s="40"/>
      <c r="I28" s="40" t="s">
        <v>80</v>
      </c>
      <c r="J28" s="20">
        <v>8</v>
      </c>
      <c r="K28" s="20">
        <f t="shared" si="1"/>
        <v>-8</v>
      </c>
      <c r="L28" s="20"/>
      <c r="M28" s="20"/>
      <c r="N28" s="20"/>
      <c r="O28" s="20">
        <f t="shared" si="2"/>
        <v>0</v>
      </c>
      <c r="P28" s="21"/>
      <c r="Q28" s="21"/>
      <c r="R28" s="20"/>
      <c r="S28" s="20" t="e">
        <f t="shared" si="3"/>
        <v>#DIV/0!</v>
      </c>
      <c r="T28" s="20" t="e">
        <f t="shared" si="4"/>
        <v>#DIV/0!</v>
      </c>
      <c r="U28" s="20">
        <v>2</v>
      </c>
      <c r="V28" s="20">
        <v>0</v>
      </c>
      <c r="W28" s="20">
        <v>0</v>
      </c>
      <c r="X28" s="20">
        <v>0</v>
      </c>
      <c r="Y28" s="20">
        <v>0</v>
      </c>
      <c r="Z28" s="20"/>
      <c r="AA28" s="20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5" t="s">
        <v>57</v>
      </c>
      <c r="B29" s="11" t="s">
        <v>31</v>
      </c>
      <c r="C29" s="11">
        <v>36</v>
      </c>
      <c r="D29" s="11"/>
      <c r="E29" s="11">
        <v>26</v>
      </c>
      <c r="F29" s="12"/>
      <c r="G29" s="6">
        <v>0.2</v>
      </c>
      <c r="H29" s="1">
        <v>120</v>
      </c>
      <c r="I29" s="1">
        <v>783798</v>
      </c>
      <c r="J29" s="1">
        <v>18</v>
      </c>
      <c r="K29" s="1">
        <f t="shared" si="1"/>
        <v>8</v>
      </c>
      <c r="L29" s="1"/>
      <c r="M29" s="1"/>
      <c r="N29" s="1"/>
      <c r="O29" s="1">
        <f t="shared" si="2"/>
        <v>5.2</v>
      </c>
      <c r="P29" s="41">
        <v>300</v>
      </c>
      <c r="Q29" s="5"/>
      <c r="R29" s="1"/>
      <c r="S29" s="1">
        <f t="shared" si="3"/>
        <v>57.692307692307693</v>
      </c>
      <c r="T29" s="1">
        <f t="shared" si="4"/>
        <v>0</v>
      </c>
      <c r="U29" s="1">
        <v>16.399999999999999</v>
      </c>
      <c r="V29" s="1">
        <v>13.4</v>
      </c>
      <c r="W29" s="1">
        <v>24.8</v>
      </c>
      <c r="X29" s="1">
        <v>33.4</v>
      </c>
      <c r="Y29" s="1">
        <v>36.200000000000003</v>
      </c>
      <c r="Z29" s="1"/>
      <c r="AA29" s="1">
        <f t="shared" si="5"/>
        <v>60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58</v>
      </c>
      <c r="B30" s="9" t="s">
        <v>40</v>
      </c>
      <c r="C30" s="9">
        <v>15.589</v>
      </c>
      <c r="D30" s="9"/>
      <c r="E30" s="9"/>
      <c r="F30" s="10">
        <v>15.589</v>
      </c>
      <c r="G30" s="6">
        <v>1</v>
      </c>
      <c r="H30" s="1">
        <v>120</v>
      </c>
      <c r="I30" s="1">
        <v>783811</v>
      </c>
      <c r="J30" s="1">
        <v>23.047999999999998</v>
      </c>
      <c r="K30" s="1">
        <f t="shared" si="1"/>
        <v>-23.047999999999998</v>
      </c>
      <c r="L30" s="1"/>
      <c r="M30" s="1"/>
      <c r="N30" s="1">
        <v>450</v>
      </c>
      <c r="O30" s="1">
        <f t="shared" si="2"/>
        <v>0</v>
      </c>
      <c r="P30" s="5"/>
      <c r="Q30" s="5"/>
      <c r="R30" s="1"/>
      <c r="S30" s="1" t="e">
        <f t="shared" si="3"/>
        <v>#DIV/0!</v>
      </c>
      <c r="T30" s="1" t="e">
        <f t="shared" si="4"/>
        <v>#DIV/0!</v>
      </c>
      <c r="U30" s="1">
        <v>5.8255999999999997</v>
      </c>
      <c r="V30" s="1">
        <v>0</v>
      </c>
      <c r="W30" s="1">
        <v>0</v>
      </c>
      <c r="X30" s="1">
        <v>0</v>
      </c>
      <c r="Y30" s="1">
        <v>0</v>
      </c>
      <c r="Z30" s="1"/>
      <c r="AA30" s="1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6" t="s">
        <v>59</v>
      </c>
      <c r="B31" s="17" t="s">
        <v>40</v>
      </c>
      <c r="C31" s="17"/>
      <c r="D31" s="17"/>
      <c r="E31" s="17"/>
      <c r="F31" s="18"/>
      <c r="G31" s="19">
        <v>1</v>
      </c>
      <c r="H31" s="40"/>
      <c r="I31" s="40" t="s">
        <v>80</v>
      </c>
      <c r="J31" s="20">
        <v>33.5</v>
      </c>
      <c r="K31" s="20">
        <f t="shared" si="1"/>
        <v>-33.5</v>
      </c>
      <c r="L31" s="20"/>
      <c r="M31" s="20"/>
      <c r="N31" s="20"/>
      <c r="O31" s="20">
        <f t="shared" si="2"/>
        <v>0</v>
      </c>
      <c r="P31" s="21"/>
      <c r="Q31" s="21"/>
      <c r="R31" s="20"/>
      <c r="S31" s="20" t="e">
        <f t="shared" si="3"/>
        <v>#DIV/0!</v>
      </c>
      <c r="T31" s="20" t="e">
        <f t="shared" si="4"/>
        <v>#DIV/0!</v>
      </c>
      <c r="U31" s="20">
        <v>6.7751999999999999</v>
      </c>
      <c r="V31" s="20">
        <v>36.821399999999997</v>
      </c>
      <c r="W31" s="20">
        <v>46.736800000000002</v>
      </c>
      <c r="X31" s="20">
        <v>67.001999999999995</v>
      </c>
      <c r="Y31" s="20">
        <v>2.1716000000000002</v>
      </c>
      <c r="Z31" s="20" t="s">
        <v>55</v>
      </c>
      <c r="AA31" s="20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2" t="s">
        <v>60</v>
      </c>
      <c r="B32" s="23" t="s">
        <v>31</v>
      </c>
      <c r="C32" s="23">
        <v>-10</v>
      </c>
      <c r="D32" s="23">
        <v>10</v>
      </c>
      <c r="E32" s="23"/>
      <c r="F32" s="24"/>
      <c r="G32" s="19">
        <v>0.2</v>
      </c>
      <c r="H32" s="40"/>
      <c r="I32" s="40" t="s">
        <v>80</v>
      </c>
      <c r="J32" s="20">
        <v>6</v>
      </c>
      <c r="K32" s="20">
        <f t="shared" si="1"/>
        <v>-6</v>
      </c>
      <c r="L32" s="20"/>
      <c r="M32" s="20"/>
      <c r="N32" s="20"/>
      <c r="O32" s="20">
        <f t="shared" si="2"/>
        <v>0</v>
      </c>
      <c r="P32" s="21"/>
      <c r="Q32" s="21"/>
      <c r="R32" s="20"/>
      <c r="S32" s="20" t="e">
        <f t="shared" si="3"/>
        <v>#DIV/0!</v>
      </c>
      <c r="T32" s="20" t="e">
        <f t="shared" si="4"/>
        <v>#DIV/0!</v>
      </c>
      <c r="U32" s="20">
        <v>2</v>
      </c>
      <c r="V32" s="20">
        <v>0</v>
      </c>
      <c r="W32" s="20">
        <v>0</v>
      </c>
      <c r="X32" s="20">
        <v>0</v>
      </c>
      <c r="Y32" s="20">
        <v>0</v>
      </c>
      <c r="Z32" s="20"/>
      <c r="AA32" s="20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5" t="s">
        <v>61</v>
      </c>
      <c r="B33" s="11" t="s">
        <v>31</v>
      </c>
      <c r="C33" s="11">
        <v>252</v>
      </c>
      <c r="D33" s="11"/>
      <c r="E33" s="11">
        <v>45</v>
      </c>
      <c r="F33" s="12">
        <v>197</v>
      </c>
      <c r="G33" s="6">
        <v>0.2</v>
      </c>
      <c r="H33" s="1">
        <v>120</v>
      </c>
      <c r="I33" s="1">
        <v>783804</v>
      </c>
      <c r="J33" s="1">
        <v>39</v>
      </c>
      <c r="K33" s="1">
        <f t="shared" si="1"/>
        <v>6</v>
      </c>
      <c r="L33" s="1"/>
      <c r="M33" s="1"/>
      <c r="N33" s="1"/>
      <c r="O33" s="1">
        <f t="shared" si="2"/>
        <v>9</v>
      </c>
      <c r="P33" s="5"/>
      <c r="Q33" s="5"/>
      <c r="R33" s="1"/>
      <c r="S33" s="1">
        <f t="shared" si="3"/>
        <v>21.888888888888889</v>
      </c>
      <c r="T33" s="1">
        <f t="shared" si="4"/>
        <v>21.888888888888889</v>
      </c>
      <c r="U33" s="1">
        <v>2</v>
      </c>
      <c r="V33" s="1">
        <v>16.600000000000001</v>
      </c>
      <c r="W33" s="1">
        <v>28</v>
      </c>
      <c r="X33" s="1">
        <v>29.4</v>
      </c>
      <c r="Y33" s="1">
        <v>27.8</v>
      </c>
      <c r="Z33" s="28" t="s">
        <v>36</v>
      </c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62</v>
      </c>
      <c r="B34" s="9" t="s">
        <v>40</v>
      </c>
      <c r="C34" s="9"/>
      <c r="D34" s="9">
        <v>27.974</v>
      </c>
      <c r="E34" s="9">
        <v>27.974</v>
      </c>
      <c r="F34" s="10"/>
      <c r="G34" s="6">
        <v>1</v>
      </c>
      <c r="H34" s="1">
        <v>120</v>
      </c>
      <c r="I34" s="1">
        <v>783828</v>
      </c>
      <c r="J34" s="1">
        <v>21</v>
      </c>
      <c r="K34" s="1">
        <f t="shared" si="1"/>
        <v>6.9740000000000002</v>
      </c>
      <c r="L34" s="1"/>
      <c r="M34" s="1"/>
      <c r="N34" s="1"/>
      <c r="O34" s="1">
        <f t="shared" si="2"/>
        <v>5.5948000000000002</v>
      </c>
      <c r="P34" s="5">
        <f>17*(O34+O35+O36)-F35</f>
        <v>884.69280000000026</v>
      </c>
      <c r="Q34" s="5"/>
      <c r="R34" s="1"/>
      <c r="S34" s="1">
        <f t="shared" si="3"/>
        <v>158.12768999785519</v>
      </c>
      <c r="T34" s="1">
        <f t="shared" si="4"/>
        <v>0</v>
      </c>
      <c r="U34" s="1">
        <v>7.7907999999999999</v>
      </c>
      <c r="V34" s="1">
        <v>0</v>
      </c>
      <c r="W34" s="1">
        <v>0</v>
      </c>
      <c r="X34" s="1">
        <v>0</v>
      </c>
      <c r="Y34" s="1">
        <v>0</v>
      </c>
      <c r="Z34" s="1"/>
      <c r="AA34" s="1">
        <f t="shared" si="5"/>
        <v>884.69280000000026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5" t="s">
        <v>63</v>
      </c>
      <c r="B35" s="26" t="s">
        <v>40</v>
      </c>
      <c r="C35" s="26">
        <v>800.25199999999995</v>
      </c>
      <c r="D35" s="26"/>
      <c r="E35" s="26">
        <v>340.45400000000001</v>
      </c>
      <c r="F35" s="27">
        <v>417.31</v>
      </c>
      <c r="G35" s="19">
        <v>1</v>
      </c>
      <c r="H35" s="40"/>
      <c r="I35" s="40" t="s">
        <v>80</v>
      </c>
      <c r="J35" s="20">
        <v>337.09800000000001</v>
      </c>
      <c r="K35" s="20">
        <f t="shared" si="1"/>
        <v>3.3559999999999945</v>
      </c>
      <c r="L35" s="20"/>
      <c r="M35" s="20"/>
      <c r="N35" s="20"/>
      <c r="O35" s="20">
        <f t="shared" si="2"/>
        <v>68.090800000000002</v>
      </c>
      <c r="P35" s="21"/>
      <c r="Q35" s="21"/>
      <c r="R35" s="20"/>
      <c r="S35" s="20">
        <f t="shared" si="3"/>
        <v>6.1287281101117914</v>
      </c>
      <c r="T35" s="20">
        <f t="shared" si="4"/>
        <v>6.1287281101117914</v>
      </c>
      <c r="U35" s="20">
        <v>8.7650000000000006</v>
      </c>
      <c r="V35" s="20">
        <v>38.388399999999997</v>
      </c>
      <c r="W35" s="20">
        <v>46.254399999999997</v>
      </c>
      <c r="X35" s="20">
        <v>78.475200000000001</v>
      </c>
      <c r="Y35" s="20">
        <v>30.730799999999999</v>
      </c>
      <c r="Z35" s="20"/>
      <c r="AA35" s="20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6" t="s">
        <v>64</v>
      </c>
      <c r="B36" s="17" t="s">
        <v>40</v>
      </c>
      <c r="C36" s="17"/>
      <c r="D36" s="17">
        <v>14.513999999999999</v>
      </c>
      <c r="E36" s="17">
        <v>14.513999999999999</v>
      </c>
      <c r="F36" s="18"/>
      <c r="G36" s="19">
        <v>1</v>
      </c>
      <c r="H36" s="40"/>
      <c r="I36" s="40" t="s">
        <v>80</v>
      </c>
      <c r="J36" s="20">
        <v>22.4</v>
      </c>
      <c r="K36" s="20">
        <f t="shared" si="1"/>
        <v>-7.8859999999999992</v>
      </c>
      <c r="L36" s="20"/>
      <c r="M36" s="20"/>
      <c r="N36" s="20"/>
      <c r="O36" s="20">
        <f t="shared" si="2"/>
        <v>2.9028</v>
      </c>
      <c r="P36" s="21"/>
      <c r="Q36" s="21"/>
      <c r="R36" s="20"/>
      <c r="S36" s="20">
        <f t="shared" si="3"/>
        <v>0</v>
      </c>
      <c r="T36" s="20">
        <f t="shared" si="4"/>
        <v>0</v>
      </c>
      <c r="U36" s="20">
        <v>2.9028</v>
      </c>
      <c r="V36" s="20">
        <v>0</v>
      </c>
      <c r="W36" s="20">
        <v>0</v>
      </c>
      <c r="X36" s="20">
        <v>0</v>
      </c>
      <c r="Y36" s="20">
        <v>0</v>
      </c>
      <c r="Z36" s="20"/>
      <c r="AA36" s="20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30" t="s">
        <v>65</v>
      </c>
      <c r="B37" s="31"/>
      <c r="C37" s="31"/>
      <c r="D37" s="31"/>
      <c r="E37" s="31"/>
      <c r="F37" s="31"/>
      <c r="G37" s="32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66</v>
      </c>
      <c r="B38" s="29" t="s">
        <v>31</v>
      </c>
      <c r="C38" s="1"/>
      <c r="D38" s="1"/>
      <c r="E38" s="1"/>
      <c r="F38" s="1"/>
      <c r="G38" s="6">
        <v>0.2</v>
      </c>
      <c r="H38" s="1">
        <v>120</v>
      </c>
      <c r="I38" s="1">
        <v>99876543</v>
      </c>
      <c r="J38" s="1"/>
      <c r="K38" s="1"/>
      <c r="L38" s="1"/>
      <c r="M38" s="1"/>
      <c r="N38" s="1"/>
      <c r="O38" s="1"/>
      <c r="P38" s="35"/>
      <c r="Q38" s="35"/>
      <c r="R38" s="1"/>
      <c r="S38" s="1"/>
      <c r="T38" s="1"/>
      <c r="U38" s="1"/>
      <c r="V38" s="1"/>
      <c r="W38" s="1"/>
      <c r="X38" s="1"/>
      <c r="Y38" s="1"/>
      <c r="Z38" s="1"/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67</v>
      </c>
      <c r="B39" s="29" t="s">
        <v>31</v>
      </c>
      <c r="C39" s="1"/>
      <c r="D39" s="1"/>
      <c r="E39" s="1"/>
      <c r="F39" s="1"/>
      <c r="G39" s="6">
        <v>0.2</v>
      </c>
      <c r="H39" s="1">
        <v>120</v>
      </c>
      <c r="I39" s="1">
        <v>99876550</v>
      </c>
      <c r="J39" s="1"/>
      <c r="K39" s="1"/>
      <c r="L39" s="1"/>
      <c r="M39" s="1"/>
      <c r="N39" s="1"/>
      <c r="O39" s="1"/>
      <c r="P39" s="35"/>
      <c r="Q39" s="35"/>
      <c r="R39" s="1"/>
      <c r="S39" s="1"/>
      <c r="T39" s="1"/>
      <c r="U39" s="1"/>
      <c r="V39" s="1"/>
      <c r="W39" s="1"/>
      <c r="X39" s="1"/>
      <c r="Y39" s="1"/>
      <c r="Z39" s="1"/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36" t="s">
        <v>68</v>
      </c>
      <c r="B40" s="37" t="s">
        <v>40</v>
      </c>
      <c r="C40" s="36"/>
      <c r="D40" s="36"/>
      <c r="E40" s="36"/>
      <c r="F40" s="36"/>
      <c r="G40" s="38">
        <v>1</v>
      </c>
      <c r="H40" s="36">
        <v>120</v>
      </c>
      <c r="I40" s="36">
        <v>8784474</v>
      </c>
      <c r="J40" s="36"/>
      <c r="K40" s="36"/>
      <c r="L40" s="36"/>
      <c r="M40" s="36"/>
      <c r="N40" s="36"/>
      <c r="O40" s="36"/>
      <c r="P40" s="39"/>
      <c r="Q40" s="39"/>
      <c r="R40" s="36"/>
      <c r="S40" s="36"/>
      <c r="T40" s="36"/>
      <c r="U40" s="36"/>
      <c r="V40" s="36"/>
      <c r="W40" s="36"/>
      <c r="X40" s="36"/>
      <c r="Y40" s="36"/>
      <c r="Z40" s="42" t="s">
        <v>81</v>
      </c>
      <c r="AA40" s="36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29" t="s">
        <v>31</v>
      </c>
      <c r="C41" s="1"/>
      <c r="D41" s="1"/>
      <c r="E41" s="1"/>
      <c r="F41" s="1"/>
      <c r="G41" s="6">
        <v>0.1</v>
      </c>
      <c r="H41" s="1">
        <v>90</v>
      </c>
      <c r="I41" s="1">
        <v>8444194</v>
      </c>
      <c r="J41" s="1"/>
      <c r="K41" s="1"/>
      <c r="L41" s="1"/>
      <c r="M41" s="1"/>
      <c r="N41" s="1"/>
      <c r="O41" s="1"/>
      <c r="P41" s="35"/>
      <c r="Q41" s="35"/>
      <c r="R41" s="1"/>
      <c r="S41" s="1"/>
      <c r="T41" s="1"/>
      <c r="U41" s="1"/>
      <c r="V41" s="1"/>
      <c r="W41" s="1"/>
      <c r="X41" s="1"/>
      <c r="Y41" s="1"/>
      <c r="Z41" s="1"/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70</v>
      </c>
      <c r="B42" s="29" t="s">
        <v>31</v>
      </c>
      <c r="C42" s="1"/>
      <c r="D42" s="1"/>
      <c r="E42" s="1"/>
      <c r="F42" s="1"/>
      <c r="G42" s="6">
        <v>0.1</v>
      </c>
      <c r="H42" s="1">
        <v>60</v>
      </c>
      <c r="I42" s="1">
        <v>8444170</v>
      </c>
      <c r="J42" s="1"/>
      <c r="K42" s="1"/>
      <c r="L42" s="1"/>
      <c r="M42" s="1"/>
      <c r="N42" s="1"/>
      <c r="O42" s="1"/>
      <c r="P42" s="35"/>
      <c r="Q42" s="35"/>
      <c r="R42" s="1"/>
      <c r="S42" s="1"/>
      <c r="T42" s="1"/>
      <c r="U42" s="1"/>
      <c r="V42" s="1"/>
      <c r="W42" s="1"/>
      <c r="X42" s="1"/>
      <c r="Y42" s="1"/>
      <c r="Z42" s="1"/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71</v>
      </c>
      <c r="B43" s="29" t="s">
        <v>40</v>
      </c>
      <c r="C43" s="1"/>
      <c r="D43" s="1"/>
      <c r="E43" s="1"/>
      <c r="F43" s="1"/>
      <c r="G43" s="6">
        <v>1</v>
      </c>
      <c r="H43" s="1">
        <v>150</v>
      </c>
      <c r="I43" s="1">
        <v>5037308</v>
      </c>
      <c r="J43" s="1"/>
      <c r="K43" s="1"/>
      <c r="L43" s="1"/>
      <c r="M43" s="1"/>
      <c r="N43" s="1"/>
      <c r="O43" s="1"/>
      <c r="P43" s="35"/>
      <c r="Q43" s="35"/>
      <c r="R43" s="1"/>
      <c r="S43" s="1"/>
      <c r="T43" s="1"/>
      <c r="U43" s="1"/>
      <c r="V43" s="1"/>
      <c r="W43" s="1"/>
      <c r="X43" s="1"/>
      <c r="Y43" s="1"/>
      <c r="Z43" s="1"/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29" t="s">
        <v>40</v>
      </c>
      <c r="C44" s="1"/>
      <c r="D44" s="1"/>
      <c r="E44" s="1"/>
      <c r="F44" s="1"/>
      <c r="G44" s="6">
        <v>1</v>
      </c>
      <c r="H44" s="1">
        <v>120</v>
      </c>
      <c r="I44" s="1">
        <v>8785198</v>
      </c>
      <c r="J44" s="1"/>
      <c r="K44" s="1"/>
      <c r="L44" s="1"/>
      <c r="M44" s="1"/>
      <c r="N44" s="1"/>
      <c r="O44" s="1"/>
      <c r="P44" s="35"/>
      <c r="Q44" s="35"/>
      <c r="R44" s="1"/>
      <c r="S44" s="1"/>
      <c r="T44" s="1"/>
      <c r="U44" s="1"/>
      <c r="V44" s="1"/>
      <c r="W44" s="1"/>
      <c r="X44" s="1"/>
      <c r="Y44" s="1"/>
      <c r="Z44" s="1"/>
      <c r="AA44" s="1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73</v>
      </c>
      <c r="B45" s="29" t="s">
        <v>40</v>
      </c>
      <c r="C45" s="1"/>
      <c r="D45" s="1"/>
      <c r="E45" s="1"/>
      <c r="F45" s="1"/>
      <c r="G45" s="6">
        <v>1</v>
      </c>
      <c r="H45" s="1">
        <v>120</v>
      </c>
      <c r="I45" s="1">
        <v>8785211</v>
      </c>
      <c r="J45" s="1"/>
      <c r="K45" s="1"/>
      <c r="L45" s="1"/>
      <c r="M45" s="1"/>
      <c r="N45" s="1"/>
      <c r="O45" s="1"/>
      <c r="P45" s="35"/>
      <c r="Q45" s="35"/>
      <c r="R45" s="1"/>
      <c r="S45" s="1"/>
      <c r="T45" s="1"/>
      <c r="U45" s="1"/>
      <c r="V45" s="1"/>
      <c r="W45" s="1"/>
      <c r="X45" s="1"/>
      <c r="Y45" s="1"/>
      <c r="Z45" s="1"/>
      <c r="AA45" s="1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74</v>
      </c>
      <c r="B46" s="29" t="s">
        <v>40</v>
      </c>
      <c r="C46" s="1"/>
      <c r="D46" s="1"/>
      <c r="E46" s="1"/>
      <c r="F46" s="1"/>
      <c r="G46" s="6">
        <v>1</v>
      </c>
      <c r="H46" s="1">
        <v>120</v>
      </c>
      <c r="I46" s="1">
        <v>8785228</v>
      </c>
      <c r="J46" s="1"/>
      <c r="K46" s="1"/>
      <c r="L46" s="1"/>
      <c r="M46" s="1"/>
      <c r="N46" s="1"/>
      <c r="O46" s="1"/>
      <c r="P46" s="35"/>
      <c r="Q46" s="35"/>
      <c r="R46" s="1"/>
      <c r="S46" s="1"/>
      <c r="T46" s="1"/>
      <c r="U46" s="1"/>
      <c r="V46" s="1"/>
      <c r="W46" s="1"/>
      <c r="X46" s="1"/>
      <c r="Y46" s="1"/>
      <c r="Z46" s="1"/>
      <c r="AA46" s="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75</v>
      </c>
      <c r="B47" s="29" t="s">
        <v>31</v>
      </c>
      <c r="C47" s="1"/>
      <c r="D47" s="1"/>
      <c r="E47" s="1"/>
      <c r="F47" s="1"/>
      <c r="G47" s="6">
        <v>0.4</v>
      </c>
      <c r="H47" s="1">
        <v>270</v>
      </c>
      <c r="I47" s="1">
        <v>9988452</v>
      </c>
      <c r="J47" s="1"/>
      <c r="K47" s="1"/>
      <c r="L47" s="1"/>
      <c r="M47" s="1"/>
      <c r="N47" s="1"/>
      <c r="O47" s="1"/>
      <c r="P47" s="35"/>
      <c r="Q47" s="35"/>
      <c r="R47" s="1"/>
      <c r="S47" s="1"/>
      <c r="T47" s="1"/>
      <c r="U47" s="1"/>
      <c r="V47" s="1"/>
      <c r="W47" s="1"/>
      <c r="X47" s="1"/>
      <c r="Y47" s="1"/>
      <c r="Z47" s="1"/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76</v>
      </c>
      <c r="B48" s="29" t="s">
        <v>31</v>
      </c>
      <c r="C48" s="1"/>
      <c r="D48" s="1"/>
      <c r="E48" s="1"/>
      <c r="F48" s="1"/>
      <c r="G48" s="6">
        <v>0.4</v>
      </c>
      <c r="H48" s="1">
        <v>270</v>
      </c>
      <c r="I48" s="1">
        <v>9988476</v>
      </c>
      <c r="J48" s="1"/>
      <c r="K48" s="1"/>
      <c r="L48" s="1"/>
      <c r="M48" s="1"/>
      <c r="N48" s="1"/>
      <c r="O48" s="1"/>
      <c r="P48" s="35"/>
      <c r="Q48" s="35"/>
      <c r="R48" s="1"/>
      <c r="S48" s="1"/>
      <c r="T48" s="1"/>
      <c r="U48" s="1"/>
      <c r="V48" s="1"/>
      <c r="W48" s="1"/>
      <c r="X48" s="1"/>
      <c r="Y48" s="1"/>
      <c r="Z48" s="1"/>
      <c r="AA48" s="1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77</v>
      </c>
      <c r="B49" s="29" t="s">
        <v>31</v>
      </c>
      <c r="C49" s="1"/>
      <c r="D49" s="1"/>
      <c r="E49" s="1"/>
      <c r="F49" s="1"/>
      <c r="G49" s="6">
        <v>0.18</v>
      </c>
      <c r="H49" s="1">
        <v>270</v>
      </c>
      <c r="I49" s="1">
        <v>9988438</v>
      </c>
      <c r="J49" s="1"/>
      <c r="K49" s="1"/>
      <c r="L49" s="1"/>
      <c r="M49" s="1"/>
      <c r="N49" s="1"/>
      <c r="O49" s="1"/>
      <c r="P49" s="35"/>
      <c r="Q49" s="35"/>
      <c r="R49" s="1"/>
      <c r="S49" s="1"/>
      <c r="T49" s="1"/>
      <c r="U49" s="1"/>
      <c r="V49" s="1"/>
      <c r="W49" s="1"/>
      <c r="X49" s="1"/>
      <c r="Y49" s="1"/>
      <c r="Z49" s="1"/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36" t="s">
        <v>78</v>
      </c>
      <c r="B50" s="37" t="s">
        <v>40</v>
      </c>
      <c r="C50" s="36"/>
      <c r="D50" s="36"/>
      <c r="E50" s="36"/>
      <c r="F50" s="36"/>
      <c r="G50" s="38">
        <v>1</v>
      </c>
      <c r="H50" s="36">
        <v>120</v>
      </c>
      <c r="I50" s="36">
        <v>8785259</v>
      </c>
      <c r="J50" s="36"/>
      <c r="K50" s="36"/>
      <c r="L50" s="36"/>
      <c r="M50" s="36"/>
      <c r="N50" s="36"/>
      <c r="O50" s="36"/>
      <c r="P50" s="39"/>
      <c r="Q50" s="39"/>
      <c r="R50" s="36"/>
      <c r="S50" s="36"/>
      <c r="T50" s="36"/>
      <c r="U50" s="36"/>
      <c r="V50" s="36"/>
      <c r="W50" s="36"/>
      <c r="X50" s="36"/>
      <c r="Y50" s="36"/>
      <c r="Z50" s="42" t="s">
        <v>79</v>
      </c>
      <c r="AA50" s="36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A50" xr:uid="{903E7147-D2BB-4417-AC9B-3153F2594D5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2024-04-15T10:21:08Z</dcterms:created>
  <dcterms:modified xsi:type="dcterms:W3CDTF">2024-04-15T14:06:10Z</dcterms:modified>
</cp:coreProperties>
</file>