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04,24 Ост СЫР\Донецк\"/>
    </mc:Choice>
  </mc:AlternateContent>
  <xr:revisionPtr revIDLastSave="0" documentId="13_ncr:1_{57090F5A-D915-4E53-BC7E-EFA0A45A557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Sheet!$A$3:$AB$46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6" i="1"/>
  <c r="AB45" i="1" l="1"/>
  <c r="AB44" i="1"/>
  <c r="AB43" i="1"/>
  <c r="AB42" i="1"/>
  <c r="AB41" i="1"/>
  <c r="AB40" i="1"/>
  <c r="AB39" i="1"/>
  <c r="AB38" i="1"/>
  <c r="AB37" i="1"/>
  <c r="AB36" i="1"/>
  <c r="AB35" i="1"/>
  <c r="AB33" i="1"/>
  <c r="AB32" i="1"/>
  <c r="AB31" i="1"/>
  <c r="AB30" i="1"/>
  <c r="AB29" i="1"/>
  <c r="Q24" i="1"/>
  <c r="AB24" i="1" s="1"/>
  <c r="Q20" i="1"/>
  <c r="AB20" i="1" s="1"/>
  <c r="Q18" i="1"/>
  <c r="AB18" i="1" s="1"/>
  <c r="Q16" i="1"/>
  <c r="AB16" i="1" s="1"/>
  <c r="Q14" i="1"/>
  <c r="AB14" i="1" s="1"/>
  <c r="Q13" i="1"/>
  <c r="AB13" i="1" s="1"/>
  <c r="Q11" i="1"/>
  <c r="AB11" i="1" s="1"/>
  <c r="Q9" i="1"/>
  <c r="AB9" i="1" s="1"/>
  <c r="AB7" i="1"/>
  <c r="AB46" i="1" l="1"/>
  <c r="AB34" i="1"/>
  <c r="I7" i="1" l="1"/>
  <c r="I8" i="1"/>
  <c r="I9" i="1"/>
  <c r="I10" i="1"/>
  <c r="I11" i="1"/>
  <c r="I12" i="1"/>
  <c r="I13" i="1"/>
  <c r="I14" i="1"/>
  <c r="I15" i="1"/>
  <c r="I17" i="1"/>
  <c r="I18" i="1"/>
  <c r="I19" i="1"/>
  <c r="I20" i="1"/>
  <c r="I21" i="1"/>
  <c r="I22" i="1"/>
  <c r="I23" i="1"/>
  <c r="I24" i="1"/>
  <c r="I25" i="1"/>
  <c r="I26" i="1"/>
  <c r="I27" i="1"/>
  <c r="I6" i="1"/>
  <c r="O18" i="1" l="1"/>
  <c r="K18" i="1"/>
  <c r="AB15" i="1"/>
  <c r="O15" i="1"/>
  <c r="K15" i="1"/>
  <c r="AB12" i="1"/>
  <c r="O12" i="1"/>
  <c r="K12" i="1"/>
  <c r="AB10" i="1"/>
  <c r="O10" i="1"/>
  <c r="K10" i="1"/>
  <c r="AB17" i="1"/>
  <c r="AB25" i="1"/>
  <c r="AB27" i="1"/>
  <c r="O7" i="1"/>
  <c r="O8" i="1"/>
  <c r="O9" i="1"/>
  <c r="O11" i="1"/>
  <c r="O13" i="1"/>
  <c r="O14" i="1"/>
  <c r="O16" i="1"/>
  <c r="O17" i="1"/>
  <c r="O19" i="1"/>
  <c r="O20" i="1"/>
  <c r="O21" i="1"/>
  <c r="P21" i="1" s="1"/>
  <c r="AB21" i="1" s="1"/>
  <c r="O22" i="1"/>
  <c r="P22" i="1" s="1"/>
  <c r="AB22" i="1" s="1"/>
  <c r="O23" i="1"/>
  <c r="P23" i="1" s="1"/>
  <c r="AB23" i="1" s="1"/>
  <c r="O24" i="1"/>
  <c r="O25" i="1"/>
  <c r="O26" i="1"/>
  <c r="U26" i="1" s="1"/>
  <c r="O27" i="1"/>
  <c r="O6" i="1"/>
  <c r="P6" i="1" s="1"/>
  <c r="AB6" i="1" l="1"/>
  <c r="U6" i="1"/>
  <c r="U24" i="1"/>
  <c r="U22" i="1"/>
  <c r="U20" i="1"/>
  <c r="U17" i="1"/>
  <c r="U14" i="1"/>
  <c r="U11" i="1"/>
  <c r="U8" i="1"/>
  <c r="P8" i="1"/>
  <c r="AB8" i="1" s="1"/>
  <c r="U12" i="1"/>
  <c r="U18" i="1"/>
  <c r="P26" i="1"/>
  <c r="Q26" i="1" s="1"/>
  <c r="AB26" i="1" s="1"/>
  <c r="T27" i="1"/>
  <c r="U27" i="1"/>
  <c r="U25" i="1"/>
  <c r="U23" i="1"/>
  <c r="U21" i="1"/>
  <c r="P19" i="1"/>
  <c r="Q19" i="1" s="1"/>
  <c r="AB19" i="1" s="1"/>
  <c r="U19" i="1"/>
  <c r="U16" i="1"/>
  <c r="U13" i="1"/>
  <c r="U9" i="1"/>
  <c r="U7" i="1"/>
  <c r="U10" i="1"/>
  <c r="U15" i="1"/>
  <c r="K27" i="1"/>
  <c r="K26" i="1"/>
  <c r="K25" i="1"/>
  <c r="K24" i="1"/>
  <c r="K23" i="1"/>
  <c r="K22" i="1"/>
  <c r="K21" i="1"/>
  <c r="K20" i="1"/>
  <c r="K19" i="1"/>
  <c r="K17" i="1"/>
  <c r="K16" i="1"/>
  <c r="K14" i="1"/>
  <c r="K13" i="1"/>
  <c r="K11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Q5" i="1" l="1"/>
  <c r="P5" i="1"/>
  <c r="K5" i="1"/>
  <c r="AB5" i="1" l="1"/>
</calcChain>
</file>

<file path=xl/sharedStrings.xml><?xml version="1.0" encoding="utf-8"?>
<sst xmlns="http://schemas.openxmlformats.org/spreadsheetml/2006/main" count="140" uniqueCount="83">
  <si>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</si>
  <si>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</si>
  <si>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</si>
  <si>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</si>
  <si>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</si>
  <si>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</si>
  <si>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</si>
  <si>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</si>
  <si>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</si>
  <si>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</si>
  <si>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</si>
  <si>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</si>
  <si>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</si>
  <si>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</si>
  <si>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</si>
  <si>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</si>
  <si>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</si>
  <si>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</si>
  <si>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</si>
  <si>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</si>
  <si>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</si>
  <si>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</si>
  <si>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</si>
  <si>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15,04,</t>
  </si>
  <si>
    <t>09,04,</t>
  </si>
  <si>
    <t>22,03,</t>
  </si>
  <si>
    <t>12,03,</t>
  </si>
  <si>
    <t>26,02,</t>
  </si>
  <si>
    <t>20,02,</t>
  </si>
  <si>
    <t>кг</t>
  </si>
  <si>
    <t>9988421 Творожный Сыр 60 % С маринованными огурчиками и укропом  Останкино</t>
  </si>
  <si>
    <t>шт</t>
  </si>
  <si>
    <t>9988445 Плавленый Сыр 45%"С грибами" СТМ"ПапаМожет" 180 гр  Останкино</t>
  </si>
  <si>
    <t>Сыр "Пармезан" 40% кусок 180 гр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</si>
  <si>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</si>
  <si>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</si>
  <si>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</si>
  <si>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"Голландский традиционный" 45% (2,5кг)(6шт)  Останкино</t>
  </si>
  <si>
    <t>Сыр Папа Может Гауда  45% 200гр     Останкино</t>
  </si>
  <si>
    <t>Сыр Папа Может Гауда  45% вес     Останкино</t>
  </si>
  <si>
    <t>Сыр Папа Может Голландский  45% 200гр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</si>
  <si>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</si>
  <si>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</si>
  <si>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Сливочный со вкусом.топл.молока 50% вес (=3,5кг)  Останкино</t>
  </si>
  <si>
    <t>Сыр Папа Может Тильзитер   45% вес      Останкино</t>
  </si>
  <si>
    <t>Сыр Папа Может Эдам 45% вес (=3,5кг)  Останкино</t>
  </si>
  <si>
    <t>Сыр Плавленый Сливочный Папа Может 55% 190гр  Останкино</t>
  </si>
  <si>
    <t>Сыр Творожный с зеленью 60% Папа может 140 гр.  Останкино</t>
  </si>
  <si>
    <t>Сыр полутвердый "Российский" с массовой долей жира 50%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</si>
  <si>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</si>
  <si>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</si>
  <si>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</si>
  <si>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</si>
  <si>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нет</t>
  </si>
  <si>
    <t>НОВИНКИ</t>
  </si>
  <si>
    <t>Сыр Тильзитер ж.45% 200г фасовка ТМ Папа может (вл 12)</t>
  </si>
  <si>
    <t>Сыр Папин завтрак ж.50% 200г фасовка ТМ Папа может (вл 12)</t>
  </si>
  <si>
    <t>Сыр Министерский ж.45% 200г фасовка ТМ Папа может (вл 12)</t>
  </si>
  <si>
    <t>Сыч/Прод Коровино Российский 50% 200г  СЗМЖ</t>
  </si>
  <si>
    <t>Сыч/Прод Коровино Тильзитер 50% 200г  СЗМЖ</t>
  </si>
  <si>
    <t xml:space="preserve">Сыч/Прод Коровино Российский Оригин 50% вес (7,5 кг круг) СЗМЖ 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</si>
  <si>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</si>
  <si>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</si>
  <si>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</si>
  <si>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</si>
  <si>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Сыр "Пармезан" (срок созревания 3 месяцев) м.д.ж. в с.в. 40%  брус ОСТАНКИНО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</si>
  <si>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</si>
  <si>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Сыр полутвердый  "Сливочный", с массовой долей жира в пересчете на сухое вещество 50%, брус из блока 1/5, пленка желтая, короб складной, ТМ "Папа може</t>
  </si>
  <si>
    <t>Сыр полутвердый "Пошехонский", с массовой долей жира в пересчете на сухое вещество 45%, брус из блока 1/5, пленка желтая, короб складной, ТМ "Папа мож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</si>
  <si>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</si>
  <si>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</si>
  <si>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</si>
  <si>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Сыр полутвердый "Тильзитер" с массовой долей жира в пересчете на сухое вещество 45%, брус из блока 1/5, пленка желтая, короб складной, весовой</t>
  </si>
  <si>
    <t>уже есть - Сыч/Прод Коровино Российский Оригин 50% ВЕС (3,5 кг)  Останкино</t>
  </si>
  <si>
    <t>уже есть - Сыр Папа Может Тильзитер   45% вес      Останкино</t>
  </si>
  <si>
    <t>необходимо увеличить продажи</t>
  </si>
  <si>
    <t>120 шт.</t>
  </si>
  <si>
    <t>240 шт.</t>
  </si>
  <si>
    <t>60 шт</t>
  </si>
  <si>
    <t>50 шт.</t>
  </si>
  <si>
    <t>заказ</t>
  </si>
  <si>
    <t>нет потребности</t>
  </si>
  <si>
    <t>23,04,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</si>
</sst>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6" xfId="1" applyNumberFormat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2" fontId="1" fillId="5" borderId="1" xfId="1" applyNumberFormat="1" applyFill="1"/>
    <xf numFmtId="164" fontId="1" fillId="5" borderId="1" xfId="1" applyNumberFormat="1" applyFill="1"/>
    <xf numFmtId="164" fontId="1" fillId="5" borderId="2" xfId="1" applyNumberFormat="1" applyFill="1" applyBorder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4" fillId="0" borderId="1" xfId="1" applyNumberFormat="1" applyFont="1"/>
    <xf numFmtId="164" fontId="1" fillId="4" borderId="1" xfId="1" applyNumberFormat="1" applyFill="1"/>
    <xf numFmtId="2" fontId="1" fillId="4" borderId="1" xfId="1" applyNumberFormat="1" applyFill="1"/>
    <xf numFmtId="164" fontId="5" fillId="4" borderId="1" xfId="1" applyNumberFormat="1" applyFont="1" applyFill="1"/>
    <xf numFmtId="164" fontId="4" fillId="6" borderId="1" xfId="1" applyNumberFormat="1" applyFont="1" applyFill="1"/>
    <xf numFmtId="164" fontId="1" fillId="7" borderId="1" xfId="1" applyNumberFormat="1" applyFill="1"/>
    <xf numFmtId="164" fontId="4" fillId="7" borderId="1" xfId="1" applyNumberFormat="1" applyFon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15,04,24%20&#1054;&#1089;&#1090;%20&#1057;&#1067;&#1056;/new_&#1076;&#1074;%2015,04,24%20&#1073;&#1088;&#1088;&#1089;&#1095;%20&#1086;&#1089;&#1090;%20&#1089;&#1099;&#10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</row>
        <row r="5">
          <cell r="E5">
            <v>2114.8350000000005</v>
          </cell>
          <cell r="F5">
            <v>6072.6529999999993</v>
          </cell>
        </row>
        <row r="6">
          <cell r="A6" t="str">
            <v>9988421 Творожный Сыр 60 % С маринованными огурчиками и укропом  Останкино</v>
          </cell>
          <cell r="B6" t="str">
            <v>шт</v>
          </cell>
          <cell r="C6">
            <v>31</v>
          </cell>
          <cell r="E6">
            <v>21</v>
          </cell>
          <cell r="F6">
            <v>10</v>
          </cell>
          <cell r="G6">
            <v>0.14000000000000001</v>
          </cell>
          <cell r="H6">
            <v>180</v>
          </cell>
          <cell r="I6">
            <v>9988421</v>
          </cell>
        </row>
        <row r="7">
          <cell r="A7" t="str">
            <v>9988445 Плавленый Сыр 45%"С грибами" СТМ"ПапаМожет" 180 гр  Останкино</v>
          </cell>
          <cell r="B7" t="str">
            <v>шт</v>
          </cell>
          <cell r="G7">
            <v>0.18</v>
          </cell>
          <cell r="H7">
            <v>270</v>
          </cell>
          <cell r="I7">
            <v>9988445</v>
          </cell>
        </row>
        <row r="8">
          <cell r="A8" t="str">
            <v>Сыр "Пармезан" 40% кусок 180 гр  ОСТАНКИНО</v>
          </cell>
          <cell r="B8" t="str">
            <v>шт</v>
          </cell>
          <cell r="C8">
            <v>112</v>
          </cell>
          <cell r="E8">
            <v>69</v>
          </cell>
          <cell r="F8">
            <v>39</v>
          </cell>
          <cell r="G8">
            <v>0.18</v>
          </cell>
          <cell r="H8">
            <v>150</v>
          </cell>
          <cell r="I8">
            <v>5034819</v>
          </cell>
        </row>
        <row r="9">
          <cell r="A9" t="str">
            <v>Сыр Боккончини копченый 40% 100 гр.  ОСТАНКИНО</v>
          </cell>
          <cell r="B9" t="str">
            <v>шт</v>
          </cell>
          <cell r="C9">
            <v>126</v>
          </cell>
          <cell r="E9">
            <v>37</v>
          </cell>
          <cell r="F9">
            <v>89</v>
          </cell>
          <cell r="G9">
            <v>0.1</v>
          </cell>
          <cell r="H9">
            <v>90</v>
          </cell>
          <cell r="I9">
            <v>8444163</v>
          </cell>
        </row>
        <row r="10">
          <cell r="A10" t="str">
            <v>Сыр ПАПА МОЖЕТ "Гауда Голд" 45 % 180 гр (10шт) Останкино</v>
          </cell>
          <cell r="B10" t="str">
            <v>шт</v>
          </cell>
          <cell r="C10">
            <v>1100</v>
          </cell>
          <cell r="E10">
            <v>176</v>
          </cell>
          <cell r="F10">
            <v>924</v>
          </cell>
          <cell r="G10">
            <v>0.18</v>
          </cell>
          <cell r="H10">
            <v>150</v>
          </cell>
          <cell r="I10">
            <v>5038411</v>
          </cell>
        </row>
        <row r="11">
          <cell r="A11" t="str">
            <v>Сыр Папа Может Гауда  45% 200гр     Останкино</v>
          </cell>
          <cell r="B11" t="str">
            <v>шт</v>
          </cell>
          <cell r="C11">
            <v>4</v>
          </cell>
          <cell r="E11">
            <v>4</v>
          </cell>
          <cell r="G11">
            <v>0.2</v>
          </cell>
          <cell r="I11" t="str">
            <v>ротация</v>
          </cell>
        </row>
        <row r="12">
          <cell r="A12" t="str">
            <v>Сыр ПАПА МОЖЕТ "Голландский традиционный" 45% 180 гр (10шт)  Останкино</v>
          </cell>
          <cell r="B12" t="str">
            <v>шт</v>
          </cell>
          <cell r="C12">
            <v>1010</v>
          </cell>
          <cell r="E12">
            <v>132</v>
          </cell>
          <cell r="F12">
            <v>878</v>
          </cell>
          <cell r="G12">
            <v>0.18</v>
          </cell>
          <cell r="H12">
            <v>150</v>
          </cell>
          <cell r="I12">
            <v>5038459</v>
          </cell>
        </row>
        <row r="13">
          <cell r="A13" t="str">
            <v>Сыр Папа Может Голландский  45% 200гр     Останкино</v>
          </cell>
          <cell r="B13" t="str">
            <v>шт</v>
          </cell>
          <cell r="C13">
            <v>89</v>
          </cell>
          <cell r="E13">
            <v>86</v>
          </cell>
          <cell r="F13">
            <v>2</v>
          </cell>
          <cell r="G13">
            <v>0.2</v>
          </cell>
          <cell r="I13" t="str">
            <v>ротация</v>
          </cell>
        </row>
        <row r="14">
          <cell r="A14" t="str">
            <v>Сыр ПАПА МОЖЕТ "Российский традиционный"45 % 180 г Останкино</v>
          </cell>
          <cell r="B14" t="str">
            <v>шт</v>
          </cell>
          <cell r="C14">
            <v>1110</v>
          </cell>
          <cell r="E14">
            <v>199</v>
          </cell>
          <cell r="F14">
            <v>911</v>
          </cell>
          <cell r="G14">
            <v>0.18</v>
          </cell>
          <cell r="H14">
            <v>150</v>
          </cell>
          <cell r="I14">
            <v>5038435</v>
          </cell>
        </row>
        <row r="15">
          <cell r="A15" t="str">
            <v>Сыр Папа Может "Гауда Голд" 45% (-2,5 кг брус) (6 шт)  Останкино</v>
          </cell>
          <cell r="B15" t="str">
            <v>кг</v>
          </cell>
          <cell r="C15">
            <v>179.67</v>
          </cell>
          <cell r="E15">
            <v>72.495999999999995</v>
          </cell>
          <cell r="F15">
            <v>107.17400000000001</v>
          </cell>
          <cell r="G15">
            <v>1</v>
          </cell>
          <cell r="H15">
            <v>150</v>
          </cell>
          <cell r="I15">
            <v>5038572</v>
          </cell>
        </row>
        <row r="16">
          <cell r="A16" t="str">
            <v>Сыр Папа Может Гауда  45% вес     Останкино</v>
          </cell>
          <cell r="B16" t="str">
            <v>кг</v>
          </cell>
          <cell r="C16">
            <v>4.8899999999999997</v>
          </cell>
          <cell r="F16">
            <v>4.8899999999999997</v>
          </cell>
          <cell r="G16">
            <v>1</v>
          </cell>
          <cell r="I16" t="str">
            <v>ротация</v>
          </cell>
        </row>
        <row r="17">
          <cell r="A17" t="str">
            <v>Сыр Папа Может "Голландский традиционный" 45% (2,5кг)(6шт)  Останкино</v>
          </cell>
          <cell r="B17" t="str">
            <v>кг</v>
          </cell>
          <cell r="C17">
            <v>208.42599999999999</v>
          </cell>
          <cell r="E17">
            <v>14.667</v>
          </cell>
          <cell r="F17">
            <v>193.75899999999999</v>
          </cell>
          <cell r="G17">
            <v>1</v>
          </cell>
          <cell r="H17">
            <v>150</v>
          </cell>
          <cell r="I17">
            <v>5038596</v>
          </cell>
        </row>
        <row r="18">
          <cell r="A18" t="str">
            <v>Сыр Папа Может Голландский  45% вес      Останкино</v>
          </cell>
          <cell r="B18" t="str">
            <v>кг</v>
          </cell>
          <cell r="C18">
            <v>102.514</v>
          </cell>
          <cell r="E18">
            <v>79.593999999999994</v>
          </cell>
          <cell r="F18">
            <v>20.515000000000001</v>
          </cell>
          <cell r="G18">
            <v>1</v>
          </cell>
          <cell r="I18" t="str">
            <v>ротация</v>
          </cell>
        </row>
        <row r="19">
          <cell r="A19" t="str">
            <v>Сыр Папа Может Российский  50% вес    Останкино</v>
          </cell>
          <cell r="B19" t="str">
            <v>кг</v>
          </cell>
          <cell r="G19">
            <v>1</v>
          </cell>
          <cell r="I19" t="str">
            <v>ротация</v>
          </cell>
        </row>
        <row r="20">
          <cell r="A20" t="str">
            <v>Сыр полутвердый "Российский" с массовой долей жира 50%  Останкино</v>
          </cell>
          <cell r="B20" t="str">
            <v>кг</v>
          </cell>
          <cell r="C20">
            <v>239.923</v>
          </cell>
          <cell r="E20">
            <v>137.035</v>
          </cell>
          <cell r="F20">
            <v>102.88800000000001</v>
          </cell>
          <cell r="G20">
            <v>1</v>
          </cell>
          <cell r="H20">
            <v>120</v>
          </cell>
          <cell r="I20">
            <v>8785204</v>
          </cell>
        </row>
        <row r="21">
          <cell r="A21" t="str">
            <v>Сыр Папа Может Сливочный со вкусом.топл.молока 50% вес (=3,5кг)  Останкино</v>
          </cell>
          <cell r="B21" t="str">
            <v>кг</v>
          </cell>
          <cell r="C21">
            <v>577.52800000000002</v>
          </cell>
          <cell r="E21">
            <v>252.303</v>
          </cell>
          <cell r="F21">
            <v>325.22500000000002</v>
          </cell>
          <cell r="G21">
            <v>1</v>
          </cell>
          <cell r="H21">
            <v>120</v>
          </cell>
          <cell r="I21">
            <v>6159901</v>
          </cell>
        </row>
        <row r="22">
          <cell r="A22" t="str">
            <v>Сыр Папа Может Тильзитер   45% 200гр     Останкино</v>
          </cell>
          <cell r="B22" t="str">
            <v>шт</v>
          </cell>
          <cell r="C22">
            <v>948</v>
          </cell>
          <cell r="E22">
            <v>101</v>
          </cell>
          <cell r="F22">
            <v>846</v>
          </cell>
          <cell r="G22">
            <v>0.2</v>
          </cell>
          <cell r="H22">
            <v>120</v>
          </cell>
          <cell r="I22">
            <v>3350128</v>
          </cell>
        </row>
        <row r="23">
          <cell r="A23" t="str">
            <v>Сыр Папа Может Тильзитер   45% вес      Останкино</v>
          </cell>
          <cell r="B23" t="str">
            <v>кг</v>
          </cell>
          <cell r="C23">
            <v>174.84700000000001</v>
          </cell>
          <cell r="E23">
            <v>59.206000000000003</v>
          </cell>
          <cell r="F23">
            <v>115.64100000000001</v>
          </cell>
          <cell r="G23">
            <v>1</v>
          </cell>
          <cell r="H23">
            <v>180</v>
          </cell>
          <cell r="I23">
            <v>2700001</v>
          </cell>
        </row>
        <row r="24">
          <cell r="A24" t="str">
            <v>Сыр Папа Может Эдам 45% вес (=3,5кг)  Останкино</v>
          </cell>
          <cell r="B24" t="str">
            <v>кг</v>
          </cell>
          <cell r="C24">
            <v>25.254000000000001</v>
          </cell>
          <cell r="E24">
            <v>12.592000000000001</v>
          </cell>
          <cell r="F24">
            <v>12.662000000000001</v>
          </cell>
          <cell r="G24">
            <v>1</v>
          </cell>
          <cell r="H24">
            <v>120</v>
          </cell>
          <cell r="I24">
            <v>6159949</v>
          </cell>
        </row>
        <row r="25">
          <cell r="A25" t="str">
            <v>Сыр Плавленый Сливочный Папа Может 55% 190гр  Останкино</v>
          </cell>
          <cell r="B25" t="str">
            <v>шт</v>
          </cell>
          <cell r="C25">
            <v>735</v>
          </cell>
          <cell r="E25">
            <v>166</v>
          </cell>
          <cell r="F25">
            <v>569</v>
          </cell>
          <cell r="G25">
            <v>0.2</v>
          </cell>
          <cell r="H25">
            <v>120</v>
          </cell>
          <cell r="I25">
            <v>9877076</v>
          </cell>
        </row>
        <row r="26">
          <cell r="A26" t="str">
            <v>Сыр Творожный с зеленью 60% Папа может 140 гр.  Останкино</v>
          </cell>
          <cell r="B26" t="str">
            <v>шт</v>
          </cell>
          <cell r="C26">
            <v>334</v>
          </cell>
          <cell r="E26">
            <v>42</v>
          </cell>
          <cell r="F26">
            <v>292</v>
          </cell>
          <cell r="G26">
            <v>0.14000000000000001</v>
          </cell>
          <cell r="H26">
            <v>180</v>
          </cell>
          <cell r="I26">
            <v>9988391</v>
          </cell>
        </row>
        <row r="27">
          <cell r="A27" t="str">
            <v>Сыр рассольный жирный Чечил 45% 100 гр  ОСТАНКИНО</v>
          </cell>
          <cell r="B27" t="str">
            <v>шт</v>
          </cell>
          <cell r="G27">
            <v>0.1</v>
          </cell>
          <cell r="H27">
            <v>60</v>
          </cell>
          <cell r="I27">
            <v>8444187</v>
          </cell>
        </row>
        <row r="28">
          <cell r="A28" t="str">
            <v>Сыч/Прод Коровино Российский 50% 200г НОВАЯ СЗМЖ  ОСТАНКИНО</v>
          </cell>
          <cell r="B28" t="str">
            <v>шт</v>
          </cell>
          <cell r="C28">
            <v>-10</v>
          </cell>
          <cell r="D28">
            <v>10</v>
          </cell>
          <cell r="G28">
            <v>0.2</v>
          </cell>
          <cell r="I28" t="str">
            <v>ротация</v>
          </cell>
        </row>
        <row r="29">
          <cell r="A29" t="str">
            <v>Сыч/Прод Коровино Российский 50% 200г СЗМЖ  Останкино</v>
          </cell>
          <cell r="B29" t="str">
            <v>шт</v>
          </cell>
          <cell r="C29">
            <v>36</v>
          </cell>
          <cell r="E29">
            <v>26</v>
          </cell>
          <cell r="G29">
            <v>0.2</v>
          </cell>
          <cell r="H29">
            <v>120</v>
          </cell>
          <cell r="I29">
            <v>783798</v>
          </cell>
        </row>
        <row r="30">
          <cell r="A30" t="str">
            <v>Сыч/Прод Коровино Российский Оригин 50% ВЕС (3,5 кг)  Останкино</v>
          </cell>
          <cell r="B30" t="str">
            <v>кг</v>
          </cell>
          <cell r="C30">
            <v>15.589</v>
          </cell>
          <cell r="F30">
            <v>15.589</v>
          </cell>
          <cell r="G30">
            <v>1</v>
          </cell>
          <cell r="H30">
            <v>120</v>
          </cell>
          <cell r="I30">
            <v>783811</v>
          </cell>
        </row>
        <row r="31">
          <cell r="A31" t="str">
            <v>Сыч/Прод Коровино Российский Оригин 50% ВЕС (5 кг)  ОСТАНКИНО</v>
          </cell>
          <cell r="B31" t="str">
            <v>кг</v>
          </cell>
          <cell r="G31">
            <v>1</v>
          </cell>
          <cell r="I31" t="str">
            <v>ротация</v>
          </cell>
        </row>
        <row r="32">
          <cell r="A32" t="str">
            <v>Сыч/Прод Коровино Тильзитер 50% 200г НОВАЯ СЗМЖ  ОСТАНКИНО</v>
          </cell>
          <cell r="B32" t="str">
            <v>шт</v>
          </cell>
          <cell r="C32">
            <v>-10</v>
          </cell>
          <cell r="D32">
            <v>10</v>
          </cell>
          <cell r="G32">
            <v>0.2</v>
          </cell>
          <cell r="I32" t="str">
            <v>ротация</v>
          </cell>
        </row>
        <row r="33">
          <cell r="A33" t="str">
            <v>Сыч/Прод Коровино Тильзитер 50% 200г СЗМЖ  ОСТАНКИНО</v>
          </cell>
          <cell r="B33" t="str">
            <v>шт</v>
          </cell>
          <cell r="C33">
            <v>252</v>
          </cell>
          <cell r="E33">
            <v>45</v>
          </cell>
          <cell r="F33">
            <v>197</v>
          </cell>
          <cell r="G33">
            <v>0.2</v>
          </cell>
          <cell r="H33">
            <v>120</v>
          </cell>
          <cell r="I33">
            <v>783804</v>
          </cell>
        </row>
        <row r="34">
          <cell r="A34" t="str">
            <v>Сыч/Прод Коровино Тильзитер Оригин 50% ВЕС (3,5 кг брус) СЗМЖ  Останкино</v>
          </cell>
          <cell r="B34" t="str">
            <v>кг</v>
          </cell>
          <cell r="D34">
            <v>27.974</v>
          </cell>
          <cell r="E34">
            <v>27.974</v>
          </cell>
          <cell r="G34">
            <v>1</v>
          </cell>
          <cell r="H34">
            <v>120</v>
          </cell>
          <cell r="I34">
            <v>783828</v>
          </cell>
        </row>
        <row r="35">
          <cell r="A35" t="str">
            <v>Сыч/Прод Коровино Тильзитер Оригин 50% ВЕС (5 кг брус) СЗМЖ  ОСТАНКИНО</v>
          </cell>
          <cell r="B35" t="str">
            <v>кг</v>
          </cell>
          <cell r="C35">
            <v>800.25199999999995</v>
          </cell>
          <cell r="E35">
            <v>340.45400000000001</v>
          </cell>
          <cell r="F35">
            <v>417.31</v>
          </cell>
          <cell r="G35">
            <v>1</v>
          </cell>
          <cell r="I35" t="str">
            <v>ротация</v>
          </cell>
        </row>
        <row r="36">
          <cell r="A36" t="str">
            <v>Сыч/Прод Коровино Тильзитер Оригин 50% ВЕС НОВАЯ (5 кг брус) СЗМЖ  ОСТАНКИНО</v>
          </cell>
          <cell r="B36" t="str">
            <v>кг</v>
          </cell>
          <cell r="D36">
            <v>14.513999999999999</v>
          </cell>
          <cell r="E36">
            <v>14.513999999999999</v>
          </cell>
          <cell r="G36">
            <v>1</v>
          </cell>
          <cell r="I36" t="str">
            <v>ротация</v>
          </cell>
        </row>
        <row r="37">
          <cell r="A37" t="str">
            <v>НОВИНКИ</v>
          </cell>
        </row>
        <row r="38">
          <cell r="A38" t="str">
            <v>Сыр Папин завтрак ж.50% 200г фасовка ТМ Папа может (вл 12)</v>
          </cell>
          <cell r="B38" t="str">
            <v>шт</v>
          </cell>
          <cell r="G38">
            <v>0.2</v>
          </cell>
          <cell r="H38">
            <v>120</v>
          </cell>
          <cell r="I38">
            <v>99876543</v>
          </cell>
        </row>
        <row r="39">
          <cell r="A39" t="str">
            <v>Сыр Министерский ж.45% 200г фасовка ТМ Папа может (вл 12)</v>
          </cell>
          <cell r="B39" t="str">
            <v>шт</v>
          </cell>
          <cell r="G39">
            <v>0.2</v>
          </cell>
          <cell r="H39">
            <v>120</v>
          </cell>
          <cell r="I39">
            <v>99876550</v>
          </cell>
        </row>
        <row r="40">
          <cell r="A40" t="str">
            <v xml:space="preserve">Сыч/Прод Коровино Российский Оригин 50% вес (7,5 кг круг) СЗМЖ </v>
          </cell>
          <cell r="B40" t="str">
            <v>кг</v>
          </cell>
          <cell r="G40">
            <v>1</v>
          </cell>
          <cell r="H40">
            <v>120</v>
          </cell>
          <cell r="I40">
            <v>8784474</v>
          </cell>
        </row>
        <row r="41">
          <cell r="A41" t="str">
            <v>Сыр Чечил копченый 43% 100г/6шт ТМ Папа Может</v>
          </cell>
          <cell r="B41" t="str">
            <v>шт</v>
          </cell>
          <cell r="G41">
            <v>0.1</v>
          </cell>
          <cell r="H41">
            <v>90</v>
          </cell>
          <cell r="I41">
            <v>8444194</v>
          </cell>
        </row>
        <row r="42">
          <cell r="A42" t="str">
            <v>Сыр Скаморца свежий 100г/8шт ТМ Папа Может</v>
          </cell>
          <cell r="B42" t="str">
            <v>шт</v>
          </cell>
          <cell r="G42">
            <v>0.1</v>
          </cell>
          <cell r="H42">
            <v>60</v>
          </cell>
          <cell r="I42">
            <v>8444170</v>
          </cell>
        </row>
        <row r="43">
          <cell r="A43" t="str">
            <v>Сыр "Пармезан" (срок созревания 3 месяцев) м.д.ж. в с.в. 40%  брус ОСТАНКИНО</v>
          </cell>
          <cell r="B43" t="str">
            <v>кг</v>
          </cell>
          <cell r="G43">
            <v>1</v>
          </cell>
          <cell r="H43">
            <v>150</v>
          </cell>
          <cell r="I43">
            <v>5037308</v>
          </cell>
        </row>
        <row r="44">
          <cell r="A44" t="str">
            <v>Сыр полутвердый "Сметанковый", с массовой долей жира в пересчете на сухое вещество 50%,  брус из блока 1/5, пленка желтая, короб складной, ТМ "Папа мо</v>
          </cell>
          <cell r="B44" t="str">
            <v>кг</v>
          </cell>
          <cell r="G44">
            <v>1</v>
          </cell>
          <cell r="H44">
            <v>120</v>
          </cell>
          <cell r="I44">
            <v>8785198</v>
          </cell>
        </row>
        <row r="45">
          <cell r="A45" t="str">
            <v>Сыр полутвердый  "Сливочный", с массовой долей жира в пересчете на сухое вещество 50%, брус из блока 1/5, пленка желтая, короб складной, ТМ "Папа може</v>
          </cell>
          <cell r="B45" t="str">
            <v>кг</v>
          </cell>
          <cell r="G45">
            <v>1</v>
          </cell>
          <cell r="H45">
            <v>120</v>
          </cell>
          <cell r="I45">
            <v>8785211</v>
          </cell>
        </row>
        <row r="46">
          <cell r="A46" t="str">
            <v>Сыр полутвердый "Пошехонский", с массовой долей жира в пересчете на сухое вещество 45%, брус из блока 1/5, пленка желтая, короб складной, ТМ "Папа мож</v>
          </cell>
          <cell r="B46" t="str">
            <v>кг</v>
          </cell>
          <cell r="G46">
            <v>1</v>
          </cell>
          <cell r="H46">
            <v>120</v>
          </cell>
          <cell r="I46">
            <v>8785228</v>
          </cell>
        </row>
        <row r="47">
          <cell r="A47" t="str">
            <v>Плавленый Сыр колбасный копченый 40% СТМ "ПапаМожет" 400гр</v>
          </cell>
          <cell r="B47" t="str">
            <v>шт</v>
          </cell>
          <cell r="G47">
            <v>0.4</v>
          </cell>
          <cell r="H47">
            <v>270</v>
          </cell>
          <cell r="I47">
            <v>9988452</v>
          </cell>
        </row>
        <row r="48">
          <cell r="A48" t="str">
            <v>Плавленый продукт с Сыром колбасный копченый 40% СТМ "Коровино" 400гр</v>
          </cell>
          <cell r="B48" t="str">
            <v>шт</v>
          </cell>
          <cell r="G48">
            <v>0.4</v>
          </cell>
          <cell r="H48">
            <v>270</v>
          </cell>
          <cell r="I48">
            <v>9988476</v>
          </cell>
        </row>
        <row r="49">
          <cell r="A49" t="str">
            <v>Плавленый Сыр 45% "С ветчиной" СТМ "ПапаМожет" 180гр</v>
          </cell>
          <cell r="B49" t="str">
            <v>шт</v>
          </cell>
          <cell r="G49">
            <v>0.18</v>
          </cell>
          <cell r="H49">
            <v>270</v>
          </cell>
          <cell r="I49">
            <v>9988438</v>
          </cell>
        </row>
        <row r="50">
          <cell r="A50" t="str">
            <v>Сыр полутвердый "Тильзитер" с массовой долей жира в пересчете на сухое вещество 45%, брус из блока 1/5, пленка желтая, короб складной, весовой</v>
          </cell>
          <cell r="B50" t="str">
            <v>кг</v>
          </cell>
          <cell r="G50">
            <v>1</v>
          </cell>
          <cell r="H50">
            <v>120</v>
          </cell>
          <cell r="I50">
            <v>8785259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3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Q5" sqref="Q5"/>
    </sheetView>
  </sheetViews>
  <sheetFormatPr defaultRowHeight="15" x14ac:dyDescent="0.25"/>
  <cols>
    <col min="1" max="1" width="60" customWidth="1"/>
    <col min="2" max="2" width="4.28515625" customWidth="1"/>
    <col min="3" max="6" width="5.42578125" customWidth="1"/>
    <col min="7" max="7" width="5" style="8" customWidth="1"/>
    <col min="8" max="8" width="6.85546875" customWidth="1"/>
    <col min="9" max="9" width="12.7109375" customWidth="1"/>
    <col min="10" max="11" width="6.42578125" customWidth="1"/>
    <col min="12" max="14" width="0.7109375" customWidth="1"/>
    <col min="15" max="18" width="6.7109375" customWidth="1"/>
    <col min="19" max="19" width="21.7109375" customWidth="1"/>
    <col min="20" max="21" width="5.28515625" customWidth="1"/>
    <col min="22" max="26" width="6" customWidth="1"/>
    <col min="27" max="27" width="66.140625" customWidth="1"/>
    <col min="28" max="29" width="8" customWidth="1"/>
    <col min="30" max="30" width="12.5703125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80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53</v>
      </c>
      <c r="O4" s="1" t="s">
        <v>23</v>
      </c>
      <c r="P4" s="1"/>
      <c r="Q4" s="1" t="s">
        <v>82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SUM(E6:E493)</f>
        <v>1179.605</v>
      </c>
      <c r="F5" s="4">
        <f>SUM(F6:F493)</f>
        <v>4677.139000000001</v>
      </c>
      <c r="G5" s="6"/>
      <c r="H5" s="1"/>
      <c r="I5" s="1"/>
      <c r="J5" s="4">
        <f t="shared" ref="J5:R5" si="0">SUM(J6:J493)</f>
        <v>1240</v>
      </c>
      <c r="K5" s="4">
        <f t="shared" si="0"/>
        <v>-60.394999999999953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235.92100000000002</v>
      </c>
      <c r="P5" s="4">
        <f t="shared" si="0"/>
        <v>2435.1970000000001</v>
      </c>
      <c r="Q5" s="4">
        <f t="shared" si="0"/>
        <v>4276.3700000000008</v>
      </c>
      <c r="R5" s="4">
        <f t="shared" si="0"/>
        <v>0</v>
      </c>
      <c r="S5" s="1"/>
      <c r="T5" s="1"/>
      <c r="U5" s="1"/>
      <c r="V5" s="4">
        <f>SUM(V6:V493)</f>
        <v>66.141999999999996</v>
      </c>
      <c r="W5" s="4">
        <f>SUM(W6:W493)</f>
        <v>142.62780000000001</v>
      </c>
      <c r="X5" s="4">
        <f>SUM(X6:X493)</f>
        <v>261.18520000000001</v>
      </c>
      <c r="Y5" s="4">
        <f>SUM(Y6:Y493)</f>
        <v>53.441000000000003</v>
      </c>
      <c r="Z5" s="4">
        <f>SUM(Z6:Z493)</f>
        <v>160.589</v>
      </c>
      <c r="AA5" s="1"/>
      <c r="AB5" s="4">
        <f>SUM(AB6:AB493)</f>
        <v>2880.3700000000003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30</v>
      </c>
      <c r="B6" s="1" t="s">
        <v>31</v>
      </c>
      <c r="C6" s="1">
        <v>21</v>
      </c>
      <c r="D6" s="1"/>
      <c r="E6" s="1">
        <v>21</v>
      </c>
      <c r="F6" s="1"/>
      <c r="G6" s="6">
        <v>0.14000000000000001</v>
      </c>
      <c r="H6" s="1">
        <v>180</v>
      </c>
      <c r="I6" s="1">
        <f>VLOOKUP(A6,[1]Sheet!$A:$I,9,0)</f>
        <v>9988421</v>
      </c>
      <c r="J6" s="1">
        <v>26</v>
      </c>
      <c r="K6" s="1">
        <f t="shared" ref="K6:K27" si="1">E6-J6</f>
        <v>-5</v>
      </c>
      <c r="L6" s="1"/>
      <c r="M6" s="1"/>
      <c r="N6" s="1"/>
      <c r="O6" s="1">
        <f>E6/5</f>
        <v>4.2</v>
      </c>
      <c r="P6" s="5">
        <f>15*O6-F6</f>
        <v>63</v>
      </c>
      <c r="Q6" s="5">
        <v>80</v>
      </c>
      <c r="R6" s="5"/>
      <c r="S6" s="1"/>
      <c r="T6" s="1">
        <f>(F6+Q6)/O6</f>
        <v>19.047619047619047</v>
      </c>
      <c r="U6" s="1">
        <f>F6/O6</f>
        <v>0</v>
      </c>
      <c r="V6" s="1">
        <v>2</v>
      </c>
      <c r="W6" s="1">
        <v>1.6</v>
      </c>
      <c r="X6" s="1">
        <v>2.2000000000000002</v>
      </c>
      <c r="Y6" s="1">
        <v>0</v>
      </c>
      <c r="Z6" s="1">
        <v>0</v>
      </c>
      <c r="AA6" s="1"/>
      <c r="AB6" s="1">
        <f>Q6*G6</f>
        <v>11.200000000000001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32</v>
      </c>
      <c r="B7" s="1" t="s">
        <v>31</v>
      </c>
      <c r="C7" s="1"/>
      <c r="D7" s="1"/>
      <c r="E7" s="1"/>
      <c r="F7" s="1"/>
      <c r="G7" s="6">
        <v>0.18</v>
      </c>
      <c r="H7" s="1">
        <v>270</v>
      </c>
      <c r="I7" s="1">
        <f>VLOOKUP(A7,[1]Sheet!$A:$I,9,0)</f>
        <v>9988445</v>
      </c>
      <c r="J7" s="1"/>
      <c r="K7" s="1">
        <f t="shared" si="1"/>
        <v>0</v>
      </c>
      <c r="L7" s="1"/>
      <c r="M7" s="1"/>
      <c r="N7" s="1"/>
      <c r="O7" s="1">
        <f t="shared" ref="O7:O27" si="2">E7/5</f>
        <v>0</v>
      </c>
      <c r="P7" s="5">
        <v>40</v>
      </c>
      <c r="Q7" s="5">
        <v>60</v>
      </c>
      <c r="R7" s="5"/>
      <c r="S7" s="1"/>
      <c r="T7" s="1" t="e">
        <f t="shared" ref="T7:T26" si="3">(F7+Q7)/O7</f>
        <v>#DIV/0!</v>
      </c>
      <c r="U7" s="1" t="e">
        <f t="shared" ref="U7:U27" si="4">F7/O7</f>
        <v>#DIV/0!</v>
      </c>
      <c r="V7" s="1">
        <v>1</v>
      </c>
      <c r="W7" s="1">
        <v>1.6</v>
      </c>
      <c r="X7" s="1">
        <v>2.8</v>
      </c>
      <c r="Y7" s="1">
        <v>0</v>
      </c>
      <c r="Z7" s="1">
        <v>0</v>
      </c>
      <c r="AA7" s="1"/>
      <c r="AB7" s="1">
        <f t="shared" ref="AB7:AB9" si="5">Q7*G7</f>
        <v>10.799999999999999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ht="15.75" thickBot="1" x14ac:dyDescent="0.3">
      <c r="A8" s="1" t="s">
        <v>33</v>
      </c>
      <c r="B8" s="1" t="s">
        <v>31</v>
      </c>
      <c r="C8" s="1"/>
      <c r="D8" s="1">
        <v>90</v>
      </c>
      <c r="E8" s="1">
        <v>23</v>
      </c>
      <c r="F8" s="1">
        <v>67</v>
      </c>
      <c r="G8" s="6">
        <v>0.18</v>
      </c>
      <c r="H8" s="1">
        <v>150</v>
      </c>
      <c r="I8" s="1">
        <f>VLOOKUP(A8,[1]Sheet!$A:$I,9,0)</f>
        <v>5034819</v>
      </c>
      <c r="J8" s="1">
        <v>26</v>
      </c>
      <c r="K8" s="1">
        <f t="shared" si="1"/>
        <v>-3</v>
      </c>
      <c r="L8" s="1"/>
      <c r="M8" s="1"/>
      <c r="N8" s="1"/>
      <c r="O8" s="1">
        <f t="shared" si="2"/>
        <v>4.5999999999999996</v>
      </c>
      <c r="P8" s="5">
        <f t="shared" ref="P8:P19" si="6">20*O8-F8</f>
        <v>25</v>
      </c>
      <c r="Q8" s="5">
        <v>50</v>
      </c>
      <c r="R8" s="5"/>
      <c r="S8" s="1"/>
      <c r="T8" s="1">
        <f t="shared" si="3"/>
        <v>25.434782608695656</v>
      </c>
      <c r="U8" s="1">
        <f t="shared" si="4"/>
        <v>14.565217391304349</v>
      </c>
      <c r="V8" s="1">
        <v>0.6</v>
      </c>
      <c r="W8" s="1">
        <v>4.8</v>
      </c>
      <c r="X8" s="1">
        <v>3.4</v>
      </c>
      <c r="Y8" s="1">
        <v>3.6</v>
      </c>
      <c r="Z8" s="1">
        <v>4</v>
      </c>
      <c r="AA8" s="1"/>
      <c r="AB8" s="1">
        <f t="shared" si="5"/>
        <v>9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0" t="s">
        <v>34</v>
      </c>
      <c r="B9" s="11" t="s">
        <v>31</v>
      </c>
      <c r="C9" s="11"/>
      <c r="D9" s="11">
        <v>300</v>
      </c>
      <c r="E9" s="11">
        <v>39</v>
      </c>
      <c r="F9" s="12">
        <v>261</v>
      </c>
      <c r="G9" s="6">
        <v>0.18</v>
      </c>
      <c r="H9" s="1">
        <v>150</v>
      </c>
      <c r="I9" s="1">
        <f>VLOOKUP(A9,[1]Sheet!$A:$I,9,0)</f>
        <v>5038411</v>
      </c>
      <c r="J9" s="1">
        <v>46</v>
      </c>
      <c r="K9" s="1">
        <f t="shared" si="1"/>
        <v>-7</v>
      </c>
      <c r="L9" s="1"/>
      <c r="M9" s="1"/>
      <c r="N9" s="1"/>
      <c r="O9" s="1">
        <f t="shared" si="2"/>
        <v>7.8</v>
      </c>
      <c r="P9" s="5"/>
      <c r="Q9" s="5">
        <f t="shared" ref="Q9" si="7">P9</f>
        <v>0</v>
      </c>
      <c r="R9" s="5"/>
      <c r="S9" s="1"/>
      <c r="T9" s="1">
        <f t="shared" si="3"/>
        <v>33.46153846153846</v>
      </c>
      <c r="U9" s="1">
        <f t="shared" si="4"/>
        <v>33.46153846153846</v>
      </c>
      <c r="V9" s="1">
        <v>6.4</v>
      </c>
      <c r="W9" s="1">
        <v>0</v>
      </c>
      <c r="X9" s="1">
        <v>0.4</v>
      </c>
      <c r="Y9" s="1">
        <v>0.4</v>
      </c>
      <c r="Z9" s="1">
        <v>0.4</v>
      </c>
      <c r="AA9" s="29" t="s">
        <v>75</v>
      </c>
      <c r="AB9" s="1">
        <f t="shared" si="5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ht="15.75" thickBot="1" x14ac:dyDescent="0.3">
      <c r="A10" s="16" t="s">
        <v>38</v>
      </c>
      <c r="B10" s="17" t="s">
        <v>31</v>
      </c>
      <c r="C10" s="17"/>
      <c r="D10" s="17"/>
      <c r="E10" s="17"/>
      <c r="F10" s="18"/>
      <c r="G10" s="19">
        <v>0</v>
      </c>
      <c r="H10" s="20"/>
      <c r="I10" s="20" t="str">
        <f>VLOOKUP(A10,[1]Sheet!$A:$I,9,0)</f>
        <v>ротация</v>
      </c>
      <c r="J10" s="20"/>
      <c r="K10" s="20">
        <f t="shared" ref="K10" si="8">E10-J10</f>
        <v>0</v>
      </c>
      <c r="L10" s="20"/>
      <c r="M10" s="20"/>
      <c r="N10" s="20"/>
      <c r="O10" s="20">
        <f t="shared" ref="O10" si="9">E10/5</f>
        <v>0</v>
      </c>
      <c r="P10" s="21"/>
      <c r="Q10" s="21"/>
      <c r="R10" s="21"/>
      <c r="S10" s="20"/>
      <c r="T10" s="20" t="e">
        <f t="shared" si="3"/>
        <v>#DIV/0!</v>
      </c>
      <c r="U10" s="20" t="e">
        <f t="shared" si="4"/>
        <v>#DIV/0!</v>
      </c>
      <c r="V10" s="20">
        <v>0</v>
      </c>
      <c r="W10" s="20">
        <v>12.8</v>
      </c>
      <c r="X10" s="20">
        <v>14.8</v>
      </c>
      <c r="Y10" s="20">
        <v>0.8</v>
      </c>
      <c r="Z10" s="20">
        <v>11.6</v>
      </c>
      <c r="AA10" s="20"/>
      <c r="AB10" s="20">
        <f t="shared" ref="AB10" si="10">P10*G10</f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0" t="s">
        <v>35</v>
      </c>
      <c r="B11" s="11" t="s">
        <v>31</v>
      </c>
      <c r="C11" s="11"/>
      <c r="D11" s="11">
        <v>300</v>
      </c>
      <c r="E11" s="11">
        <v>49</v>
      </c>
      <c r="F11" s="12">
        <v>251</v>
      </c>
      <c r="G11" s="6">
        <v>0.18</v>
      </c>
      <c r="H11" s="1">
        <v>150</v>
      </c>
      <c r="I11" s="1">
        <f>VLOOKUP(A11,[1]Sheet!$A:$I,9,0)</f>
        <v>5038459</v>
      </c>
      <c r="J11" s="1">
        <v>49</v>
      </c>
      <c r="K11" s="1">
        <f t="shared" si="1"/>
        <v>0</v>
      </c>
      <c r="L11" s="1"/>
      <c r="M11" s="1"/>
      <c r="N11" s="1"/>
      <c r="O11" s="1">
        <f t="shared" si="2"/>
        <v>9.8000000000000007</v>
      </c>
      <c r="P11" s="5"/>
      <c r="Q11" s="5">
        <f>P11</f>
        <v>0</v>
      </c>
      <c r="R11" s="5"/>
      <c r="S11" s="1"/>
      <c r="T11" s="1">
        <f t="shared" si="3"/>
        <v>25.612244897959183</v>
      </c>
      <c r="U11" s="1">
        <f t="shared" si="4"/>
        <v>25.612244897959183</v>
      </c>
      <c r="V11" s="1">
        <v>10.199999999999999</v>
      </c>
      <c r="W11" s="1">
        <v>0</v>
      </c>
      <c r="X11" s="1">
        <v>0.4</v>
      </c>
      <c r="Y11" s="1">
        <v>0.4</v>
      </c>
      <c r="Z11" s="1">
        <v>0.4</v>
      </c>
      <c r="AA11" s="29" t="s">
        <v>75</v>
      </c>
      <c r="AB11" s="1">
        <f>Q11*G11</f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ht="15.75" thickBot="1" x14ac:dyDescent="0.3">
      <c r="A12" s="16" t="s">
        <v>40</v>
      </c>
      <c r="B12" s="17" t="s">
        <v>31</v>
      </c>
      <c r="C12" s="17"/>
      <c r="D12" s="17"/>
      <c r="E12" s="17"/>
      <c r="F12" s="18"/>
      <c r="G12" s="19">
        <v>0</v>
      </c>
      <c r="H12" s="20"/>
      <c r="I12" s="20" t="str">
        <f>VLOOKUP(A12,[1]Sheet!$A:$I,9,0)</f>
        <v>ротация</v>
      </c>
      <c r="J12" s="20"/>
      <c r="K12" s="20">
        <f t="shared" ref="K12" si="11">E12-J12</f>
        <v>0</v>
      </c>
      <c r="L12" s="20"/>
      <c r="M12" s="20"/>
      <c r="N12" s="20"/>
      <c r="O12" s="20">
        <f t="shared" ref="O12" si="12">E12/5</f>
        <v>0</v>
      </c>
      <c r="P12" s="21"/>
      <c r="Q12" s="21"/>
      <c r="R12" s="21"/>
      <c r="S12" s="20"/>
      <c r="T12" s="20" t="e">
        <f t="shared" si="3"/>
        <v>#DIV/0!</v>
      </c>
      <c r="U12" s="20" t="e">
        <f t="shared" si="4"/>
        <v>#DIV/0!</v>
      </c>
      <c r="V12" s="20">
        <v>0</v>
      </c>
      <c r="W12" s="20">
        <v>12.8</v>
      </c>
      <c r="X12" s="20">
        <v>18.399999999999999</v>
      </c>
      <c r="Y12" s="20">
        <v>6</v>
      </c>
      <c r="Z12" s="20">
        <v>15.4</v>
      </c>
      <c r="AA12" s="20"/>
      <c r="AB12" s="20">
        <f t="shared" ref="AB12" si="13">P12*G12</f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ht="15.75" thickBot="1" x14ac:dyDescent="0.3">
      <c r="A13" s="1" t="s">
        <v>36</v>
      </c>
      <c r="B13" s="1" t="s">
        <v>31</v>
      </c>
      <c r="C13" s="1"/>
      <c r="D13" s="1">
        <v>1110</v>
      </c>
      <c r="E13" s="1">
        <v>53.167999999999999</v>
      </c>
      <c r="F13" s="1">
        <v>1056.8320000000001</v>
      </c>
      <c r="G13" s="6">
        <v>0.18</v>
      </c>
      <c r="H13" s="1">
        <v>150</v>
      </c>
      <c r="I13" s="1">
        <f>VLOOKUP(A13,[1]Sheet!$A:$I,9,0)</f>
        <v>5038435</v>
      </c>
      <c r="J13" s="1">
        <v>52.5</v>
      </c>
      <c r="K13" s="1">
        <f t="shared" si="1"/>
        <v>0.66799999999999926</v>
      </c>
      <c r="L13" s="1"/>
      <c r="M13" s="1"/>
      <c r="N13" s="1"/>
      <c r="O13" s="1">
        <f t="shared" si="2"/>
        <v>10.633599999999999</v>
      </c>
      <c r="P13" s="5"/>
      <c r="Q13" s="5">
        <f t="shared" ref="Q13:Q14" si="14">P13</f>
        <v>0</v>
      </c>
      <c r="R13" s="5"/>
      <c r="S13" s="1"/>
      <c r="T13" s="1">
        <f t="shared" si="3"/>
        <v>99.386096900391223</v>
      </c>
      <c r="U13" s="1">
        <f t="shared" si="4"/>
        <v>99.386096900391223</v>
      </c>
      <c r="V13" s="1">
        <v>0</v>
      </c>
      <c r="W13" s="1">
        <v>0</v>
      </c>
      <c r="X13" s="1">
        <v>0.4</v>
      </c>
      <c r="Y13" s="1">
        <v>0.4</v>
      </c>
      <c r="Z13" s="1">
        <v>0.4</v>
      </c>
      <c r="AA13" s="29" t="s">
        <v>75</v>
      </c>
      <c r="AB13" s="1">
        <f t="shared" ref="AB13:AB14" si="15">Q13*G13</f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0" t="s">
        <v>37</v>
      </c>
      <c r="B14" s="11" t="s">
        <v>29</v>
      </c>
      <c r="C14" s="11">
        <v>151.66999999999999</v>
      </c>
      <c r="D14" s="11"/>
      <c r="E14" s="11">
        <v>15.63</v>
      </c>
      <c r="F14" s="12">
        <v>136.04</v>
      </c>
      <c r="G14" s="6">
        <v>1</v>
      </c>
      <c r="H14" s="1">
        <v>150</v>
      </c>
      <c r="I14" s="1">
        <f>VLOOKUP(A14,[1]Sheet!$A:$I,9,0)</f>
        <v>5038596</v>
      </c>
      <c r="J14" s="1">
        <v>16</v>
      </c>
      <c r="K14" s="1">
        <f t="shared" si="1"/>
        <v>-0.36999999999999922</v>
      </c>
      <c r="L14" s="1"/>
      <c r="M14" s="1"/>
      <c r="N14" s="1"/>
      <c r="O14" s="1">
        <f t="shared" si="2"/>
        <v>3.1260000000000003</v>
      </c>
      <c r="P14" s="5"/>
      <c r="Q14" s="5">
        <f t="shared" si="14"/>
        <v>0</v>
      </c>
      <c r="R14" s="5"/>
      <c r="S14" s="1"/>
      <c r="T14" s="1">
        <f t="shared" si="3"/>
        <v>43.518873960332684</v>
      </c>
      <c r="U14" s="1">
        <f t="shared" si="4"/>
        <v>43.518873960332684</v>
      </c>
      <c r="V14" s="1">
        <v>2.0299999999999998</v>
      </c>
      <c r="W14" s="1">
        <v>0</v>
      </c>
      <c r="X14" s="1">
        <v>0.4</v>
      </c>
      <c r="Y14" s="1">
        <v>0.4</v>
      </c>
      <c r="Z14" s="1">
        <v>0.4</v>
      </c>
      <c r="AA14" s="1"/>
      <c r="AB14" s="1">
        <f t="shared" si="15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ht="15.75" thickBot="1" x14ac:dyDescent="0.3">
      <c r="A15" s="16" t="s">
        <v>41</v>
      </c>
      <c r="B15" s="17" t="s">
        <v>29</v>
      </c>
      <c r="C15" s="17"/>
      <c r="D15" s="17"/>
      <c r="E15" s="17"/>
      <c r="F15" s="18"/>
      <c r="G15" s="19">
        <v>0</v>
      </c>
      <c r="H15" s="20"/>
      <c r="I15" s="20" t="str">
        <f>VLOOKUP(A15,[1]Sheet!$A:$I,9,0)</f>
        <v>ротация</v>
      </c>
      <c r="J15" s="20"/>
      <c r="K15" s="20">
        <f t="shared" ref="K15" si="16">E15-J15</f>
        <v>0</v>
      </c>
      <c r="L15" s="20"/>
      <c r="M15" s="20"/>
      <c r="N15" s="20"/>
      <c r="O15" s="20">
        <f t="shared" ref="O15" si="17">E15/5</f>
        <v>0</v>
      </c>
      <c r="P15" s="21"/>
      <c r="Q15" s="21"/>
      <c r="R15" s="21"/>
      <c r="S15" s="20"/>
      <c r="T15" s="20" t="e">
        <f t="shared" si="3"/>
        <v>#DIV/0!</v>
      </c>
      <c r="U15" s="20" t="e">
        <f t="shared" si="4"/>
        <v>#DIV/0!</v>
      </c>
      <c r="V15" s="20">
        <v>0</v>
      </c>
      <c r="W15" s="20">
        <v>0</v>
      </c>
      <c r="X15" s="20">
        <v>14.032</v>
      </c>
      <c r="Y15" s="20">
        <v>5.8330000000000002</v>
      </c>
      <c r="Z15" s="20">
        <v>8.2579999999999991</v>
      </c>
      <c r="AA15" s="20"/>
      <c r="AB15" s="20">
        <f t="shared" ref="AB15" si="18">P15*G15</f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ht="15.75" thickBot="1" x14ac:dyDescent="0.3">
      <c r="A16" s="34" t="s">
        <v>39</v>
      </c>
      <c r="B16" s="1" t="s">
        <v>29</v>
      </c>
      <c r="C16" s="1">
        <v>498.83</v>
      </c>
      <c r="D16" s="1"/>
      <c r="E16" s="1">
        <v>6.26</v>
      </c>
      <c r="F16" s="1">
        <v>492.57</v>
      </c>
      <c r="G16" s="6">
        <v>1</v>
      </c>
      <c r="H16" s="1">
        <v>150</v>
      </c>
      <c r="I16" s="1">
        <v>5038572</v>
      </c>
      <c r="J16" s="1">
        <v>7</v>
      </c>
      <c r="K16" s="1">
        <f t="shared" si="1"/>
        <v>-0.74000000000000021</v>
      </c>
      <c r="L16" s="1"/>
      <c r="M16" s="1"/>
      <c r="N16" s="1"/>
      <c r="O16" s="1">
        <f t="shared" si="2"/>
        <v>1.252</v>
      </c>
      <c r="P16" s="5"/>
      <c r="Q16" s="5">
        <f>P16</f>
        <v>0</v>
      </c>
      <c r="R16" s="5"/>
      <c r="S16" s="1"/>
      <c r="T16" s="1">
        <f t="shared" si="3"/>
        <v>393.42651757188497</v>
      </c>
      <c r="U16" s="1">
        <f t="shared" si="4"/>
        <v>393.42651757188497</v>
      </c>
      <c r="V16" s="1">
        <v>2.5950000000000002</v>
      </c>
      <c r="W16" s="1">
        <v>8.3010000000000002</v>
      </c>
      <c r="X16" s="1">
        <v>3.4460000000000002</v>
      </c>
      <c r="Y16" s="1">
        <v>4.024</v>
      </c>
      <c r="Z16" s="1">
        <v>7.8003999999999998</v>
      </c>
      <c r="AA16" s="29" t="s">
        <v>75</v>
      </c>
      <c r="AB16" s="1">
        <f>Q16*G16</f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22" t="s">
        <v>42</v>
      </c>
      <c r="B17" s="23" t="s">
        <v>29</v>
      </c>
      <c r="C17" s="23"/>
      <c r="D17" s="23"/>
      <c r="E17" s="23"/>
      <c r="F17" s="24"/>
      <c r="G17" s="19">
        <v>0</v>
      </c>
      <c r="H17" s="20"/>
      <c r="I17" s="20" t="str">
        <f>VLOOKUP(A17,[1]Sheet!$A:$I,9,0)</f>
        <v>ротация</v>
      </c>
      <c r="J17" s="20"/>
      <c r="K17" s="20">
        <f t="shared" si="1"/>
        <v>0</v>
      </c>
      <c r="L17" s="20"/>
      <c r="M17" s="20"/>
      <c r="N17" s="20"/>
      <c r="O17" s="20">
        <f t="shared" si="2"/>
        <v>0</v>
      </c>
      <c r="P17" s="21"/>
      <c r="Q17" s="21"/>
      <c r="R17" s="21"/>
      <c r="S17" s="20"/>
      <c r="T17" s="20" t="e">
        <f t="shared" si="3"/>
        <v>#DIV/0!</v>
      </c>
      <c r="U17" s="20" t="e">
        <f t="shared" si="4"/>
        <v>#DIV/0!</v>
      </c>
      <c r="V17" s="20">
        <v>0</v>
      </c>
      <c r="W17" s="20">
        <v>10.702400000000001</v>
      </c>
      <c r="X17" s="20">
        <v>10.978</v>
      </c>
      <c r="Y17" s="20">
        <v>11.673</v>
      </c>
      <c r="Z17" s="20">
        <v>15.683</v>
      </c>
      <c r="AA17" s="20"/>
      <c r="AB17" s="20">
        <f t="shared" ref="AB17:AB46" si="19">P17*G17</f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ht="15.75" thickBot="1" x14ac:dyDescent="0.3">
      <c r="A18" s="15" t="s">
        <v>48</v>
      </c>
      <c r="B18" s="13" t="s">
        <v>29</v>
      </c>
      <c r="C18" s="13">
        <v>54.375999999999998</v>
      </c>
      <c r="D18" s="13">
        <v>237.74600000000001</v>
      </c>
      <c r="E18" s="13">
        <v>31.594000000000001</v>
      </c>
      <c r="F18" s="14">
        <v>260.52800000000002</v>
      </c>
      <c r="G18" s="6">
        <v>1</v>
      </c>
      <c r="H18" s="1">
        <v>120</v>
      </c>
      <c r="I18" s="1">
        <f>VLOOKUP(A18,[1]Sheet!$A:$I,9,0)</f>
        <v>8785204</v>
      </c>
      <c r="J18" s="1">
        <v>24.5</v>
      </c>
      <c r="K18" s="1">
        <f t="shared" ref="K18" si="20">E18-J18</f>
        <v>7.0940000000000012</v>
      </c>
      <c r="L18" s="1"/>
      <c r="M18" s="1"/>
      <c r="N18" s="1"/>
      <c r="O18" s="1">
        <f t="shared" ref="O18" si="21">E18/5</f>
        <v>6.3188000000000004</v>
      </c>
      <c r="P18" s="5"/>
      <c r="Q18" s="5">
        <f t="shared" ref="Q18:Q24" si="22">P18</f>
        <v>0</v>
      </c>
      <c r="R18" s="5"/>
      <c r="S18" s="1"/>
      <c r="T18" s="1">
        <f t="shared" si="3"/>
        <v>41.230613407609042</v>
      </c>
      <c r="U18" s="1">
        <f t="shared" si="4"/>
        <v>41.230613407609042</v>
      </c>
      <c r="V18" s="1">
        <v>6.8672000000000004</v>
      </c>
      <c r="W18" s="1">
        <v>0</v>
      </c>
      <c r="X18" s="1">
        <v>0.4</v>
      </c>
      <c r="Y18" s="1">
        <v>0.4</v>
      </c>
      <c r="Z18" s="1">
        <v>0.4</v>
      </c>
      <c r="AA18" s="29" t="s">
        <v>75</v>
      </c>
      <c r="AB18" s="1">
        <f t="shared" ref="AB18:AB24" si="23">Q18*G18</f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43</v>
      </c>
      <c r="B19" s="1" t="s">
        <v>29</v>
      </c>
      <c r="C19" s="1"/>
      <c r="D19" s="1">
        <v>136.381</v>
      </c>
      <c r="E19" s="1">
        <v>47.871000000000002</v>
      </c>
      <c r="F19" s="1">
        <v>88.51</v>
      </c>
      <c r="G19" s="6">
        <v>1</v>
      </c>
      <c r="H19" s="1">
        <v>120</v>
      </c>
      <c r="I19" s="1">
        <f>VLOOKUP(A19,[1]Sheet!$A:$I,9,0)</f>
        <v>6159901</v>
      </c>
      <c r="J19" s="1">
        <v>55.5</v>
      </c>
      <c r="K19" s="1">
        <f t="shared" si="1"/>
        <v>-7.6289999999999978</v>
      </c>
      <c r="L19" s="1"/>
      <c r="M19" s="1"/>
      <c r="N19" s="1"/>
      <c r="O19" s="1">
        <f t="shared" si="2"/>
        <v>9.5742000000000012</v>
      </c>
      <c r="P19" s="5">
        <f t="shared" si="6"/>
        <v>102.97400000000003</v>
      </c>
      <c r="Q19" s="5">
        <f t="shared" si="22"/>
        <v>102.97400000000003</v>
      </c>
      <c r="R19" s="5"/>
      <c r="S19" s="1"/>
      <c r="T19" s="1">
        <f t="shared" si="3"/>
        <v>20</v>
      </c>
      <c r="U19" s="1">
        <f t="shared" si="4"/>
        <v>9.2446366276033505</v>
      </c>
      <c r="V19" s="1">
        <v>0</v>
      </c>
      <c r="W19" s="1">
        <v>8.5526</v>
      </c>
      <c r="X19" s="1">
        <v>3.8136000000000001</v>
      </c>
      <c r="Y19" s="1">
        <v>0</v>
      </c>
      <c r="Z19" s="1">
        <v>3.9891999999999999</v>
      </c>
      <c r="AA19" s="1"/>
      <c r="AB19" s="1">
        <f t="shared" si="23"/>
        <v>102.97400000000003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44</v>
      </c>
      <c r="B20" s="1" t="s">
        <v>29</v>
      </c>
      <c r="C20" s="1">
        <v>260.01</v>
      </c>
      <c r="D20" s="1"/>
      <c r="E20" s="1">
        <v>19.869</v>
      </c>
      <c r="F20" s="1">
        <v>240.14099999999999</v>
      </c>
      <c r="G20" s="6">
        <v>1</v>
      </c>
      <c r="H20" s="1">
        <v>180</v>
      </c>
      <c r="I20" s="1">
        <f>VLOOKUP(A20,[1]Sheet!$A:$I,9,0)</f>
        <v>2700001</v>
      </c>
      <c r="J20" s="1">
        <v>18</v>
      </c>
      <c r="K20" s="1">
        <f t="shared" si="1"/>
        <v>1.8689999999999998</v>
      </c>
      <c r="L20" s="1"/>
      <c r="M20" s="1"/>
      <c r="N20" s="1"/>
      <c r="O20" s="1">
        <f t="shared" si="2"/>
        <v>3.9737999999999998</v>
      </c>
      <c r="P20" s="5"/>
      <c r="Q20" s="5">
        <f t="shared" si="22"/>
        <v>0</v>
      </c>
      <c r="R20" s="5"/>
      <c r="S20" s="1"/>
      <c r="T20" s="1">
        <f t="shared" si="3"/>
        <v>60.431073531632194</v>
      </c>
      <c r="U20" s="1">
        <f t="shared" si="4"/>
        <v>60.431073531632194</v>
      </c>
      <c r="V20" s="1">
        <v>3.8780000000000001</v>
      </c>
      <c r="W20" s="1">
        <v>4.0199999999999996</v>
      </c>
      <c r="X20" s="1">
        <v>2.6720000000000002</v>
      </c>
      <c r="Y20" s="1">
        <v>3.6480000000000001</v>
      </c>
      <c r="Z20" s="1">
        <v>2.7429999999999999</v>
      </c>
      <c r="AA20" s="29" t="s">
        <v>75</v>
      </c>
      <c r="AB20" s="1">
        <f t="shared" si="2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45</v>
      </c>
      <c r="B21" s="1" t="s">
        <v>29</v>
      </c>
      <c r="C21" s="1">
        <v>50.609000000000002</v>
      </c>
      <c r="D21" s="1"/>
      <c r="E21" s="1">
        <v>50.609000000000002</v>
      </c>
      <c r="F21" s="1"/>
      <c r="G21" s="6">
        <v>1</v>
      </c>
      <c r="H21" s="1">
        <v>120</v>
      </c>
      <c r="I21" s="1">
        <f>VLOOKUP(A21,[1]Sheet!$A:$I,9,0)</f>
        <v>6159949</v>
      </c>
      <c r="J21" s="1">
        <v>55.5</v>
      </c>
      <c r="K21" s="1">
        <f t="shared" si="1"/>
        <v>-4.8909999999999982</v>
      </c>
      <c r="L21" s="1"/>
      <c r="M21" s="1"/>
      <c r="N21" s="1"/>
      <c r="O21" s="1">
        <f t="shared" si="2"/>
        <v>10.1218</v>
      </c>
      <c r="P21" s="5">
        <f t="shared" ref="P21:P23" si="24">15*O21-F21</f>
        <v>151.827</v>
      </c>
      <c r="Q21" s="5">
        <v>270</v>
      </c>
      <c r="R21" s="5"/>
      <c r="S21" s="1"/>
      <c r="T21" s="1">
        <f t="shared" si="3"/>
        <v>26.675097314706868</v>
      </c>
      <c r="U21" s="1">
        <f t="shared" si="4"/>
        <v>0</v>
      </c>
      <c r="V21" s="1">
        <v>17.771799999999999</v>
      </c>
      <c r="W21" s="1">
        <v>0</v>
      </c>
      <c r="X21" s="1">
        <v>1.3992</v>
      </c>
      <c r="Y21" s="1">
        <v>2.863</v>
      </c>
      <c r="Z21" s="1">
        <v>0.74060000000000004</v>
      </c>
      <c r="AA21" s="1"/>
      <c r="AB21" s="1">
        <f t="shared" si="23"/>
        <v>270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46</v>
      </c>
      <c r="B22" s="1" t="s">
        <v>31</v>
      </c>
      <c r="C22" s="1">
        <v>56</v>
      </c>
      <c r="D22" s="1"/>
      <c r="E22" s="1">
        <v>54</v>
      </c>
      <c r="F22" s="1"/>
      <c r="G22" s="6">
        <v>0.19</v>
      </c>
      <c r="H22" s="1">
        <v>120</v>
      </c>
      <c r="I22" s="1">
        <f>VLOOKUP(A22,[1]Sheet!$A:$I,9,0)</f>
        <v>9877076</v>
      </c>
      <c r="J22" s="1">
        <v>70</v>
      </c>
      <c r="K22" s="1">
        <f t="shared" si="1"/>
        <v>-16</v>
      </c>
      <c r="L22" s="1"/>
      <c r="M22" s="1"/>
      <c r="N22" s="1"/>
      <c r="O22" s="1">
        <f t="shared" si="2"/>
        <v>10.8</v>
      </c>
      <c r="P22" s="5">
        <f t="shared" si="24"/>
        <v>162</v>
      </c>
      <c r="Q22" s="5">
        <v>200</v>
      </c>
      <c r="R22" s="5"/>
      <c r="S22" s="1"/>
      <c r="T22" s="1">
        <f t="shared" si="3"/>
        <v>18.518518518518519</v>
      </c>
      <c r="U22" s="1">
        <f t="shared" si="4"/>
        <v>0</v>
      </c>
      <c r="V22" s="1">
        <v>10</v>
      </c>
      <c r="W22" s="1">
        <v>3</v>
      </c>
      <c r="X22" s="1">
        <v>4.5999999999999996</v>
      </c>
      <c r="Y22" s="1">
        <v>5.2</v>
      </c>
      <c r="Z22" s="1">
        <v>16.8</v>
      </c>
      <c r="AA22" s="1"/>
      <c r="AB22" s="1">
        <f t="shared" si="23"/>
        <v>38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ht="15.75" thickBot="1" x14ac:dyDescent="0.3">
      <c r="A23" s="1" t="s">
        <v>47</v>
      </c>
      <c r="B23" s="1" t="s">
        <v>31</v>
      </c>
      <c r="C23" s="1">
        <v>24</v>
      </c>
      <c r="D23" s="1"/>
      <c r="E23" s="1">
        <v>24</v>
      </c>
      <c r="F23" s="1"/>
      <c r="G23" s="6">
        <v>0.14000000000000001</v>
      </c>
      <c r="H23" s="1">
        <v>180</v>
      </c>
      <c r="I23" s="1">
        <f>VLOOKUP(A23,[1]Sheet!$A:$I,9,0)</f>
        <v>9988391</v>
      </c>
      <c r="J23" s="1">
        <v>49</v>
      </c>
      <c r="K23" s="1">
        <f t="shared" si="1"/>
        <v>-25</v>
      </c>
      <c r="L23" s="1"/>
      <c r="M23" s="1"/>
      <c r="N23" s="1"/>
      <c r="O23" s="1">
        <f t="shared" si="2"/>
        <v>4.8</v>
      </c>
      <c r="P23" s="5">
        <f t="shared" si="24"/>
        <v>72</v>
      </c>
      <c r="Q23" s="5">
        <v>100</v>
      </c>
      <c r="R23" s="5"/>
      <c r="S23" s="1"/>
      <c r="T23" s="1">
        <f t="shared" si="3"/>
        <v>20.833333333333336</v>
      </c>
      <c r="U23" s="1">
        <f t="shared" si="4"/>
        <v>0</v>
      </c>
      <c r="V23" s="1">
        <v>2.8</v>
      </c>
      <c r="W23" s="1">
        <v>4.2</v>
      </c>
      <c r="X23" s="1">
        <v>7.2</v>
      </c>
      <c r="Y23" s="1">
        <v>7</v>
      </c>
      <c r="Z23" s="1">
        <v>8.1999999999999993</v>
      </c>
      <c r="AA23" s="1"/>
      <c r="AB23" s="1">
        <f t="shared" si="23"/>
        <v>14.000000000000002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0" t="s">
        <v>49</v>
      </c>
      <c r="B24" s="11" t="s">
        <v>29</v>
      </c>
      <c r="C24" s="11"/>
      <c r="D24" s="11"/>
      <c r="E24" s="11"/>
      <c r="F24" s="12"/>
      <c r="G24" s="6">
        <v>1</v>
      </c>
      <c r="H24" s="1">
        <v>120</v>
      </c>
      <c r="I24" s="1">
        <f>VLOOKUP(A24,[1]Sheet!$A:$I,9,0)</f>
        <v>783811</v>
      </c>
      <c r="J24" s="1"/>
      <c r="K24" s="1">
        <f t="shared" si="1"/>
        <v>0</v>
      </c>
      <c r="L24" s="1"/>
      <c r="M24" s="1"/>
      <c r="N24" s="1"/>
      <c r="O24" s="1">
        <f t="shared" si="2"/>
        <v>0</v>
      </c>
      <c r="P24" s="5"/>
      <c r="Q24" s="5">
        <f t="shared" si="22"/>
        <v>0</v>
      </c>
      <c r="R24" s="5"/>
      <c r="S24" s="1"/>
      <c r="T24" s="1" t="e">
        <f t="shared" si="3"/>
        <v>#DIV/0!</v>
      </c>
      <c r="U24" s="1" t="e">
        <f t="shared" si="4"/>
        <v>#DIV/0!</v>
      </c>
      <c r="V24" s="1">
        <v>0</v>
      </c>
      <c r="W24" s="1">
        <v>0.9496</v>
      </c>
      <c r="X24" s="1">
        <v>0.4</v>
      </c>
      <c r="Y24" s="1">
        <v>0.4</v>
      </c>
      <c r="Z24" s="1">
        <v>0.4</v>
      </c>
      <c r="AA24" s="1"/>
      <c r="AB24" s="1">
        <f t="shared" si="2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ht="15.75" thickBot="1" x14ac:dyDescent="0.3">
      <c r="A25" s="16" t="s">
        <v>50</v>
      </c>
      <c r="B25" s="17" t="s">
        <v>29</v>
      </c>
      <c r="C25" s="17"/>
      <c r="D25" s="17">
        <v>834.38800000000003</v>
      </c>
      <c r="E25" s="17">
        <v>34.177999999999997</v>
      </c>
      <c r="F25" s="18">
        <v>800.21</v>
      </c>
      <c r="G25" s="19">
        <v>0</v>
      </c>
      <c r="H25" s="20"/>
      <c r="I25" s="20" t="str">
        <f>VLOOKUP(A25,[1]Sheet!$A:$I,9,0)</f>
        <v>ротация</v>
      </c>
      <c r="J25" s="20">
        <v>45</v>
      </c>
      <c r="K25" s="20">
        <f t="shared" si="1"/>
        <v>-10.822000000000003</v>
      </c>
      <c r="L25" s="20"/>
      <c r="M25" s="20"/>
      <c r="N25" s="20"/>
      <c r="O25" s="20">
        <f t="shared" si="2"/>
        <v>6.8355999999999995</v>
      </c>
      <c r="P25" s="21"/>
      <c r="Q25" s="21"/>
      <c r="R25" s="21"/>
      <c r="S25" s="20"/>
      <c r="T25" s="20">
        <f t="shared" si="3"/>
        <v>117.06507109836738</v>
      </c>
      <c r="U25" s="20">
        <f t="shared" si="4"/>
        <v>117.06507109836738</v>
      </c>
      <c r="V25" s="20">
        <v>0</v>
      </c>
      <c r="W25" s="20">
        <v>48.246000000000002</v>
      </c>
      <c r="X25" s="20">
        <v>24.94</v>
      </c>
      <c r="Y25" s="20">
        <v>0</v>
      </c>
      <c r="Z25" s="20">
        <v>-2.4E-2</v>
      </c>
      <c r="AA25" s="29" t="s">
        <v>75</v>
      </c>
      <c r="AB25" s="20">
        <f t="shared" si="19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0" t="s">
        <v>51</v>
      </c>
      <c r="B26" s="11" t="s">
        <v>29</v>
      </c>
      <c r="C26" s="11"/>
      <c r="D26" s="11"/>
      <c r="E26" s="11"/>
      <c r="F26" s="12"/>
      <c r="G26" s="6">
        <v>1</v>
      </c>
      <c r="H26" s="1">
        <v>120</v>
      </c>
      <c r="I26" s="1">
        <f>VLOOKUP(A26,[1]Sheet!$A:$I,9,0)</f>
        <v>783828</v>
      </c>
      <c r="J26" s="1"/>
      <c r="K26" s="1">
        <f t="shared" si="1"/>
        <v>0</v>
      </c>
      <c r="L26" s="1"/>
      <c r="M26" s="1"/>
      <c r="N26" s="1"/>
      <c r="O26" s="1">
        <f t="shared" si="2"/>
        <v>0</v>
      </c>
      <c r="P26" s="5">
        <f>20*O27-F27</f>
        <v>1818.3960000000002</v>
      </c>
      <c r="Q26" s="5">
        <f>P26</f>
        <v>1818.3960000000002</v>
      </c>
      <c r="R26" s="5"/>
      <c r="S26" s="1"/>
      <c r="T26" s="1" t="e">
        <f t="shared" si="3"/>
        <v>#DIV/0!</v>
      </c>
      <c r="U26" s="1" t="e">
        <f t="shared" si="4"/>
        <v>#DIV/0!</v>
      </c>
      <c r="V26" s="1">
        <v>0</v>
      </c>
      <c r="W26" s="1">
        <v>21.0562</v>
      </c>
      <c r="X26" s="1">
        <v>0.4</v>
      </c>
      <c r="Y26" s="1">
        <v>0.4</v>
      </c>
      <c r="Z26" s="1">
        <v>0.4</v>
      </c>
      <c r="AA26" s="1"/>
      <c r="AB26" s="1">
        <f>Q26*G26</f>
        <v>1818.3960000000002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ht="15.75" thickBot="1" x14ac:dyDescent="0.3">
      <c r="A27" s="16" t="s">
        <v>52</v>
      </c>
      <c r="B27" s="17" t="s">
        <v>29</v>
      </c>
      <c r="C27" s="17"/>
      <c r="D27" s="17">
        <v>1733.7339999999999</v>
      </c>
      <c r="E27" s="17">
        <v>710.42600000000004</v>
      </c>
      <c r="F27" s="18">
        <v>1023.308</v>
      </c>
      <c r="G27" s="19">
        <v>0</v>
      </c>
      <c r="H27" s="20"/>
      <c r="I27" s="20" t="str">
        <f>VLOOKUP(A27,[1]Sheet!$A:$I,9,0)</f>
        <v>ротация</v>
      </c>
      <c r="J27" s="20">
        <v>700</v>
      </c>
      <c r="K27" s="20">
        <f t="shared" si="1"/>
        <v>10.426000000000045</v>
      </c>
      <c r="L27" s="20"/>
      <c r="M27" s="20"/>
      <c r="N27" s="20"/>
      <c r="O27" s="20">
        <f t="shared" si="2"/>
        <v>142.08520000000001</v>
      </c>
      <c r="P27" s="21"/>
      <c r="Q27" s="21"/>
      <c r="R27" s="21"/>
      <c r="S27" s="20"/>
      <c r="T27" s="20">
        <f t="shared" ref="T27" si="25">(F27+P27)/O27</f>
        <v>7.2020731223237879</v>
      </c>
      <c r="U27" s="20">
        <f t="shared" si="4"/>
        <v>7.2020731223237879</v>
      </c>
      <c r="V27" s="20">
        <v>0</v>
      </c>
      <c r="W27" s="20">
        <v>0</v>
      </c>
      <c r="X27" s="20">
        <v>143.70439999999999</v>
      </c>
      <c r="Y27" s="20">
        <v>0</v>
      </c>
      <c r="Z27" s="20">
        <v>62.598799999999997</v>
      </c>
      <c r="AA27" s="20"/>
      <c r="AB27" s="20">
        <f t="shared" si="19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28" t="s">
        <v>54</v>
      </c>
      <c r="B28" s="26"/>
      <c r="C28" s="26"/>
      <c r="D28" s="26"/>
      <c r="E28" s="26"/>
      <c r="F28" s="26"/>
      <c r="G28" s="27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55</v>
      </c>
      <c r="B29" s="25" t="s">
        <v>31</v>
      </c>
      <c r="C29" s="1"/>
      <c r="D29" s="1"/>
      <c r="E29" s="1"/>
      <c r="F29" s="1"/>
      <c r="G29" s="6">
        <v>0.2</v>
      </c>
      <c r="H29" s="1">
        <v>120</v>
      </c>
      <c r="I29" s="1">
        <v>5038398</v>
      </c>
      <c r="J29" s="1"/>
      <c r="K29" s="1"/>
      <c r="L29" s="1"/>
      <c r="M29" s="1"/>
      <c r="N29" s="1"/>
      <c r="O29" s="1"/>
      <c r="P29" s="5"/>
      <c r="Q29" s="5">
        <v>120</v>
      </c>
      <c r="R29" s="5"/>
      <c r="S29" s="1" t="s">
        <v>76</v>
      </c>
      <c r="T29" s="1"/>
      <c r="U29" s="1"/>
      <c r="V29" s="1"/>
      <c r="W29" s="1"/>
      <c r="X29" s="1"/>
      <c r="Y29" s="1"/>
      <c r="Z29" s="1"/>
      <c r="AA29" s="1"/>
      <c r="AB29" s="1">
        <f t="shared" ref="AB29:AB45" si="26">Q29*G29</f>
        <v>24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56</v>
      </c>
      <c r="B30" s="25" t="s">
        <v>31</v>
      </c>
      <c r="C30" s="1"/>
      <c r="D30" s="1"/>
      <c r="E30" s="1"/>
      <c r="F30" s="1"/>
      <c r="G30" s="6">
        <v>0.2</v>
      </c>
      <c r="H30" s="1">
        <v>120</v>
      </c>
      <c r="I30" s="1">
        <v>99876543</v>
      </c>
      <c r="J30" s="1"/>
      <c r="K30" s="1"/>
      <c r="L30" s="1"/>
      <c r="M30" s="1"/>
      <c r="N30" s="1"/>
      <c r="O30" s="1"/>
      <c r="P30" s="5"/>
      <c r="Q30" s="5">
        <v>120</v>
      </c>
      <c r="R30" s="5"/>
      <c r="S30" s="1" t="s">
        <v>76</v>
      </c>
      <c r="T30" s="1"/>
      <c r="U30" s="1"/>
      <c r="V30" s="1"/>
      <c r="W30" s="1"/>
      <c r="X30" s="1"/>
      <c r="Y30" s="1"/>
      <c r="Z30" s="1"/>
      <c r="AA30" s="1"/>
      <c r="AB30" s="1">
        <f t="shared" si="26"/>
        <v>24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57</v>
      </c>
      <c r="B31" s="25" t="s">
        <v>31</v>
      </c>
      <c r="C31" s="1"/>
      <c r="D31" s="1"/>
      <c r="E31" s="1"/>
      <c r="F31" s="1"/>
      <c r="G31" s="6">
        <v>0.2</v>
      </c>
      <c r="H31" s="1">
        <v>120</v>
      </c>
      <c r="I31" s="1">
        <v>99876550</v>
      </c>
      <c r="J31" s="1"/>
      <c r="K31" s="1"/>
      <c r="L31" s="1"/>
      <c r="M31" s="1"/>
      <c r="N31" s="1"/>
      <c r="O31" s="1"/>
      <c r="P31" s="5"/>
      <c r="Q31" s="5">
        <v>120</v>
      </c>
      <c r="R31" s="5"/>
      <c r="S31" s="1" t="s">
        <v>76</v>
      </c>
      <c r="T31" s="1"/>
      <c r="U31" s="1"/>
      <c r="V31" s="1"/>
      <c r="W31" s="1"/>
      <c r="X31" s="1"/>
      <c r="Y31" s="1"/>
      <c r="Z31" s="1"/>
      <c r="AA31" s="1"/>
      <c r="AB31" s="1">
        <f t="shared" si="26"/>
        <v>24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58</v>
      </c>
      <c r="B32" s="25" t="s">
        <v>31</v>
      </c>
      <c r="C32" s="1"/>
      <c r="D32" s="1"/>
      <c r="E32" s="1"/>
      <c r="F32" s="1"/>
      <c r="G32" s="6">
        <v>0.2</v>
      </c>
      <c r="H32" s="1">
        <v>120</v>
      </c>
      <c r="I32" s="1">
        <v>783798</v>
      </c>
      <c r="J32" s="1"/>
      <c r="K32" s="1"/>
      <c r="L32" s="1"/>
      <c r="M32" s="1"/>
      <c r="N32" s="1"/>
      <c r="O32" s="1"/>
      <c r="P32" s="5"/>
      <c r="Q32" s="5">
        <v>240</v>
      </c>
      <c r="R32" s="5"/>
      <c r="S32" s="1" t="s">
        <v>77</v>
      </c>
      <c r="T32" s="1"/>
      <c r="U32" s="1"/>
      <c r="V32" s="1"/>
      <c r="W32" s="1"/>
      <c r="X32" s="1"/>
      <c r="Y32" s="1"/>
      <c r="Z32" s="1"/>
      <c r="AA32" s="1"/>
      <c r="AB32" s="1">
        <f t="shared" si="26"/>
        <v>48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59</v>
      </c>
      <c r="B33" s="25" t="s">
        <v>31</v>
      </c>
      <c r="C33" s="1"/>
      <c r="D33" s="1"/>
      <c r="E33" s="1"/>
      <c r="F33" s="1"/>
      <c r="G33" s="6">
        <v>0.2</v>
      </c>
      <c r="H33" s="1">
        <v>120</v>
      </c>
      <c r="I33" s="1">
        <v>783804</v>
      </c>
      <c r="J33" s="1"/>
      <c r="K33" s="1"/>
      <c r="L33" s="1"/>
      <c r="M33" s="1"/>
      <c r="N33" s="1"/>
      <c r="O33" s="1"/>
      <c r="P33" s="5"/>
      <c r="Q33" s="5">
        <v>240</v>
      </c>
      <c r="R33" s="5"/>
      <c r="S33" s="1" t="s">
        <v>77</v>
      </c>
      <c r="T33" s="1"/>
      <c r="U33" s="1"/>
      <c r="V33" s="1"/>
      <c r="W33" s="1"/>
      <c r="X33" s="1"/>
      <c r="Y33" s="1"/>
      <c r="Z33" s="1"/>
      <c r="AA33" s="1"/>
      <c r="AB33" s="1">
        <f t="shared" si="26"/>
        <v>48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30" t="s">
        <v>60</v>
      </c>
      <c r="B34" s="31" t="s">
        <v>29</v>
      </c>
      <c r="C34" s="30"/>
      <c r="D34" s="30"/>
      <c r="E34" s="30"/>
      <c r="F34" s="30"/>
      <c r="G34" s="32">
        <v>0</v>
      </c>
      <c r="H34" s="30">
        <v>120</v>
      </c>
      <c r="I34" s="30" t="s">
        <v>81</v>
      </c>
      <c r="J34" s="30"/>
      <c r="K34" s="30"/>
      <c r="L34" s="30"/>
      <c r="M34" s="30"/>
      <c r="N34" s="30"/>
      <c r="O34" s="30"/>
      <c r="P34" s="33"/>
      <c r="Q34" s="33"/>
      <c r="R34" s="33"/>
      <c r="S34" s="30"/>
      <c r="T34" s="30"/>
      <c r="U34" s="30"/>
      <c r="V34" s="30"/>
      <c r="W34" s="30"/>
      <c r="X34" s="30"/>
      <c r="Y34" s="30"/>
      <c r="Z34" s="30"/>
      <c r="AA34" s="30" t="s">
        <v>73</v>
      </c>
      <c r="AB34" s="30">
        <f t="shared" si="19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61</v>
      </c>
      <c r="B35" s="25" t="s">
        <v>31</v>
      </c>
      <c r="C35" s="1"/>
      <c r="D35" s="1"/>
      <c r="E35" s="1"/>
      <c r="F35" s="1"/>
      <c r="G35" s="6">
        <v>0.1</v>
      </c>
      <c r="H35" s="1">
        <v>90</v>
      </c>
      <c r="I35" s="1">
        <v>8444194</v>
      </c>
      <c r="J35" s="1"/>
      <c r="K35" s="1"/>
      <c r="L35" s="1"/>
      <c r="M35" s="1"/>
      <c r="N35" s="1"/>
      <c r="O35" s="1"/>
      <c r="P35" s="5"/>
      <c r="Q35" s="5">
        <v>60</v>
      </c>
      <c r="R35" s="5"/>
      <c r="S35" s="1" t="s">
        <v>78</v>
      </c>
      <c r="T35" s="1"/>
      <c r="U35" s="1"/>
      <c r="V35" s="1"/>
      <c r="W35" s="1"/>
      <c r="X35" s="1"/>
      <c r="Y35" s="1"/>
      <c r="Z35" s="1"/>
      <c r="AA35" s="1"/>
      <c r="AB35" s="1">
        <f t="shared" si="26"/>
        <v>6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62</v>
      </c>
      <c r="B36" s="25" t="s">
        <v>31</v>
      </c>
      <c r="C36" s="1"/>
      <c r="D36" s="1"/>
      <c r="E36" s="1"/>
      <c r="F36" s="1"/>
      <c r="G36" s="6">
        <v>0.1</v>
      </c>
      <c r="H36" s="1">
        <v>60</v>
      </c>
      <c r="I36" s="1">
        <v>8444187</v>
      </c>
      <c r="J36" s="1"/>
      <c r="K36" s="1"/>
      <c r="L36" s="1"/>
      <c r="M36" s="1"/>
      <c r="N36" s="1"/>
      <c r="O36" s="1"/>
      <c r="P36" s="5"/>
      <c r="Q36" s="5">
        <v>60</v>
      </c>
      <c r="R36" s="5"/>
      <c r="S36" s="1" t="s">
        <v>78</v>
      </c>
      <c r="T36" s="1"/>
      <c r="U36" s="1"/>
      <c r="V36" s="1"/>
      <c r="W36" s="1"/>
      <c r="X36" s="1"/>
      <c r="Y36" s="1"/>
      <c r="Z36" s="1"/>
      <c r="AA36" s="1"/>
      <c r="AB36" s="1">
        <f t="shared" si="26"/>
        <v>6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63</v>
      </c>
      <c r="B37" s="25" t="s">
        <v>31</v>
      </c>
      <c r="C37" s="1"/>
      <c r="D37" s="1"/>
      <c r="E37" s="1"/>
      <c r="F37" s="1"/>
      <c r="G37" s="6">
        <v>0.1</v>
      </c>
      <c r="H37" s="1">
        <v>90</v>
      </c>
      <c r="I37" s="1">
        <v>8444163</v>
      </c>
      <c r="J37" s="1"/>
      <c r="K37" s="1"/>
      <c r="L37" s="1"/>
      <c r="M37" s="1"/>
      <c r="N37" s="1"/>
      <c r="O37" s="1"/>
      <c r="P37" s="5"/>
      <c r="Q37" s="5">
        <v>60</v>
      </c>
      <c r="R37" s="5"/>
      <c r="S37" s="1" t="s">
        <v>78</v>
      </c>
      <c r="T37" s="1"/>
      <c r="U37" s="1"/>
      <c r="V37" s="1"/>
      <c r="W37" s="1"/>
      <c r="X37" s="1"/>
      <c r="Y37" s="1"/>
      <c r="Z37" s="1"/>
      <c r="AA37" s="1"/>
      <c r="AB37" s="1">
        <f t="shared" si="26"/>
        <v>6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64</v>
      </c>
      <c r="B38" s="25" t="s">
        <v>31</v>
      </c>
      <c r="C38" s="1"/>
      <c r="D38" s="1"/>
      <c r="E38" s="1"/>
      <c r="F38" s="1"/>
      <c r="G38" s="6">
        <v>0.1</v>
      </c>
      <c r="H38" s="1">
        <v>60</v>
      </c>
      <c r="I38" s="1">
        <v>8444170</v>
      </c>
      <c r="J38" s="1"/>
      <c r="K38" s="1"/>
      <c r="L38" s="1"/>
      <c r="M38" s="1"/>
      <c r="N38" s="1"/>
      <c r="O38" s="1"/>
      <c r="P38" s="5"/>
      <c r="Q38" s="5">
        <v>60</v>
      </c>
      <c r="R38" s="5"/>
      <c r="S38" s="1" t="s">
        <v>78</v>
      </c>
      <c r="T38" s="1"/>
      <c r="U38" s="1"/>
      <c r="V38" s="1"/>
      <c r="W38" s="1"/>
      <c r="X38" s="1"/>
      <c r="Y38" s="1"/>
      <c r="Z38" s="1"/>
      <c r="AA38" s="1"/>
      <c r="AB38" s="1">
        <f t="shared" si="26"/>
        <v>6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65</v>
      </c>
      <c r="B39" s="25" t="s">
        <v>29</v>
      </c>
      <c r="C39" s="1"/>
      <c r="D39" s="1"/>
      <c r="E39" s="1"/>
      <c r="F39" s="1"/>
      <c r="G39" s="6">
        <v>1</v>
      </c>
      <c r="H39" s="1">
        <v>150</v>
      </c>
      <c r="I39" s="1">
        <v>5037308</v>
      </c>
      <c r="J39" s="1"/>
      <c r="K39" s="1"/>
      <c r="L39" s="1"/>
      <c r="M39" s="1"/>
      <c r="N39" s="1"/>
      <c r="O39" s="1"/>
      <c r="P39" s="5"/>
      <c r="Q39" s="5">
        <v>50</v>
      </c>
      <c r="R39" s="5"/>
      <c r="S39" s="1">
        <v>50</v>
      </c>
      <c r="T39" s="1"/>
      <c r="U39" s="1"/>
      <c r="V39" s="1"/>
      <c r="W39" s="1"/>
      <c r="X39" s="1"/>
      <c r="Y39" s="1"/>
      <c r="Z39" s="1"/>
      <c r="AA39" s="1"/>
      <c r="AB39" s="1">
        <f t="shared" si="26"/>
        <v>50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66</v>
      </c>
      <c r="B40" s="25" t="s">
        <v>29</v>
      </c>
      <c r="C40" s="1"/>
      <c r="D40" s="1"/>
      <c r="E40" s="1"/>
      <c r="F40" s="1"/>
      <c r="G40" s="6">
        <v>1</v>
      </c>
      <c r="H40" s="1">
        <v>120</v>
      </c>
      <c r="I40" s="1">
        <v>8785198</v>
      </c>
      <c r="J40" s="1"/>
      <c r="K40" s="1"/>
      <c r="L40" s="1"/>
      <c r="M40" s="1"/>
      <c r="N40" s="1"/>
      <c r="O40" s="1"/>
      <c r="P40" s="5"/>
      <c r="Q40" s="5">
        <v>150</v>
      </c>
      <c r="R40" s="5"/>
      <c r="S40" s="1">
        <v>150</v>
      </c>
      <c r="T40" s="1"/>
      <c r="U40" s="1"/>
      <c r="V40" s="1"/>
      <c r="W40" s="1"/>
      <c r="X40" s="1"/>
      <c r="Y40" s="1"/>
      <c r="Z40" s="1"/>
      <c r="AA40" s="1"/>
      <c r="AB40" s="1">
        <f t="shared" si="26"/>
        <v>150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67</v>
      </c>
      <c r="B41" s="25" t="s">
        <v>29</v>
      </c>
      <c r="C41" s="1"/>
      <c r="D41" s="1"/>
      <c r="E41" s="1"/>
      <c r="F41" s="1"/>
      <c r="G41" s="6">
        <v>1</v>
      </c>
      <c r="H41" s="1">
        <v>120</v>
      </c>
      <c r="I41" s="1">
        <v>8785211</v>
      </c>
      <c r="J41" s="1"/>
      <c r="K41" s="1"/>
      <c r="L41" s="1"/>
      <c r="M41" s="1"/>
      <c r="N41" s="1"/>
      <c r="O41" s="1"/>
      <c r="P41" s="5"/>
      <c r="Q41" s="5">
        <v>150</v>
      </c>
      <c r="R41" s="5"/>
      <c r="S41" s="1">
        <v>150</v>
      </c>
      <c r="T41" s="1"/>
      <c r="U41" s="1"/>
      <c r="V41" s="1"/>
      <c r="W41" s="1"/>
      <c r="X41" s="1"/>
      <c r="Y41" s="1"/>
      <c r="Z41" s="1"/>
      <c r="AA41" s="1"/>
      <c r="AB41" s="1">
        <f t="shared" si="26"/>
        <v>150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68</v>
      </c>
      <c r="B42" s="25" t="s">
        <v>29</v>
      </c>
      <c r="C42" s="1"/>
      <c r="D42" s="1"/>
      <c r="E42" s="1"/>
      <c r="F42" s="1"/>
      <c r="G42" s="6">
        <v>1</v>
      </c>
      <c r="H42" s="1">
        <v>120</v>
      </c>
      <c r="I42" s="1">
        <v>8785228</v>
      </c>
      <c r="J42" s="1"/>
      <c r="K42" s="1"/>
      <c r="L42" s="1"/>
      <c r="M42" s="1"/>
      <c r="N42" s="1"/>
      <c r="O42" s="1"/>
      <c r="P42" s="5"/>
      <c r="Q42" s="5">
        <v>15</v>
      </c>
      <c r="R42" s="5"/>
      <c r="S42" s="1">
        <v>150</v>
      </c>
      <c r="T42" s="1"/>
      <c r="U42" s="1"/>
      <c r="V42" s="1"/>
      <c r="W42" s="1"/>
      <c r="X42" s="1"/>
      <c r="Y42" s="1"/>
      <c r="Z42" s="1"/>
      <c r="AA42" s="1"/>
      <c r="AB42" s="1">
        <f t="shared" si="26"/>
        <v>15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69</v>
      </c>
      <c r="B43" s="25" t="s">
        <v>31</v>
      </c>
      <c r="C43" s="1"/>
      <c r="D43" s="1"/>
      <c r="E43" s="1"/>
      <c r="F43" s="1"/>
      <c r="G43" s="6">
        <v>0.4</v>
      </c>
      <c r="H43" s="1">
        <v>270</v>
      </c>
      <c r="I43" s="1">
        <v>9988452</v>
      </c>
      <c r="J43" s="1"/>
      <c r="K43" s="1"/>
      <c r="L43" s="1"/>
      <c r="M43" s="1"/>
      <c r="N43" s="1"/>
      <c r="O43" s="1"/>
      <c r="P43" s="5"/>
      <c r="Q43" s="5">
        <v>50</v>
      </c>
      <c r="R43" s="5"/>
      <c r="S43" s="1" t="s">
        <v>79</v>
      </c>
      <c r="T43" s="1"/>
      <c r="U43" s="1"/>
      <c r="V43" s="1"/>
      <c r="W43" s="1"/>
      <c r="X43" s="1"/>
      <c r="Y43" s="1"/>
      <c r="Z43" s="1"/>
      <c r="AA43" s="1"/>
      <c r="AB43" s="1">
        <f t="shared" si="26"/>
        <v>20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70</v>
      </c>
      <c r="B44" s="25" t="s">
        <v>31</v>
      </c>
      <c r="C44" s="1"/>
      <c r="D44" s="1"/>
      <c r="E44" s="1"/>
      <c r="F44" s="1"/>
      <c r="G44" s="6">
        <v>0.4</v>
      </c>
      <c r="H44" s="1">
        <v>270</v>
      </c>
      <c r="I44" s="1">
        <v>9988476</v>
      </c>
      <c r="J44" s="1"/>
      <c r="K44" s="1"/>
      <c r="L44" s="1"/>
      <c r="M44" s="1"/>
      <c r="N44" s="1"/>
      <c r="O44" s="1"/>
      <c r="P44" s="5"/>
      <c r="Q44" s="5">
        <v>50</v>
      </c>
      <c r="R44" s="5"/>
      <c r="S44" s="1" t="s">
        <v>79</v>
      </c>
      <c r="T44" s="1"/>
      <c r="U44" s="1"/>
      <c r="V44" s="1"/>
      <c r="W44" s="1"/>
      <c r="X44" s="1"/>
      <c r="Y44" s="1"/>
      <c r="Z44" s="1"/>
      <c r="AA44" s="1"/>
      <c r="AB44" s="1">
        <f t="shared" si="26"/>
        <v>20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71</v>
      </c>
      <c r="B45" s="25" t="s">
        <v>31</v>
      </c>
      <c r="C45" s="1"/>
      <c r="D45" s="1"/>
      <c r="E45" s="1"/>
      <c r="F45" s="1"/>
      <c r="G45" s="6">
        <v>0.18</v>
      </c>
      <c r="H45" s="1">
        <v>270</v>
      </c>
      <c r="I45" s="1">
        <v>9988438</v>
      </c>
      <c r="J45" s="1"/>
      <c r="K45" s="1"/>
      <c r="L45" s="1"/>
      <c r="M45" s="1"/>
      <c r="N45" s="1"/>
      <c r="O45" s="1"/>
      <c r="P45" s="5"/>
      <c r="Q45" s="5">
        <v>50</v>
      </c>
      <c r="R45" s="5"/>
      <c r="S45" s="1" t="s">
        <v>79</v>
      </c>
      <c r="T45" s="1"/>
      <c r="U45" s="1"/>
      <c r="V45" s="1"/>
      <c r="W45" s="1"/>
      <c r="X45" s="1"/>
      <c r="Y45" s="1"/>
      <c r="Z45" s="1"/>
      <c r="AA45" s="1"/>
      <c r="AB45" s="1">
        <f t="shared" si="26"/>
        <v>9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30" t="s">
        <v>72</v>
      </c>
      <c r="B46" s="31" t="s">
        <v>29</v>
      </c>
      <c r="C46" s="30"/>
      <c r="D46" s="30"/>
      <c r="E46" s="30"/>
      <c r="F46" s="30"/>
      <c r="G46" s="32">
        <v>0</v>
      </c>
      <c r="H46" s="30">
        <v>120</v>
      </c>
      <c r="I46" s="30" t="s">
        <v>81</v>
      </c>
      <c r="J46" s="30"/>
      <c r="K46" s="30"/>
      <c r="L46" s="30"/>
      <c r="M46" s="30"/>
      <c r="N46" s="30"/>
      <c r="O46" s="30"/>
      <c r="P46" s="33"/>
      <c r="Q46" s="33"/>
      <c r="R46" s="33"/>
      <c r="S46" s="30"/>
      <c r="T46" s="30"/>
      <c r="U46" s="30"/>
      <c r="V46" s="30"/>
      <c r="W46" s="30"/>
      <c r="X46" s="30"/>
      <c r="Y46" s="30"/>
      <c r="Z46" s="30"/>
      <c r="AA46" s="30" t="s">
        <v>74</v>
      </c>
      <c r="AB46" s="30">
        <f t="shared" si="19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</sheetData>
  <autoFilter ref="A3:AB46" xr:uid="{3A0CCFD8-44A2-4C86-8593-542ED9BAF9FC}"/>
  <phoneticPr fontId="6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2024-04-15T12:43:46Z</dcterms:created>
  <dcterms:modified xsi:type="dcterms:W3CDTF">2024-04-22T10:43:14Z</dcterms:modified>
</cp:coreProperties>
</file>