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4,24 Ост СЫР\Бердянск\"/>
    </mc:Choice>
  </mc:AlternateContent>
  <xr:revisionPtr revIDLastSave="0" documentId="13_ncr:1_{4C63127A-028D-4EC4-9E70-D075CCF1BB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5" i="1" l="1"/>
  <c r="P29" i="1"/>
  <c r="AA29" i="1" s="1"/>
  <c r="AA27" i="1"/>
  <c r="P17" i="1"/>
  <c r="P13" i="1"/>
  <c r="AA13" i="1" s="1"/>
  <c r="AA7" i="1"/>
  <c r="O44" i="1"/>
  <c r="T44" i="1" s="1"/>
  <c r="O7" i="1"/>
  <c r="T7" i="1" s="1"/>
  <c r="O8" i="1"/>
  <c r="T8" i="1" s="1"/>
  <c r="O9" i="1"/>
  <c r="T9" i="1" s="1"/>
  <c r="O10" i="1"/>
  <c r="S10" i="1" s="1"/>
  <c r="O11" i="1"/>
  <c r="T11" i="1" s="1"/>
  <c r="O12" i="1"/>
  <c r="T12" i="1" s="1"/>
  <c r="O13" i="1"/>
  <c r="T13" i="1" s="1"/>
  <c r="O14" i="1"/>
  <c r="S14" i="1" s="1"/>
  <c r="O15" i="1"/>
  <c r="T15" i="1" s="1"/>
  <c r="O16" i="1"/>
  <c r="T16" i="1" s="1"/>
  <c r="O17" i="1"/>
  <c r="T17" i="1" s="1"/>
  <c r="O18" i="1"/>
  <c r="S18" i="1" s="1"/>
  <c r="O19" i="1"/>
  <c r="T19" i="1" s="1"/>
  <c r="O20" i="1"/>
  <c r="T20" i="1" s="1"/>
  <c r="O21" i="1"/>
  <c r="T21" i="1" s="1"/>
  <c r="O22" i="1"/>
  <c r="P22" i="1" s="1"/>
  <c r="O23" i="1"/>
  <c r="T23" i="1" s="1"/>
  <c r="O24" i="1"/>
  <c r="T24" i="1" s="1"/>
  <c r="O25" i="1"/>
  <c r="T25" i="1" s="1"/>
  <c r="O26" i="1"/>
  <c r="O27" i="1"/>
  <c r="T27" i="1" s="1"/>
  <c r="O28" i="1"/>
  <c r="T28" i="1" s="1"/>
  <c r="O29" i="1"/>
  <c r="T29" i="1" s="1"/>
  <c r="O30" i="1"/>
  <c r="S30" i="1" s="1"/>
  <c r="O31" i="1"/>
  <c r="T31" i="1" s="1"/>
  <c r="O32" i="1"/>
  <c r="T32" i="1" s="1"/>
  <c r="O33" i="1"/>
  <c r="T33" i="1" s="1"/>
  <c r="O34" i="1"/>
  <c r="S34" i="1" s="1"/>
  <c r="O35" i="1"/>
  <c r="T35" i="1" s="1"/>
  <c r="O36" i="1"/>
  <c r="T36" i="1" s="1"/>
  <c r="O37" i="1"/>
  <c r="T37" i="1" s="1"/>
  <c r="O38" i="1"/>
  <c r="S38" i="1" s="1"/>
  <c r="O39" i="1"/>
  <c r="T39" i="1" s="1"/>
  <c r="O40" i="1"/>
  <c r="T40" i="1" s="1"/>
  <c r="O41" i="1"/>
  <c r="T41" i="1" s="1"/>
  <c r="O42" i="1"/>
  <c r="O43" i="1"/>
  <c r="T43" i="1" s="1"/>
  <c r="O6" i="1"/>
  <c r="T6" i="1" s="1"/>
  <c r="AA36" i="1"/>
  <c r="K36" i="1"/>
  <c r="AA18" i="1"/>
  <c r="K18" i="1"/>
  <c r="AA21" i="1"/>
  <c r="K21" i="1"/>
  <c r="AA16" i="1"/>
  <c r="K16" i="1"/>
  <c r="AA8" i="1"/>
  <c r="AA9" i="1"/>
  <c r="AA10" i="1"/>
  <c r="AA11" i="1"/>
  <c r="AA12" i="1"/>
  <c r="AA14" i="1"/>
  <c r="AA17" i="1"/>
  <c r="AA23" i="1"/>
  <c r="AA24" i="1"/>
  <c r="AA28" i="1"/>
  <c r="AA30" i="1"/>
  <c r="AA32" i="1"/>
  <c r="AA33" i="1"/>
  <c r="AA34" i="1"/>
  <c r="AA35" i="1"/>
  <c r="AA37" i="1"/>
  <c r="AA38" i="1"/>
  <c r="AA39" i="1"/>
  <c r="AA40" i="1"/>
  <c r="AA41" i="1"/>
  <c r="AA44" i="1"/>
  <c r="AA6" i="1"/>
  <c r="AA22" i="1" l="1"/>
  <c r="S22" i="1"/>
  <c r="S42" i="1"/>
  <c r="P20" i="1"/>
  <c r="AA20" i="1" s="1"/>
  <c r="P26" i="1"/>
  <c r="AA26" i="1" s="1"/>
  <c r="P43" i="1"/>
  <c r="P15" i="1"/>
  <c r="AA15" i="1" s="1"/>
  <c r="P19" i="1"/>
  <c r="AA19" i="1" s="1"/>
  <c r="P25" i="1"/>
  <c r="AA25" i="1" s="1"/>
  <c r="P31" i="1"/>
  <c r="AA31" i="1" s="1"/>
  <c r="P42" i="1"/>
  <c r="AA42" i="1" s="1"/>
  <c r="S44" i="1"/>
  <c r="S40" i="1"/>
  <c r="S36" i="1"/>
  <c r="S32" i="1"/>
  <c r="S28" i="1"/>
  <c r="S24" i="1"/>
  <c r="S20" i="1"/>
  <c r="S16" i="1"/>
  <c r="S12" i="1"/>
  <c r="S8" i="1"/>
  <c r="T42" i="1"/>
  <c r="T38" i="1"/>
  <c r="T34" i="1"/>
  <c r="T30" i="1"/>
  <c r="T26" i="1"/>
  <c r="T22" i="1"/>
  <c r="T18" i="1"/>
  <c r="T14" i="1"/>
  <c r="T10" i="1"/>
  <c r="S6" i="1"/>
  <c r="S41" i="1"/>
  <c r="S39" i="1"/>
  <c r="S37" i="1"/>
  <c r="S35" i="1"/>
  <c r="S33" i="1"/>
  <c r="S29" i="1"/>
  <c r="S27" i="1"/>
  <c r="S25" i="1"/>
  <c r="S23" i="1"/>
  <c r="S21" i="1"/>
  <c r="S17" i="1"/>
  <c r="S15" i="1"/>
  <c r="S13" i="1"/>
  <c r="S11" i="1"/>
  <c r="S9" i="1"/>
  <c r="S7" i="1"/>
  <c r="K44" i="1"/>
  <c r="K43" i="1"/>
  <c r="K42" i="1"/>
  <c r="K41" i="1"/>
  <c r="K40" i="1"/>
  <c r="K39" i="1"/>
  <c r="K38" i="1"/>
  <c r="K37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0" i="1"/>
  <c r="K19" i="1"/>
  <c r="K17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S43" i="1" l="1"/>
  <c r="AA43" i="1"/>
  <c r="AA5" i="1" s="1"/>
  <c r="S19" i="1"/>
  <c r="S31" i="1"/>
  <c r="S26" i="1"/>
  <c r="K5" i="1"/>
</calcChain>
</file>

<file path=xl/sharedStrings.xml><?xml version="1.0" encoding="utf-8"?>
<sst xmlns="http://schemas.openxmlformats.org/spreadsheetml/2006/main" count="133" uniqueCount="74">
  <si>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</si>
  <si>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</si>
  <si>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</si>
  <si>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</si>
  <si>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</si>
  <si>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</si>
  <si>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</si>
  <si>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</si>
  <si>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</si>
  <si>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</si>
  <si>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</si>
  <si>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</si>
  <si>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</si>
  <si>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</si>
  <si>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</si>
  <si>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</si>
  <si>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</si>
  <si>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</si>
  <si>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</si>
  <si>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</si>
  <si>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</si>
  <si>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</si>
  <si>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</si>
  <si>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23,04,</t>
  </si>
  <si>
    <t>22,04,</t>
  </si>
  <si>
    <t>15,04,</t>
  </si>
  <si>
    <t>09,04,</t>
  </si>
  <si>
    <t>22,03,</t>
  </si>
  <si>
    <t>12,03,</t>
  </si>
  <si>
    <t>26,02,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</si>
  <si>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</si>
  <si>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</si>
  <si>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</si>
  <si>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Плавленый Сыр 45% "С ветчиной" СТМ "ПапаМожет" 180гр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</si>
  <si>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</si>
  <si>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</si>
  <si>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Сыр "Пармезан" (срок созревания 3 месяцев) м.д.ж. в с.в. 40% 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</si>
  <si>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</si>
  <si>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</si>
  <si>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</si>
  <si>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Министерский ж.45% 200г фасовка ТМ Папа может (вл 12)</t>
  </si>
  <si>
    <t>Сыр ПАПА МОЖЕТ "Гауда Голд" 45 % 180 гр (10шт) Останкино</t>
  </si>
  <si>
    <t>необходимо увеличить продажи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</si>
  <si>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</si>
  <si>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</si>
  <si>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</si>
  <si>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</si>
  <si>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Гауда  45% 200гр     Останкино</t>
  </si>
  <si>
    <t>ротация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</si>
  <si>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</si>
  <si>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</si>
  <si>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</si>
  <si>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</si>
  <si>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</si>
  <si>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</si>
  <si>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</si>
  <si>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</si>
  <si>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Папин завтрак ж.50% 200г фасовка ТМ Папа может (вл 12)</t>
  </si>
  <si>
    <t>Сыр Плавленый Сливочный Папа Может 55% 190гр  Останкино</t>
  </si>
  <si>
    <t>Сыр Скаморца свежий 100г/8шт ТМ Папа Может</t>
  </si>
  <si>
    <t>Сыр Творожный с зеленью 60% Папа может 140 гр.  Останкино</t>
  </si>
  <si>
    <t>Сыр Чечил копченый 43% 100г/6шт ТМ Папа Может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</si>
  <si>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</si>
  <si>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</si>
  <si>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Сыр полутвердый "Российский" с массовой долей жира 50%  Останкино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</si>
  <si>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</si>
  <si>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Сыр рассольный жирный Чечил 45%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</si>
  <si>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</si>
  <si>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</si>
  <si>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</si>
  <si>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</si>
  <si>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</si>
  <si>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</si>
  <si>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новинки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</si>
</sst>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4" borderId="1" xfId="1" applyNumberFormat="1" applyFont="1" applyFill="1"/>
    <xf numFmtId="164" fontId="1" fillId="0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0" borderId="3" xfId="1" applyNumberFormat="1" applyFill="1" applyBorder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85546875" customWidth="1"/>
    <col min="3" max="6" width="8" customWidth="1"/>
    <col min="7" max="7" width="4.85546875" style="8" customWidth="1"/>
    <col min="8" max="8" width="4.85546875" customWidth="1"/>
    <col min="9" max="9" width="10.5703125" customWidth="1"/>
    <col min="10" max="11" width="7" customWidth="1"/>
    <col min="12" max="13" width="1.140625" customWidth="1"/>
    <col min="14" max="17" width="7" customWidth="1"/>
    <col min="18" max="18" width="21.28515625" customWidth="1"/>
    <col min="19" max="20" width="5.7109375" customWidth="1"/>
    <col min="21" max="25" width="8" customWidth="1"/>
    <col min="26" max="26" width="3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2659.3410000000003</v>
      </c>
      <c r="F5" s="4">
        <f>SUM(F6:F493)</f>
        <v>4937.2119999999995</v>
      </c>
      <c r="G5" s="6"/>
      <c r="H5" s="1"/>
      <c r="I5" s="1"/>
      <c r="J5" s="4">
        <f>SUM(J6:J493)</f>
        <v>2795.1650000000004</v>
      </c>
      <c r="K5" s="4">
        <f>SUM(K6:K493)</f>
        <v>-135.82399999999998</v>
      </c>
      <c r="L5" s="4">
        <f>SUM(L6:L493)</f>
        <v>0</v>
      </c>
      <c r="M5" s="4">
        <f>SUM(M6:M493)</f>
        <v>0</v>
      </c>
      <c r="N5" s="4">
        <f>SUM(N6:N493)</f>
        <v>5080</v>
      </c>
      <c r="O5" s="4">
        <f>SUM(O6:O493)</f>
        <v>531.86820000000012</v>
      </c>
      <c r="P5" s="4">
        <f>SUM(P6:P493)</f>
        <v>3974.221</v>
      </c>
      <c r="Q5" s="4">
        <f>SUM(Q6:Q493)</f>
        <v>0</v>
      </c>
      <c r="R5" s="1"/>
      <c r="S5" s="1"/>
      <c r="T5" s="1"/>
      <c r="U5" s="4">
        <f>SUM(U6:U493)</f>
        <v>420.06419999999997</v>
      </c>
      <c r="V5" s="4">
        <f>SUM(V6:V493)</f>
        <v>402.16639999999995</v>
      </c>
      <c r="W5" s="4">
        <f>SUM(W6:W493)</f>
        <v>570.4144</v>
      </c>
      <c r="X5" s="4">
        <f>SUM(X6:X493)</f>
        <v>736.92160000000001</v>
      </c>
      <c r="Y5" s="4">
        <f>SUM(Y6:Y493)</f>
        <v>858.30499999999984</v>
      </c>
      <c r="Z5" s="1"/>
      <c r="AA5" s="4">
        <f>SUM(AA6:AA493)</f>
        <v>1331.761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10</v>
      </c>
      <c r="D6" s="1">
        <v>81</v>
      </c>
      <c r="E6" s="1">
        <v>13</v>
      </c>
      <c r="F6" s="1">
        <v>78</v>
      </c>
      <c r="G6" s="6">
        <v>0.14000000000000001</v>
      </c>
      <c r="H6" s="1">
        <v>180</v>
      </c>
      <c r="I6" s="1">
        <v>9988421</v>
      </c>
      <c r="J6" s="1">
        <v>15</v>
      </c>
      <c r="K6" s="1">
        <f t="shared" ref="K6:K44" si="0">E6-J6</f>
        <v>-2</v>
      </c>
      <c r="L6" s="1"/>
      <c r="M6" s="1"/>
      <c r="N6" s="1">
        <v>0</v>
      </c>
      <c r="O6" s="1">
        <f>E6/5</f>
        <v>2.6</v>
      </c>
      <c r="P6" s="5"/>
      <c r="Q6" s="5"/>
      <c r="R6" s="1"/>
      <c r="S6" s="1">
        <f>(F6+N6+P6)/O6</f>
        <v>30</v>
      </c>
      <c r="T6" s="1">
        <f>(F6+N6)/O6</f>
        <v>30</v>
      </c>
      <c r="U6" s="1">
        <v>4.2</v>
      </c>
      <c r="V6" s="1">
        <v>15.4</v>
      </c>
      <c r="W6" s="1">
        <v>0</v>
      </c>
      <c r="X6" s="1">
        <v>12.6</v>
      </c>
      <c r="Y6" s="1">
        <v>0</v>
      </c>
      <c r="Z6" s="1"/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/>
      <c r="D7" s="1">
        <v>80</v>
      </c>
      <c r="E7" s="1">
        <v>12</v>
      </c>
      <c r="F7" s="1">
        <v>68</v>
      </c>
      <c r="G7" s="6">
        <v>0.18</v>
      </c>
      <c r="H7" s="1">
        <v>270</v>
      </c>
      <c r="I7" s="1">
        <v>9988445</v>
      </c>
      <c r="J7" s="1">
        <v>12</v>
      </c>
      <c r="K7" s="1">
        <f t="shared" si="0"/>
        <v>0</v>
      </c>
      <c r="L7" s="1"/>
      <c r="M7" s="1"/>
      <c r="N7" s="1">
        <v>120</v>
      </c>
      <c r="O7" s="1">
        <f t="shared" ref="O7:O44" si="1">E7/5</f>
        <v>2.4</v>
      </c>
      <c r="P7" s="5"/>
      <c r="Q7" s="5"/>
      <c r="R7" s="1"/>
      <c r="S7" s="1">
        <f t="shared" ref="S7:S44" si="2">(F7+N7+P7)/O7</f>
        <v>78.333333333333343</v>
      </c>
      <c r="T7" s="1">
        <f t="shared" ref="T7:T44" si="3">(F7+N7)/O7</f>
        <v>78.333333333333343</v>
      </c>
      <c r="U7" s="1">
        <v>0</v>
      </c>
      <c r="V7" s="1">
        <v>1.8</v>
      </c>
      <c r="W7" s="1">
        <v>0</v>
      </c>
      <c r="X7" s="1">
        <v>12.8</v>
      </c>
      <c r="Y7" s="1">
        <v>0</v>
      </c>
      <c r="Z7" s="22" t="s">
        <v>42</v>
      </c>
      <c r="AA7" s="1">
        <f t="shared" ref="AA7:AA44" si="4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4" t="s">
        <v>33</v>
      </c>
      <c r="B8" s="1" t="s">
        <v>31</v>
      </c>
      <c r="C8" s="1"/>
      <c r="D8" s="1"/>
      <c r="E8" s="1"/>
      <c r="F8" s="1"/>
      <c r="G8" s="6">
        <v>0.18</v>
      </c>
      <c r="H8" s="1">
        <v>270</v>
      </c>
      <c r="I8" s="1">
        <v>9988438</v>
      </c>
      <c r="J8" s="1"/>
      <c r="K8" s="1">
        <f t="shared" si="0"/>
        <v>0</v>
      </c>
      <c r="L8" s="1"/>
      <c r="M8" s="1"/>
      <c r="N8" s="1">
        <v>300</v>
      </c>
      <c r="O8" s="1">
        <f t="shared" si="1"/>
        <v>0</v>
      </c>
      <c r="P8" s="5"/>
      <c r="Q8" s="5"/>
      <c r="R8" s="1"/>
      <c r="S8" s="1" t="e">
        <f t="shared" si="2"/>
        <v>#DIV/0!</v>
      </c>
      <c r="T8" s="1" t="e">
        <f t="shared" si="3"/>
        <v>#DIV/0!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3" t="s">
        <v>73</v>
      </c>
      <c r="AA8" s="1">
        <f t="shared" si="4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4" t="s">
        <v>34</v>
      </c>
      <c r="B9" s="1" t="s">
        <v>31</v>
      </c>
      <c r="C9" s="1"/>
      <c r="D9" s="1"/>
      <c r="E9" s="1"/>
      <c r="F9" s="1"/>
      <c r="G9" s="6">
        <v>0.4</v>
      </c>
      <c r="H9" s="1">
        <v>270</v>
      </c>
      <c r="I9" s="1">
        <v>9988452</v>
      </c>
      <c r="J9" s="1"/>
      <c r="K9" s="1">
        <f t="shared" si="0"/>
        <v>0</v>
      </c>
      <c r="L9" s="1"/>
      <c r="M9" s="1"/>
      <c r="N9" s="1">
        <v>300</v>
      </c>
      <c r="O9" s="1">
        <f t="shared" si="1"/>
        <v>0</v>
      </c>
      <c r="P9" s="5"/>
      <c r="Q9" s="5"/>
      <c r="R9" s="1"/>
      <c r="S9" s="1" t="e">
        <f t="shared" si="2"/>
        <v>#DIV/0!</v>
      </c>
      <c r="T9" s="1" t="e">
        <f t="shared" si="3"/>
        <v>#DIV/0!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3" t="s">
        <v>73</v>
      </c>
      <c r="AA9" s="1">
        <f t="shared" si="4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4" t="s">
        <v>35</v>
      </c>
      <c r="B10" s="1" t="s">
        <v>31</v>
      </c>
      <c r="C10" s="1"/>
      <c r="D10" s="1"/>
      <c r="E10" s="1"/>
      <c r="F10" s="1"/>
      <c r="G10" s="6">
        <v>0.4</v>
      </c>
      <c r="H10" s="1">
        <v>270</v>
      </c>
      <c r="I10" s="1">
        <v>9988476</v>
      </c>
      <c r="J10" s="1"/>
      <c r="K10" s="1">
        <f t="shared" si="0"/>
        <v>0</v>
      </c>
      <c r="L10" s="1"/>
      <c r="M10" s="1"/>
      <c r="N10" s="1">
        <v>300</v>
      </c>
      <c r="O10" s="1">
        <f t="shared" si="1"/>
        <v>0</v>
      </c>
      <c r="P10" s="5"/>
      <c r="Q10" s="5"/>
      <c r="R10" s="1"/>
      <c r="S10" s="1" t="e">
        <f t="shared" si="2"/>
        <v>#DIV/0!</v>
      </c>
      <c r="T10" s="1" t="e">
        <f t="shared" si="3"/>
        <v>#DIV/0!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3" t="s">
        <v>73</v>
      </c>
      <c r="AA10" s="1">
        <f t="shared" si="4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36</v>
      </c>
      <c r="B11" s="1" t="s">
        <v>37</v>
      </c>
      <c r="C11" s="1"/>
      <c r="D11" s="1"/>
      <c r="E11" s="1"/>
      <c r="F11" s="1"/>
      <c r="G11" s="6">
        <v>1</v>
      </c>
      <c r="H11" s="1">
        <v>150</v>
      </c>
      <c r="I11" s="1">
        <v>5037308</v>
      </c>
      <c r="J11" s="1"/>
      <c r="K11" s="1">
        <f t="shared" si="0"/>
        <v>0</v>
      </c>
      <c r="L11" s="1"/>
      <c r="M11" s="1"/>
      <c r="N11" s="1">
        <v>50</v>
      </c>
      <c r="O11" s="1">
        <f t="shared" si="1"/>
        <v>0</v>
      </c>
      <c r="P11" s="5"/>
      <c r="Q11" s="5"/>
      <c r="R11" s="1"/>
      <c r="S11" s="1" t="e">
        <f t="shared" si="2"/>
        <v>#DIV/0!</v>
      </c>
      <c r="T11" s="1" t="e">
        <f t="shared" si="3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3" t="s">
        <v>73</v>
      </c>
      <c r="AA11" s="1">
        <f t="shared" si="4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31</v>
      </c>
      <c r="C12" s="1">
        <v>39</v>
      </c>
      <c r="D12" s="1"/>
      <c r="E12" s="1">
        <v>41</v>
      </c>
      <c r="F12" s="1">
        <v>-15</v>
      </c>
      <c r="G12" s="6">
        <v>0.18</v>
      </c>
      <c r="H12" s="1">
        <v>150</v>
      </c>
      <c r="I12" s="1">
        <v>5034819</v>
      </c>
      <c r="J12" s="1">
        <v>77</v>
      </c>
      <c r="K12" s="1">
        <f t="shared" si="0"/>
        <v>-36</v>
      </c>
      <c r="L12" s="1"/>
      <c r="M12" s="1"/>
      <c r="N12" s="1">
        <v>230</v>
      </c>
      <c r="O12" s="1">
        <f t="shared" si="1"/>
        <v>8.1999999999999993</v>
      </c>
      <c r="P12" s="5"/>
      <c r="Q12" s="5"/>
      <c r="R12" s="1"/>
      <c r="S12" s="1">
        <f t="shared" si="2"/>
        <v>26.219512195121954</v>
      </c>
      <c r="T12" s="1">
        <f t="shared" si="3"/>
        <v>26.219512195121954</v>
      </c>
      <c r="U12" s="1">
        <v>13.8</v>
      </c>
      <c r="V12" s="1">
        <v>28</v>
      </c>
      <c r="W12" s="1">
        <v>3.6</v>
      </c>
      <c r="X12" s="1">
        <v>29.6</v>
      </c>
      <c r="Y12" s="1">
        <v>20.8</v>
      </c>
      <c r="Z12" s="1"/>
      <c r="AA12" s="1">
        <f t="shared" si="4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31</v>
      </c>
      <c r="C13" s="1">
        <v>89</v>
      </c>
      <c r="D13" s="1"/>
      <c r="E13" s="1">
        <v>89</v>
      </c>
      <c r="F13" s="1"/>
      <c r="G13" s="6">
        <v>0.1</v>
      </c>
      <c r="H13" s="1">
        <v>90</v>
      </c>
      <c r="I13" s="1">
        <v>8444163</v>
      </c>
      <c r="J13" s="1">
        <v>83</v>
      </c>
      <c r="K13" s="1">
        <f t="shared" si="0"/>
        <v>6</v>
      </c>
      <c r="L13" s="1"/>
      <c r="M13" s="1"/>
      <c r="N13" s="1">
        <v>60</v>
      </c>
      <c r="O13" s="1">
        <f t="shared" si="1"/>
        <v>17.8</v>
      </c>
      <c r="P13" s="5">
        <f t="shared" ref="P12:P13" si="5">20*O13-N13-F13</f>
        <v>296</v>
      </c>
      <c r="Q13" s="5"/>
      <c r="R13" s="1"/>
      <c r="S13" s="1">
        <f t="shared" si="2"/>
        <v>20</v>
      </c>
      <c r="T13" s="1">
        <f t="shared" si="3"/>
        <v>3.3707865168539324</v>
      </c>
      <c r="U13" s="1">
        <v>7.4</v>
      </c>
      <c r="V13" s="1">
        <v>10.4</v>
      </c>
      <c r="W13" s="1">
        <v>13.2</v>
      </c>
      <c r="X13" s="1">
        <v>17.2</v>
      </c>
      <c r="Y13" s="1">
        <v>31</v>
      </c>
      <c r="Z13" s="1"/>
      <c r="AA13" s="1">
        <f t="shared" si="4"/>
        <v>29.6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4" t="s">
        <v>40</v>
      </c>
      <c r="B14" s="1" t="s">
        <v>31</v>
      </c>
      <c r="C14" s="1"/>
      <c r="D14" s="1"/>
      <c r="E14" s="1"/>
      <c r="F14" s="1"/>
      <c r="G14" s="6">
        <v>0.2</v>
      </c>
      <c r="H14" s="1">
        <v>120</v>
      </c>
      <c r="I14" s="1">
        <v>99876550</v>
      </c>
      <c r="J14" s="1"/>
      <c r="K14" s="1">
        <f t="shared" si="0"/>
        <v>0</v>
      </c>
      <c r="L14" s="1"/>
      <c r="M14" s="1"/>
      <c r="N14" s="1">
        <v>120</v>
      </c>
      <c r="O14" s="1">
        <f t="shared" si="1"/>
        <v>0</v>
      </c>
      <c r="P14" s="5"/>
      <c r="Q14" s="5"/>
      <c r="R14" s="1"/>
      <c r="S14" s="1" t="e">
        <f t="shared" si="2"/>
        <v>#DIV/0!</v>
      </c>
      <c r="T14" s="1" t="e">
        <f t="shared" si="3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3" t="s">
        <v>73</v>
      </c>
      <c r="AA14" s="1">
        <f t="shared" si="4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41</v>
      </c>
      <c r="B15" s="16" t="s">
        <v>31</v>
      </c>
      <c r="C15" s="16">
        <v>924</v>
      </c>
      <c r="D15" s="16">
        <v>3</v>
      </c>
      <c r="E15" s="16">
        <v>262</v>
      </c>
      <c r="F15" s="17">
        <v>665</v>
      </c>
      <c r="G15" s="6">
        <v>0.18</v>
      </c>
      <c r="H15" s="1">
        <v>150</v>
      </c>
      <c r="I15" s="1">
        <v>5038411</v>
      </c>
      <c r="J15" s="1">
        <v>262</v>
      </c>
      <c r="K15" s="1">
        <f t="shared" si="0"/>
        <v>0</v>
      </c>
      <c r="L15" s="1"/>
      <c r="M15" s="1"/>
      <c r="N15" s="1">
        <v>0</v>
      </c>
      <c r="O15" s="1">
        <f t="shared" si="1"/>
        <v>52.4</v>
      </c>
      <c r="P15" s="5">
        <f>20*O15-N15-F15</f>
        <v>383</v>
      </c>
      <c r="Q15" s="5"/>
      <c r="R15" s="1"/>
      <c r="S15" s="1">
        <f t="shared" si="2"/>
        <v>20</v>
      </c>
      <c r="T15" s="1">
        <f t="shared" si="3"/>
        <v>12.690839694656489</v>
      </c>
      <c r="U15" s="1">
        <v>35.200000000000003</v>
      </c>
      <c r="V15" s="1">
        <v>0</v>
      </c>
      <c r="W15" s="1">
        <v>0</v>
      </c>
      <c r="X15" s="1">
        <v>0</v>
      </c>
      <c r="Y15" s="1">
        <v>0</v>
      </c>
      <c r="Z15" s="1"/>
      <c r="AA15" s="1">
        <f t="shared" si="4"/>
        <v>68.94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18" t="s">
        <v>47</v>
      </c>
      <c r="B16" s="19" t="s">
        <v>31</v>
      </c>
      <c r="C16" s="19"/>
      <c r="D16" s="19"/>
      <c r="E16" s="19"/>
      <c r="F16" s="20"/>
      <c r="G16" s="11">
        <v>0</v>
      </c>
      <c r="H16" s="10"/>
      <c r="I16" s="10" t="s">
        <v>48</v>
      </c>
      <c r="J16" s="10"/>
      <c r="K16" s="10">
        <f t="shared" ref="K16" si="6">E16-J16</f>
        <v>0</v>
      </c>
      <c r="L16" s="10"/>
      <c r="M16" s="10"/>
      <c r="N16" s="10"/>
      <c r="O16" s="10">
        <f t="shared" si="1"/>
        <v>0</v>
      </c>
      <c r="P16" s="12"/>
      <c r="Q16" s="12"/>
      <c r="R16" s="10"/>
      <c r="S16" s="10" t="e">
        <f t="shared" si="2"/>
        <v>#DIV/0!</v>
      </c>
      <c r="T16" s="10" t="e">
        <f t="shared" si="3"/>
        <v>#DIV/0!</v>
      </c>
      <c r="U16" s="10">
        <v>0.8</v>
      </c>
      <c r="V16" s="10">
        <v>15.4</v>
      </c>
      <c r="W16" s="10">
        <v>78.2</v>
      </c>
      <c r="X16" s="10">
        <v>70.2</v>
      </c>
      <c r="Y16" s="10">
        <v>88.6</v>
      </c>
      <c r="Z16" s="10"/>
      <c r="AA16" s="10">
        <f t="shared" ref="AA16" si="7">P16*G16</f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43</v>
      </c>
      <c r="B17" s="16" t="s">
        <v>31</v>
      </c>
      <c r="C17" s="16">
        <v>878</v>
      </c>
      <c r="D17" s="16"/>
      <c r="E17" s="16">
        <v>291</v>
      </c>
      <c r="F17" s="17">
        <v>586</v>
      </c>
      <c r="G17" s="6">
        <v>0.18</v>
      </c>
      <c r="H17" s="1">
        <v>150</v>
      </c>
      <c r="I17" s="1">
        <v>5038459</v>
      </c>
      <c r="J17" s="1">
        <v>313</v>
      </c>
      <c r="K17" s="1">
        <f t="shared" si="0"/>
        <v>-22</v>
      </c>
      <c r="L17" s="1"/>
      <c r="M17" s="1"/>
      <c r="N17" s="1">
        <v>0</v>
      </c>
      <c r="O17" s="1">
        <f t="shared" si="1"/>
        <v>58.2</v>
      </c>
      <c r="P17" s="5">
        <f>20*O17-N17-F17</f>
        <v>578</v>
      </c>
      <c r="Q17" s="5"/>
      <c r="R17" s="1"/>
      <c r="S17" s="1">
        <f t="shared" si="2"/>
        <v>20</v>
      </c>
      <c r="T17" s="1">
        <f t="shared" si="3"/>
        <v>10.06872852233677</v>
      </c>
      <c r="U17" s="1">
        <v>26.4</v>
      </c>
      <c r="V17" s="1">
        <v>0</v>
      </c>
      <c r="W17" s="1">
        <v>0</v>
      </c>
      <c r="X17" s="1">
        <v>0</v>
      </c>
      <c r="Y17" s="1">
        <v>0</v>
      </c>
      <c r="Z17" s="1"/>
      <c r="AA17" s="1">
        <f t="shared" si="4"/>
        <v>104.03999999999999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8" t="s">
        <v>50</v>
      </c>
      <c r="B18" s="19" t="s">
        <v>31</v>
      </c>
      <c r="C18" s="19">
        <v>2</v>
      </c>
      <c r="D18" s="19">
        <v>1</v>
      </c>
      <c r="E18" s="19">
        <v>3</v>
      </c>
      <c r="F18" s="20"/>
      <c r="G18" s="11">
        <v>0</v>
      </c>
      <c r="H18" s="10"/>
      <c r="I18" s="10" t="s">
        <v>48</v>
      </c>
      <c r="J18" s="10">
        <v>8</v>
      </c>
      <c r="K18" s="10">
        <f t="shared" ref="K18" si="8">E18-J18</f>
        <v>-5</v>
      </c>
      <c r="L18" s="10"/>
      <c r="M18" s="10"/>
      <c r="N18" s="10"/>
      <c r="O18" s="10">
        <f t="shared" si="1"/>
        <v>0.6</v>
      </c>
      <c r="P18" s="12"/>
      <c r="Q18" s="12"/>
      <c r="R18" s="10"/>
      <c r="S18" s="10">
        <f t="shared" si="2"/>
        <v>0</v>
      </c>
      <c r="T18" s="10">
        <f t="shared" si="3"/>
        <v>0</v>
      </c>
      <c r="U18" s="10">
        <v>17.2</v>
      </c>
      <c r="V18" s="10">
        <v>58.502000000000002</v>
      </c>
      <c r="W18" s="10">
        <v>82.8</v>
      </c>
      <c r="X18" s="10">
        <v>59.6</v>
      </c>
      <c r="Y18" s="10">
        <v>100.4</v>
      </c>
      <c r="Z18" s="10"/>
      <c r="AA18" s="10">
        <f t="shared" ref="AA18" si="9">P18*G18</f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" t="s">
        <v>44</v>
      </c>
      <c r="B19" s="1" t="s">
        <v>31</v>
      </c>
      <c r="C19" s="1">
        <v>911</v>
      </c>
      <c r="D19" s="1"/>
      <c r="E19" s="1">
        <v>347</v>
      </c>
      <c r="F19" s="1">
        <v>563</v>
      </c>
      <c r="G19" s="6">
        <v>0.18</v>
      </c>
      <c r="H19" s="1">
        <v>150</v>
      </c>
      <c r="I19" s="1">
        <v>5038435</v>
      </c>
      <c r="J19" s="1">
        <v>357</v>
      </c>
      <c r="K19" s="1">
        <f t="shared" si="0"/>
        <v>-10</v>
      </c>
      <c r="L19" s="1"/>
      <c r="M19" s="1"/>
      <c r="N19" s="1">
        <v>0</v>
      </c>
      <c r="O19" s="1">
        <f t="shared" si="1"/>
        <v>69.400000000000006</v>
      </c>
      <c r="P19" s="5">
        <f t="shared" ref="P19:P20" si="10">20*O19-N19-F19</f>
        <v>825</v>
      </c>
      <c r="Q19" s="5"/>
      <c r="R19" s="1"/>
      <c r="S19" s="1">
        <f t="shared" si="2"/>
        <v>20</v>
      </c>
      <c r="T19" s="1">
        <f t="shared" si="3"/>
        <v>8.1123919308357344</v>
      </c>
      <c r="U19" s="1">
        <v>39.799999999999997</v>
      </c>
      <c r="V19" s="1">
        <v>0</v>
      </c>
      <c r="W19" s="1">
        <v>0</v>
      </c>
      <c r="X19" s="1">
        <v>0</v>
      </c>
      <c r="Y19" s="1">
        <v>0</v>
      </c>
      <c r="Z19" s="1"/>
      <c r="AA19" s="1">
        <f t="shared" si="4"/>
        <v>148.5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45</v>
      </c>
      <c r="B20" s="16" t="s">
        <v>37</v>
      </c>
      <c r="C20" s="16">
        <v>107.17400000000001</v>
      </c>
      <c r="D20" s="16">
        <v>3.5999999999999997E-2</v>
      </c>
      <c r="E20" s="16">
        <v>107.286</v>
      </c>
      <c r="F20" s="17">
        <v>-7.5999999999999998E-2</v>
      </c>
      <c r="G20" s="6">
        <v>1</v>
      </c>
      <c r="H20" s="1">
        <v>150</v>
      </c>
      <c r="I20" s="1">
        <v>5038572</v>
      </c>
      <c r="J20" s="1">
        <v>109.974</v>
      </c>
      <c r="K20" s="1">
        <f t="shared" si="0"/>
        <v>-2.6880000000000024</v>
      </c>
      <c r="L20" s="1"/>
      <c r="M20" s="1"/>
      <c r="N20" s="1">
        <v>200</v>
      </c>
      <c r="O20" s="1">
        <f t="shared" si="1"/>
        <v>21.4572</v>
      </c>
      <c r="P20" s="5">
        <f t="shared" si="10"/>
        <v>229.22</v>
      </c>
      <c r="Q20" s="5"/>
      <c r="R20" s="1"/>
      <c r="S20" s="1">
        <f t="shared" si="2"/>
        <v>20</v>
      </c>
      <c r="T20" s="1">
        <f t="shared" si="3"/>
        <v>9.3173387021605798</v>
      </c>
      <c r="U20" s="1">
        <v>14.4992</v>
      </c>
      <c r="V20" s="1">
        <v>0.99399999999999999</v>
      </c>
      <c r="W20" s="1">
        <v>0</v>
      </c>
      <c r="X20" s="1">
        <v>0</v>
      </c>
      <c r="Y20" s="1">
        <v>0</v>
      </c>
      <c r="Z20" s="1"/>
      <c r="AA20" s="1">
        <f t="shared" si="4"/>
        <v>229.22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8" t="s">
        <v>49</v>
      </c>
      <c r="B21" s="19" t="s">
        <v>37</v>
      </c>
      <c r="C21" s="19">
        <v>4.8899999999999997</v>
      </c>
      <c r="D21" s="19"/>
      <c r="E21" s="19"/>
      <c r="F21" s="20"/>
      <c r="G21" s="11">
        <v>0</v>
      </c>
      <c r="H21" s="10"/>
      <c r="I21" s="10" t="s">
        <v>48</v>
      </c>
      <c r="J21" s="10">
        <v>6.6</v>
      </c>
      <c r="K21" s="10">
        <f t="shared" ref="K21" si="11">E21-J21</f>
        <v>-6.6</v>
      </c>
      <c r="L21" s="10"/>
      <c r="M21" s="10"/>
      <c r="N21" s="10"/>
      <c r="O21" s="10">
        <f t="shared" si="1"/>
        <v>0</v>
      </c>
      <c r="P21" s="12"/>
      <c r="Q21" s="12"/>
      <c r="R21" s="10"/>
      <c r="S21" s="10" t="e">
        <f t="shared" si="2"/>
        <v>#DIV/0!</v>
      </c>
      <c r="T21" s="10" t="e">
        <f t="shared" si="3"/>
        <v>#DIV/0!</v>
      </c>
      <c r="U21" s="10">
        <v>0</v>
      </c>
      <c r="V21" s="10">
        <v>0</v>
      </c>
      <c r="W21" s="10">
        <v>23.8398</v>
      </c>
      <c r="X21" s="10">
        <v>30.363</v>
      </c>
      <c r="Y21" s="10">
        <v>29.24</v>
      </c>
      <c r="Z21" s="10"/>
      <c r="AA21" s="10">
        <f t="shared" ref="AA21" si="12">P21*G21</f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46</v>
      </c>
      <c r="B22" s="16" t="s">
        <v>37</v>
      </c>
      <c r="C22" s="16">
        <v>193.75899999999999</v>
      </c>
      <c r="D22" s="16">
        <v>301.61700000000002</v>
      </c>
      <c r="E22" s="16">
        <v>110.03</v>
      </c>
      <c r="F22" s="17">
        <v>385.346</v>
      </c>
      <c r="G22" s="6">
        <v>1</v>
      </c>
      <c r="H22" s="1">
        <v>150</v>
      </c>
      <c r="I22" s="1">
        <v>5038596</v>
      </c>
      <c r="J22" s="1">
        <v>113.64</v>
      </c>
      <c r="K22" s="1">
        <f t="shared" si="0"/>
        <v>-3.6099999999999994</v>
      </c>
      <c r="L22" s="1"/>
      <c r="M22" s="1"/>
      <c r="N22" s="1">
        <v>0</v>
      </c>
      <c r="O22" s="1">
        <f t="shared" si="1"/>
        <v>22.006</v>
      </c>
      <c r="P22" s="5">
        <f>20*(O22+O23)-N22-F22-F23</f>
        <v>121.054</v>
      </c>
      <c r="Q22" s="5"/>
      <c r="R22" s="1"/>
      <c r="S22" s="1">
        <f>(F22+N22+P22+F23)/(O22+O23)</f>
        <v>20</v>
      </c>
      <c r="T22" s="1">
        <f t="shared" si="3"/>
        <v>17.51095155866582</v>
      </c>
      <c r="U22" s="1">
        <v>2.9333999999999998</v>
      </c>
      <c r="V22" s="1">
        <v>26.5168</v>
      </c>
      <c r="W22" s="1">
        <v>0</v>
      </c>
      <c r="X22" s="1">
        <v>0</v>
      </c>
      <c r="Y22" s="1">
        <v>0</v>
      </c>
      <c r="Z22" s="1"/>
      <c r="AA22" s="1">
        <f t="shared" si="4"/>
        <v>121.054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8" t="s">
        <v>51</v>
      </c>
      <c r="B23" s="19" t="s">
        <v>37</v>
      </c>
      <c r="C23" s="19">
        <v>20.515000000000001</v>
      </c>
      <c r="D23" s="19"/>
      <c r="E23" s="19">
        <v>17.265000000000001</v>
      </c>
      <c r="F23" s="20">
        <v>2.78</v>
      </c>
      <c r="G23" s="11">
        <v>0</v>
      </c>
      <c r="H23" s="10"/>
      <c r="I23" s="10" t="s">
        <v>48</v>
      </c>
      <c r="J23" s="10">
        <v>16.754999999999999</v>
      </c>
      <c r="K23" s="10">
        <f t="shared" si="0"/>
        <v>0.51000000000000156</v>
      </c>
      <c r="L23" s="10"/>
      <c r="M23" s="10"/>
      <c r="N23" s="10"/>
      <c r="O23" s="10">
        <f t="shared" si="1"/>
        <v>3.4530000000000003</v>
      </c>
      <c r="P23" s="12"/>
      <c r="Q23" s="12"/>
      <c r="R23" s="10"/>
      <c r="S23" s="10">
        <f t="shared" si="2"/>
        <v>0.8050970170865912</v>
      </c>
      <c r="T23" s="10">
        <f t="shared" si="3"/>
        <v>0.8050970170865912</v>
      </c>
      <c r="U23" s="10">
        <v>15.918799999999999</v>
      </c>
      <c r="V23" s="10">
        <v>14.9558</v>
      </c>
      <c r="W23" s="10">
        <v>18.632999999999999</v>
      </c>
      <c r="X23" s="10">
        <v>15.144</v>
      </c>
      <c r="Y23" s="10">
        <v>28.266999999999999</v>
      </c>
      <c r="Z23" s="10"/>
      <c r="AA23" s="10">
        <f t="shared" si="4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37</v>
      </c>
      <c r="C24" s="1">
        <v>325.22500000000002</v>
      </c>
      <c r="D24" s="1">
        <v>0.51800000000000002</v>
      </c>
      <c r="E24" s="1">
        <v>193.941</v>
      </c>
      <c r="F24" s="1">
        <v>128.41900000000001</v>
      </c>
      <c r="G24" s="6">
        <v>1</v>
      </c>
      <c r="H24" s="1">
        <v>120</v>
      </c>
      <c r="I24" s="1">
        <v>6159901</v>
      </c>
      <c r="J24" s="1">
        <v>204.28100000000001</v>
      </c>
      <c r="K24" s="1">
        <f t="shared" si="0"/>
        <v>-10.340000000000003</v>
      </c>
      <c r="L24" s="1"/>
      <c r="M24" s="1"/>
      <c r="N24" s="1">
        <v>700</v>
      </c>
      <c r="O24" s="1">
        <f t="shared" si="1"/>
        <v>38.788200000000003</v>
      </c>
      <c r="P24" s="5"/>
      <c r="Q24" s="5"/>
      <c r="R24" s="1"/>
      <c r="S24" s="1">
        <f t="shared" si="2"/>
        <v>21.357500476949173</v>
      </c>
      <c r="T24" s="1">
        <f t="shared" si="3"/>
        <v>21.357500476949173</v>
      </c>
      <c r="U24" s="1">
        <v>50.460599999999999</v>
      </c>
      <c r="V24" s="1">
        <v>62.215400000000002</v>
      </c>
      <c r="W24" s="1">
        <v>39.2408</v>
      </c>
      <c r="X24" s="1">
        <v>67.406400000000005</v>
      </c>
      <c r="Y24" s="1">
        <v>65.572800000000001</v>
      </c>
      <c r="Z24" s="1"/>
      <c r="AA24" s="1">
        <f t="shared" si="4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54</v>
      </c>
      <c r="B25" s="1" t="s">
        <v>31</v>
      </c>
      <c r="C25" s="1">
        <v>846</v>
      </c>
      <c r="D25" s="1"/>
      <c r="E25" s="1">
        <v>198</v>
      </c>
      <c r="F25" s="1">
        <v>645</v>
      </c>
      <c r="G25" s="6">
        <v>0.2</v>
      </c>
      <c r="H25" s="1">
        <v>120</v>
      </c>
      <c r="I25" s="1">
        <v>5038398</v>
      </c>
      <c r="J25" s="1">
        <v>210</v>
      </c>
      <c r="K25" s="1">
        <f t="shared" si="0"/>
        <v>-12</v>
      </c>
      <c r="L25" s="1"/>
      <c r="M25" s="1"/>
      <c r="N25" s="1">
        <v>0</v>
      </c>
      <c r="O25" s="1">
        <f t="shared" si="1"/>
        <v>39.6</v>
      </c>
      <c r="P25" s="5">
        <f t="shared" ref="P24:P27" si="13">20*O25-N25-F25</f>
        <v>147</v>
      </c>
      <c r="Q25" s="5"/>
      <c r="R25" s="1"/>
      <c r="S25" s="1">
        <f t="shared" si="2"/>
        <v>20</v>
      </c>
      <c r="T25" s="1">
        <f t="shared" si="3"/>
        <v>16.287878787878789</v>
      </c>
      <c r="U25" s="1">
        <v>20.2</v>
      </c>
      <c r="V25" s="1">
        <v>24.4</v>
      </c>
      <c r="W25" s="1">
        <v>67.2</v>
      </c>
      <c r="X25" s="1">
        <v>61</v>
      </c>
      <c r="Y25" s="1">
        <v>72.2</v>
      </c>
      <c r="Z25" s="1"/>
      <c r="AA25" s="1">
        <f t="shared" si="4"/>
        <v>29.400000000000002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37</v>
      </c>
      <c r="C26" s="1">
        <v>115.64100000000001</v>
      </c>
      <c r="D26" s="1">
        <v>23.763999999999999</v>
      </c>
      <c r="E26" s="1">
        <v>54.069000000000003</v>
      </c>
      <c r="F26" s="1">
        <v>85.335999999999999</v>
      </c>
      <c r="G26" s="6">
        <v>1</v>
      </c>
      <c r="H26" s="1">
        <v>180</v>
      </c>
      <c r="I26" s="1">
        <v>2700001</v>
      </c>
      <c r="J26" s="1">
        <v>52.460999999999999</v>
      </c>
      <c r="K26" s="1">
        <f t="shared" si="0"/>
        <v>1.6080000000000041</v>
      </c>
      <c r="L26" s="1"/>
      <c r="M26" s="1"/>
      <c r="N26" s="1">
        <v>120</v>
      </c>
      <c r="O26" s="1">
        <f t="shared" si="1"/>
        <v>10.813800000000001</v>
      </c>
      <c r="P26" s="5">
        <f t="shared" si="13"/>
        <v>10.940000000000012</v>
      </c>
      <c r="Q26" s="5"/>
      <c r="R26" s="1"/>
      <c r="S26" s="1">
        <f t="shared" si="2"/>
        <v>20</v>
      </c>
      <c r="T26" s="1">
        <f t="shared" si="3"/>
        <v>18.988329726830532</v>
      </c>
      <c r="U26" s="1">
        <v>11.841200000000001</v>
      </c>
      <c r="V26" s="1">
        <v>9.9011999999999993</v>
      </c>
      <c r="W26" s="1">
        <v>14.116</v>
      </c>
      <c r="X26" s="1">
        <v>35.120600000000003</v>
      </c>
      <c r="Y26" s="1">
        <v>33.045000000000002</v>
      </c>
      <c r="Z26" s="1"/>
      <c r="AA26" s="1">
        <f t="shared" si="4"/>
        <v>10.940000000000012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37</v>
      </c>
      <c r="C27" s="1">
        <v>12.662000000000001</v>
      </c>
      <c r="D27" s="1"/>
      <c r="E27" s="1">
        <v>12.662000000000001</v>
      </c>
      <c r="F27" s="1"/>
      <c r="G27" s="6">
        <v>1</v>
      </c>
      <c r="H27" s="1">
        <v>120</v>
      </c>
      <c r="I27" s="1">
        <v>6159949</v>
      </c>
      <c r="J27" s="1">
        <v>14</v>
      </c>
      <c r="K27" s="1">
        <f t="shared" si="0"/>
        <v>-1.3379999999999992</v>
      </c>
      <c r="L27" s="1"/>
      <c r="M27" s="1"/>
      <c r="N27" s="1">
        <v>40</v>
      </c>
      <c r="O27" s="1">
        <f t="shared" si="1"/>
        <v>2.5324</v>
      </c>
      <c r="P27" s="5">
        <v>20</v>
      </c>
      <c r="Q27" s="5"/>
      <c r="R27" s="1"/>
      <c r="S27" s="1">
        <f t="shared" si="2"/>
        <v>23.692939504027798</v>
      </c>
      <c r="T27" s="1">
        <f t="shared" si="3"/>
        <v>15.795293002685201</v>
      </c>
      <c r="U27" s="1">
        <v>2.5184000000000002</v>
      </c>
      <c r="V27" s="1">
        <v>4.4762000000000004</v>
      </c>
      <c r="W27" s="1">
        <v>2.6194000000000002</v>
      </c>
      <c r="X27" s="1">
        <v>5.2358000000000002</v>
      </c>
      <c r="Y27" s="1">
        <v>3.903</v>
      </c>
      <c r="Z27" s="1"/>
      <c r="AA27" s="1">
        <f t="shared" si="4"/>
        <v>20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57</v>
      </c>
      <c r="B28" s="1" t="s">
        <v>31</v>
      </c>
      <c r="C28" s="1"/>
      <c r="D28" s="1"/>
      <c r="E28" s="1"/>
      <c r="F28" s="1"/>
      <c r="G28" s="6">
        <v>0.2</v>
      </c>
      <c r="H28" s="1">
        <v>120</v>
      </c>
      <c r="I28" s="1">
        <v>99876543</v>
      </c>
      <c r="J28" s="1"/>
      <c r="K28" s="1">
        <f t="shared" si="0"/>
        <v>0</v>
      </c>
      <c r="L28" s="1"/>
      <c r="M28" s="1"/>
      <c r="N28" s="1">
        <v>120</v>
      </c>
      <c r="O28" s="1">
        <f t="shared" si="1"/>
        <v>0</v>
      </c>
      <c r="P28" s="5"/>
      <c r="Q28" s="5"/>
      <c r="R28" s="1"/>
      <c r="S28" s="1" t="e">
        <f t="shared" si="2"/>
        <v>#DIV/0!</v>
      </c>
      <c r="T28" s="1" t="e">
        <f t="shared" si="3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3" t="s">
        <v>73</v>
      </c>
      <c r="AA28" s="1">
        <f t="shared" si="4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58</v>
      </c>
      <c r="B29" s="1" t="s">
        <v>31</v>
      </c>
      <c r="C29" s="1">
        <v>569</v>
      </c>
      <c r="D29" s="1"/>
      <c r="E29" s="1">
        <v>200</v>
      </c>
      <c r="F29" s="1">
        <v>368</v>
      </c>
      <c r="G29" s="6">
        <v>0.2</v>
      </c>
      <c r="H29" s="1">
        <v>120</v>
      </c>
      <c r="I29" s="1">
        <v>9877076</v>
      </c>
      <c r="J29" s="1">
        <v>209.5</v>
      </c>
      <c r="K29" s="1">
        <f t="shared" si="0"/>
        <v>-9.5</v>
      </c>
      <c r="L29" s="1"/>
      <c r="M29" s="1"/>
      <c r="N29" s="1">
        <v>100</v>
      </c>
      <c r="O29" s="1">
        <f t="shared" si="1"/>
        <v>40</v>
      </c>
      <c r="P29" s="5">
        <f>20*O29-N29-F29</f>
        <v>332</v>
      </c>
      <c r="Q29" s="5"/>
      <c r="R29" s="1"/>
      <c r="S29" s="1">
        <f t="shared" si="2"/>
        <v>20</v>
      </c>
      <c r="T29" s="1">
        <f t="shared" si="3"/>
        <v>11.7</v>
      </c>
      <c r="U29" s="1">
        <v>33.200000000000003</v>
      </c>
      <c r="V29" s="1">
        <v>8.8000000000000007</v>
      </c>
      <c r="W29" s="1">
        <v>44.8</v>
      </c>
      <c r="X29" s="1">
        <v>54.2</v>
      </c>
      <c r="Y29" s="1">
        <v>65.400000000000006</v>
      </c>
      <c r="Z29" s="1"/>
      <c r="AA29" s="1">
        <f t="shared" si="4"/>
        <v>66.400000000000006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4" t="s">
        <v>59</v>
      </c>
      <c r="B30" s="1" t="s">
        <v>31</v>
      </c>
      <c r="C30" s="1"/>
      <c r="D30" s="1"/>
      <c r="E30" s="1"/>
      <c r="F30" s="1"/>
      <c r="G30" s="6">
        <v>0.1</v>
      </c>
      <c r="H30" s="1">
        <v>60</v>
      </c>
      <c r="I30" s="1">
        <v>8444170</v>
      </c>
      <c r="J30" s="1"/>
      <c r="K30" s="1">
        <f t="shared" si="0"/>
        <v>0</v>
      </c>
      <c r="L30" s="1"/>
      <c r="M30" s="1"/>
      <c r="N30" s="1">
        <v>150</v>
      </c>
      <c r="O30" s="1">
        <f t="shared" si="1"/>
        <v>0</v>
      </c>
      <c r="P30" s="5"/>
      <c r="Q30" s="5"/>
      <c r="R30" s="1"/>
      <c r="S30" s="1" t="e">
        <f t="shared" si="2"/>
        <v>#DIV/0!</v>
      </c>
      <c r="T30" s="1" t="e">
        <f t="shared" si="3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3" t="s">
        <v>73</v>
      </c>
      <c r="AA30" s="1">
        <f t="shared" si="4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31</v>
      </c>
      <c r="C31" s="1">
        <v>292</v>
      </c>
      <c r="D31" s="1"/>
      <c r="E31" s="1">
        <v>93</v>
      </c>
      <c r="F31" s="1">
        <v>193</v>
      </c>
      <c r="G31" s="6">
        <v>0.14000000000000001</v>
      </c>
      <c r="H31" s="1">
        <v>180</v>
      </c>
      <c r="I31" s="1">
        <v>9988391</v>
      </c>
      <c r="J31" s="1">
        <v>95</v>
      </c>
      <c r="K31" s="1">
        <f t="shared" si="0"/>
        <v>-2</v>
      </c>
      <c r="L31" s="1"/>
      <c r="M31" s="1"/>
      <c r="N31" s="1">
        <v>0</v>
      </c>
      <c r="O31" s="1">
        <f t="shared" si="1"/>
        <v>18.600000000000001</v>
      </c>
      <c r="P31" s="5">
        <f>20*O31-N31-F31</f>
        <v>179</v>
      </c>
      <c r="Q31" s="5"/>
      <c r="R31" s="1"/>
      <c r="S31" s="1">
        <f t="shared" si="2"/>
        <v>20</v>
      </c>
      <c r="T31" s="1">
        <f t="shared" si="3"/>
        <v>10.376344086021504</v>
      </c>
      <c r="U31" s="1">
        <v>8.4</v>
      </c>
      <c r="V31" s="1">
        <v>24.2</v>
      </c>
      <c r="W31" s="1">
        <v>28.6</v>
      </c>
      <c r="X31" s="1">
        <v>25.6</v>
      </c>
      <c r="Y31" s="1">
        <v>51.4</v>
      </c>
      <c r="Z31" s="1"/>
      <c r="AA31" s="1">
        <f t="shared" si="4"/>
        <v>25.060000000000002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61</v>
      </c>
      <c r="B32" s="1" t="s">
        <v>31</v>
      </c>
      <c r="C32" s="1"/>
      <c r="D32" s="1"/>
      <c r="E32" s="1"/>
      <c r="F32" s="1"/>
      <c r="G32" s="6">
        <v>0.1</v>
      </c>
      <c r="H32" s="1">
        <v>90</v>
      </c>
      <c r="I32" s="1">
        <v>8444194</v>
      </c>
      <c r="J32" s="1"/>
      <c r="K32" s="1">
        <f t="shared" si="0"/>
        <v>0</v>
      </c>
      <c r="L32" s="1"/>
      <c r="M32" s="1"/>
      <c r="N32" s="1">
        <v>400</v>
      </c>
      <c r="O32" s="1">
        <f t="shared" si="1"/>
        <v>0</v>
      </c>
      <c r="P32" s="5"/>
      <c r="Q32" s="5"/>
      <c r="R32" s="1"/>
      <c r="S32" s="1" t="e">
        <f t="shared" si="2"/>
        <v>#DIV/0!</v>
      </c>
      <c r="T32" s="1" t="e">
        <f t="shared" si="3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3" t="s">
        <v>73</v>
      </c>
      <c r="AA32" s="1">
        <f t="shared" si="4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62</v>
      </c>
      <c r="B33" s="1" t="s">
        <v>37</v>
      </c>
      <c r="C33" s="1"/>
      <c r="D33" s="1"/>
      <c r="E33" s="1"/>
      <c r="F33" s="1"/>
      <c r="G33" s="6">
        <v>1</v>
      </c>
      <c r="H33" s="1">
        <v>120</v>
      </c>
      <c r="I33" s="1">
        <v>8785211</v>
      </c>
      <c r="J33" s="1"/>
      <c r="K33" s="1">
        <f t="shared" si="0"/>
        <v>0</v>
      </c>
      <c r="L33" s="1"/>
      <c r="M33" s="1"/>
      <c r="N33" s="1">
        <v>50</v>
      </c>
      <c r="O33" s="1">
        <f t="shared" si="1"/>
        <v>0</v>
      </c>
      <c r="P33" s="5"/>
      <c r="Q33" s="5"/>
      <c r="R33" s="1"/>
      <c r="S33" s="1" t="e">
        <f t="shared" si="2"/>
        <v>#DIV/0!</v>
      </c>
      <c r="T33" s="1" t="e">
        <f t="shared" si="3"/>
        <v>#DIV/0!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3" t="s">
        <v>73</v>
      </c>
      <c r="AA33" s="1">
        <f t="shared" si="4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4" t="s">
        <v>63</v>
      </c>
      <c r="B34" s="1" t="s">
        <v>37</v>
      </c>
      <c r="C34" s="1"/>
      <c r="D34" s="1"/>
      <c r="E34" s="1"/>
      <c r="F34" s="1"/>
      <c r="G34" s="6">
        <v>1</v>
      </c>
      <c r="H34" s="1">
        <v>120</v>
      </c>
      <c r="I34" s="1">
        <v>8785228</v>
      </c>
      <c r="J34" s="1"/>
      <c r="K34" s="1">
        <f t="shared" si="0"/>
        <v>0</v>
      </c>
      <c r="L34" s="1"/>
      <c r="M34" s="1"/>
      <c r="N34" s="1">
        <v>50</v>
      </c>
      <c r="O34" s="1">
        <f t="shared" si="1"/>
        <v>0</v>
      </c>
      <c r="P34" s="5"/>
      <c r="Q34" s="5"/>
      <c r="R34" s="1"/>
      <c r="S34" s="1" t="e">
        <f t="shared" si="2"/>
        <v>#DIV/0!</v>
      </c>
      <c r="T34" s="1" t="e">
        <f t="shared" si="3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3" t="s">
        <v>73</v>
      </c>
      <c r="AA34" s="1">
        <f t="shared" si="4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5" t="s">
        <v>64</v>
      </c>
      <c r="B35" s="16" t="s">
        <v>37</v>
      </c>
      <c r="C35" s="16">
        <v>102.88800000000001</v>
      </c>
      <c r="D35" s="16">
        <v>22.920999999999999</v>
      </c>
      <c r="E35" s="16">
        <v>125.818</v>
      </c>
      <c r="F35" s="17">
        <v>-8.9999999999999993E-3</v>
      </c>
      <c r="G35" s="6">
        <v>1</v>
      </c>
      <c r="H35" s="1">
        <v>120</v>
      </c>
      <c r="I35" s="1">
        <v>8785204</v>
      </c>
      <c r="J35" s="1">
        <v>140.56399999999999</v>
      </c>
      <c r="K35" s="1">
        <f t="shared" si="0"/>
        <v>-14.745999999999995</v>
      </c>
      <c r="L35" s="1"/>
      <c r="M35" s="1"/>
      <c r="N35" s="1">
        <v>420</v>
      </c>
      <c r="O35" s="1">
        <f t="shared" si="1"/>
        <v>25.163599999999999</v>
      </c>
      <c r="P35" s="5">
        <f>20*O35-N35-F35</f>
        <v>83.280999999999992</v>
      </c>
      <c r="Q35" s="5"/>
      <c r="R35" s="1"/>
      <c r="S35" s="1">
        <f t="shared" si="2"/>
        <v>20</v>
      </c>
      <c r="T35" s="1">
        <f t="shared" si="3"/>
        <v>16.690417905228188</v>
      </c>
      <c r="U35" s="1">
        <v>27.407</v>
      </c>
      <c r="V35" s="1">
        <v>48.648400000000002</v>
      </c>
      <c r="W35" s="1">
        <v>0</v>
      </c>
      <c r="X35" s="1">
        <v>0</v>
      </c>
      <c r="Y35" s="1">
        <v>0</v>
      </c>
      <c r="Z35" s="1"/>
      <c r="AA35" s="1">
        <f t="shared" si="4"/>
        <v>83.280999999999992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8" t="s">
        <v>52</v>
      </c>
      <c r="B36" s="19" t="s">
        <v>37</v>
      </c>
      <c r="C36" s="19"/>
      <c r="D36" s="19"/>
      <c r="E36" s="19"/>
      <c r="F36" s="20"/>
      <c r="G36" s="11">
        <v>0</v>
      </c>
      <c r="H36" s="10"/>
      <c r="I36" s="10" t="s">
        <v>48</v>
      </c>
      <c r="J36" s="10"/>
      <c r="K36" s="10">
        <f t="shared" ref="K36" si="14">E36-J36</f>
        <v>0</v>
      </c>
      <c r="L36" s="10"/>
      <c r="M36" s="10"/>
      <c r="N36" s="10"/>
      <c r="O36" s="10">
        <f t="shared" si="1"/>
        <v>0</v>
      </c>
      <c r="P36" s="12"/>
      <c r="Q36" s="12"/>
      <c r="R36" s="10"/>
      <c r="S36" s="10" t="e">
        <f t="shared" si="2"/>
        <v>#DIV/0!</v>
      </c>
      <c r="T36" s="10" t="e">
        <f t="shared" si="3"/>
        <v>#DIV/0!</v>
      </c>
      <c r="U36" s="10">
        <v>0</v>
      </c>
      <c r="V36" s="10">
        <v>0</v>
      </c>
      <c r="W36" s="10">
        <v>8.9556000000000004</v>
      </c>
      <c r="X36" s="10">
        <v>28.660599999999999</v>
      </c>
      <c r="Y36" s="10">
        <v>0</v>
      </c>
      <c r="Z36" s="10"/>
      <c r="AA36" s="10">
        <f t="shared" ref="AA36" si="15">P36*G36</f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4" t="s">
        <v>65</v>
      </c>
      <c r="B37" s="1" t="s">
        <v>37</v>
      </c>
      <c r="C37" s="1"/>
      <c r="D37" s="1"/>
      <c r="E37" s="1"/>
      <c r="F37" s="1"/>
      <c r="G37" s="6">
        <v>1</v>
      </c>
      <c r="H37" s="1">
        <v>120</v>
      </c>
      <c r="I37" s="1">
        <v>8785198</v>
      </c>
      <c r="J37" s="1"/>
      <c r="K37" s="1">
        <f t="shared" si="0"/>
        <v>0</v>
      </c>
      <c r="L37" s="1"/>
      <c r="M37" s="1"/>
      <c r="N37" s="1">
        <v>50</v>
      </c>
      <c r="O37" s="1">
        <f t="shared" si="1"/>
        <v>0</v>
      </c>
      <c r="P37" s="5"/>
      <c r="Q37" s="5"/>
      <c r="R37" s="1"/>
      <c r="S37" s="1" t="e">
        <f t="shared" si="2"/>
        <v>#DIV/0!</v>
      </c>
      <c r="T37" s="1" t="e">
        <f t="shared" si="3"/>
        <v>#DIV/0!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3" t="s">
        <v>73</v>
      </c>
      <c r="AA37" s="1">
        <f t="shared" si="4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66</v>
      </c>
      <c r="B38" s="1" t="s">
        <v>31</v>
      </c>
      <c r="C38" s="1"/>
      <c r="D38" s="1">
        <v>600</v>
      </c>
      <c r="E38" s="1">
        <v>10</v>
      </c>
      <c r="F38" s="1">
        <v>589</v>
      </c>
      <c r="G38" s="6">
        <v>0.1</v>
      </c>
      <c r="H38" s="1">
        <v>60</v>
      </c>
      <c r="I38" s="1">
        <v>8444187</v>
      </c>
      <c r="J38" s="1">
        <v>13</v>
      </c>
      <c r="K38" s="1">
        <f t="shared" si="0"/>
        <v>-3</v>
      </c>
      <c r="L38" s="1"/>
      <c r="M38" s="1"/>
      <c r="N38" s="1">
        <v>0</v>
      </c>
      <c r="O38" s="1">
        <f t="shared" si="1"/>
        <v>2</v>
      </c>
      <c r="P38" s="5"/>
      <c r="Q38" s="5"/>
      <c r="R38" s="1"/>
      <c r="S38" s="1">
        <f t="shared" si="2"/>
        <v>294.5</v>
      </c>
      <c r="T38" s="1">
        <f t="shared" si="3"/>
        <v>294.5</v>
      </c>
      <c r="U38" s="1">
        <v>0</v>
      </c>
      <c r="V38" s="1">
        <v>0</v>
      </c>
      <c r="W38" s="1">
        <v>39.4</v>
      </c>
      <c r="X38" s="1">
        <v>66.400000000000006</v>
      </c>
      <c r="Y38" s="1">
        <v>60.2</v>
      </c>
      <c r="Z38" s="22" t="s">
        <v>42</v>
      </c>
      <c r="AA38" s="1">
        <f t="shared" si="4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4" t="s">
        <v>67</v>
      </c>
      <c r="B39" s="1" t="s">
        <v>31</v>
      </c>
      <c r="C39" s="1"/>
      <c r="D39" s="1"/>
      <c r="E39" s="1"/>
      <c r="F39" s="1"/>
      <c r="G39" s="6">
        <v>0.2</v>
      </c>
      <c r="H39" s="1">
        <v>120</v>
      </c>
      <c r="I39" s="1">
        <v>783798</v>
      </c>
      <c r="J39" s="1"/>
      <c r="K39" s="1">
        <f t="shared" si="0"/>
        <v>0</v>
      </c>
      <c r="L39" s="1"/>
      <c r="M39" s="1"/>
      <c r="N39" s="1">
        <v>300</v>
      </c>
      <c r="O39" s="1">
        <f t="shared" si="1"/>
        <v>0</v>
      </c>
      <c r="P39" s="5"/>
      <c r="Q39" s="5"/>
      <c r="R39" s="1"/>
      <c r="S39" s="1" t="e">
        <f t="shared" si="2"/>
        <v>#DIV/0!</v>
      </c>
      <c r="T39" s="1" t="e">
        <f t="shared" si="3"/>
        <v>#DIV/0!</v>
      </c>
      <c r="U39" s="1">
        <v>5.2</v>
      </c>
      <c r="V39" s="1">
        <v>16.399999999999999</v>
      </c>
      <c r="W39" s="1">
        <v>13.4</v>
      </c>
      <c r="X39" s="1">
        <v>24.8</v>
      </c>
      <c r="Y39" s="1">
        <v>33.4</v>
      </c>
      <c r="Z39" s="1"/>
      <c r="AA39" s="1">
        <f t="shared" si="4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5" t="s">
        <v>68</v>
      </c>
      <c r="B40" s="16" t="s">
        <v>37</v>
      </c>
      <c r="C40" s="16">
        <v>15.589</v>
      </c>
      <c r="D40" s="16">
        <v>455.00200000000001</v>
      </c>
      <c r="E40" s="16">
        <v>21.388000000000002</v>
      </c>
      <c r="F40" s="17">
        <v>433.61399999999998</v>
      </c>
      <c r="G40" s="6">
        <v>1</v>
      </c>
      <c r="H40" s="1">
        <v>120</v>
      </c>
      <c r="I40" s="1">
        <v>783811</v>
      </c>
      <c r="J40" s="1">
        <v>23.686</v>
      </c>
      <c r="K40" s="1">
        <f t="shared" si="0"/>
        <v>-2.2979999999999983</v>
      </c>
      <c r="L40" s="1"/>
      <c r="M40" s="1"/>
      <c r="N40" s="1">
        <v>0</v>
      </c>
      <c r="O40" s="1">
        <f t="shared" si="1"/>
        <v>4.2776000000000005</v>
      </c>
      <c r="P40" s="5"/>
      <c r="Q40" s="5"/>
      <c r="R40" s="1"/>
      <c r="S40" s="1">
        <f t="shared" si="2"/>
        <v>101.36852440620908</v>
      </c>
      <c r="T40" s="1">
        <f t="shared" si="3"/>
        <v>101.36852440620908</v>
      </c>
      <c r="U40" s="1">
        <v>0</v>
      </c>
      <c r="V40" s="1">
        <v>5.8255999999999997</v>
      </c>
      <c r="W40" s="1">
        <v>0</v>
      </c>
      <c r="X40" s="1">
        <v>0</v>
      </c>
      <c r="Y40" s="1">
        <v>0</v>
      </c>
      <c r="Z40" s="22" t="s">
        <v>42</v>
      </c>
      <c r="AA40" s="1">
        <f t="shared" si="4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8" t="s">
        <v>69</v>
      </c>
      <c r="B41" s="19" t="s">
        <v>37</v>
      </c>
      <c r="C41" s="19"/>
      <c r="D41" s="19"/>
      <c r="E41" s="19"/>
      <c r="F41" s="20"/>
      <c r="G41" s="11">
        <v>0</v>
      </c>
      <c r="H41" s="10"/>
      <c r="I41" s="10" t="s">
        <v>48</v>
      </c>
      <c r="J41" s="10"/>
      <c r="K41" s="10">
        <f t="shared" si="0"/>
        <v>0</v>
      </c>
      <c r="L41" s="10"/>
      <c r="M41" s="10"/>
      <c r="N41" s="10"/>
      <c r="O41" s="10">
        <f t="shared" si="1"/>
        <v>0</v>
      </c>
      <c r="P41" s="12"/>
      <c r="Q41" s="12"/>
      <c r="R41" s="10"/>
      <c r="S41" s="10" t="e">
        <f t="shared" si="2"/>
        <v>#DIV/0!</v>
      </c>
      <c r="T41" s="10" t="e">
        <f t="shared" si="3"/>
        <v>#DIV/0!</v>
      </c>
      <c r="U41" s="10">
        <v>0</v>
      </c>
      <c r="V41" s="10">
        <v>6.7751999999999999</v>
      </c>
      <c r="W41" s="10">
        <v>36.821399999999997</v>
      </c>
      <c r="X41" s="10">
        <v>46.736800000000002</v>
      </c>
      <c r="Y41" s="10">
        <v>67.001999999999995</v>
      </c>
      <c r="Z41" s="10"/>
      <c r="AA41" s="10">
        <f t="shared" si="4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" t="s">
        <v>70</v>
      </c>
      <c r="B42" s="1" t="s">
        <v>31</v>
      </c>
      <c r="C42" s="1">
        <v>197</v>
      </c>
      <c r="D42" s="1"/>
      <c r="E42" s="1">
        <v>133</v>
      </c>
      <c r="F42" s="1">
        <v>64</v>
      </c>
      <c r="G42" s="6">
        <v>0.2</v>
      </c>
      <c r="H42" s="1">
        <v>120</v>
      </c>
      <c r="I42" s="1">
        <v>783804</v>
      </c>
      <c r="J42" s="1">
        <v>124</v>
      </c>
      <c r="K42" s="1">
        <f t="shared" si="0"/>
        <v>9</v>
      </c>
      <c r="L42" s="1"/>
      <c r="M42" s="1"/>
      <c r="N42" s="1">
        <v>0</v>
      </c>
      <c r="O42" s="1">
        <f t="shared" si="1"/>
        <v>26.6</v>
      </c>
      <c r="P42" s="5">
        <f t="shared" ref="P42:P43" si="16">20*O42-N42-F42</f>
        <v>468</v>
      </c>
      <c r="Q42" s="5"/>
      <c r="R42" s="1"/>
      <c r="S42" s="1">
        <f t="shared" si="2"/>
        <v>20</v>
      </c>
      <c r="T42" s="1">
        <f t="shared" si="3"/>
        <v>2.4060150375939848</v>
      </c>
      <c r="U42" s="1">
        <v>9</v>
      </c>
      <c r="V42" s="1">
        <v>2</v>
      </c>
      <c r="W42" s="1">
        <v>16.600000000000001</v>
      </c>
      <c r="X42" s="1">
        <v>28</v>
      </c>
      <c r="Y42" s="1">
        <v>29.4</v>
      </c>
      <c r="Z42" s="1"/>
      <c r="AA42" s="1">
        <f t="shared" si="4"/>
        <v>93.600000000000009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1" t="s">
        <v>71</v>
      </c>
      <c r="B43" s="16" t="s">
        <v>37</v>
      </c>
      <c r="C43" s="16"/>
      <c r="D43" s="16"/>
      <c r="E43" s="16"/>
      <c r="F43" s="17"/>
      <c r="G43" s="6">
        <v>1</v>
      </c>
      <c r="H43" s="1">
        <v>120</v>
      </c>
      <c r="I43" s="1">
        <v>783828</v>
      </c>
      <c r="J43" s="1"/>
      <c r="K43" s="1">
        <f t="shared" si="0"/>
        <v>0</v>
      </c>
      <c r="L43" s="1"/>
      <c r="M43" s="1"/>
      <c r="N43" s="1">
        <v>900</v>
      </c>
      <c r="O43" s="1">
        <f t="shared" si="1"/>
        <v>0</v>
      </c>
      <c r="P43" s="5">
        <f>20*O44-N43-F44</f>
        <v>301.726</v>
      </c>
      <c r="Q43" s="5"/>
      <c r="R43" s="1"/>
      <c r="S43" s="1">
        <f>(F43+N43+P43+F44)/O44</f>
        <v>20</v>
      </c>
      <c r="T43" s="1" t="e">
        <f t="shared" si="3"/>
        <v>#DIV/0!</v>
      </c>
      <c r="U43" s="1">
        <v>5.5948000000000002</v>
      </c>
      <c r="V43" s="1">
        <v>7.7907999999999999</v>
      </c>
      <c r="W43" s="1">
        <v>0</v>
      </c>
      <c r="X43" s="1">
        <v>0</v>
      </c>
      <c r="Y43" s="1">
        <v>0</v>
      </c>
      <c r="Z43" s="1"/>
      <c r="AA43" s="1">
        <f t="shared" si="4"/>
        <v>301.726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18" t="s">
        <v>72</v>
      </c>
      <c r="B44" s="19" t="s">
        <v>37</v>
      </c>
      <c r="C44" s="19">
        <v>417.31</v>
      </c>
      <c r="D44" s="19">
        <v>5.3739999999999997</v>
      </c>
      <c r="E44" s="19">
        <v>324.88200000000001</v>
      </c>
      <c r="F44" s="20">
        <v>97.802000000000007</v>
      </c>
      <c r="G44" s="11">
        <v>0</v>
      </c>
      <c r="H44" s="10"/>
      <c r="I44" s="10" t="s">
        <v>48</v>
      </c>
      <c r="J44" s="10">
        <v>334.70400000000001</v>
      </c>
      <c r="K44" s="10">
        <f t="shared" si="0"/>
        <v>-9.8220000000000027</v>
      </c>
      <c r="L44" s="10"/>
      <c r="M44" s="10"/>
      <c r="N44" s="10"/>
      <c r="O44" s="10">
        <f t="shared" si="1"/>
        <v>64.976399999999998</v>
      </c>
      <c r="P44" s="12"/>
      <c r="Q44" s="12"/>
      <c r="R44" s="10"/>
      <c r="S44" s="10">
        <f t="shared" si="2"/>
        <v>1.505192654563811</v>
      </c>
      <c r="T44" s="10">
        <f t="shared" si="3"/>
        <v>1.505192654563811</v>
      </c>
      <c r="U44" s="10">
        <v>68.090800000000002</v>
      </c>
      <c r="V44" s="10">
        <v>8.7650000000000006</v>
      </c>
      <c r="W44" s="10">
        <v>38.388399999999997</v>
      </c>
      <c r="X44" s="10">
        <v>46.254399999999997</v>
      </c>
      <c r="Y44" s="10">
        <v>78.475200000000001</v>
      </c>
      <c r="Z44" s="10"/>
      <c r="AA44" s="10">
        <f t="shared" si="4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A44" xr:uid="{3E526E11-CE3A-465A-8F8A-687DE88FC8F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2024-04-22T10:44:42Z</dcterms:created>
  <dcterms:modified xsi:type="dcterms:W3CDTF">2024-04-22T12:02:29Z</dcterms:modified>
</cp:coreProperties>
</file>