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4,24 Ост СЫР\"/>
    </mc:Choice>
  </mc:AlternateContent>
  <xr:revisionPtr revIDLastSave="0" documentId="13_ncr:1_{6B9A32D5-8D8F-42E8-B271-646CB96ECB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7" i="1" l="1"/>
  <c r="P23" i="1"/>
  <c r="AA23" i="1" s="1"/>
  <c r="AA36" i="1"/>
  <c r="O36" i="1"/>
  <c r="S36" i="1" s="1"/>
  <c r="K36" i="1"/>
  <c r="AA21" i="1"/>
  <c r="O21" i="1"/>
  <c r="S21" i="1" s="1"/>
  <c r="K21" i="1"/>
  <c r="AA18" i="1"/>
  <c r="O18" i="1"/>
  <c r="S18" i="1" s="1"/>
  <c r="K18" i="1"/>
  <c r="AA16" i="1"/>
  <c r="O16" i="1"/>
  <c r="S16" i="1" s="1"/>
  <c r="K16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7" i="1"/>
  <c r="T17" i="1" s="1"/>
  <c r="O19" i="1"/>
  <c r="T19" i="1" s="1"/>
  <c r="O20" i="1"/>
  <c r="T20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6" i="1"/>
  <c r="T6" i="1" s="1"/>
  <c r="AA7" i="1"/>
  <c r="AA8" i="1"/>
  <c r="AA9" i="1"/>
  <c r="AA10" i="1"/>
  <c r="AA11" i="1"/>
  <c r="AA13" i="1"/>
  <c r="AA14" i="1"/>
  <c r="AA19" i="1"/>
  <c r="AA20" i="1"/>
  <c r="AA22" i="1"/>
  <c r="AA24" i="1"/>
  <c r="AA25" i="1"/>
  <c r="AA26" i="1"/>
  <c r="AA28" i="1"/>
  <c r="AA29" i="1"/>
  <c r="AA30" i="1"/>
  <c r="AA31" i="1"/>
  <c r="AA32" i="1"/>
  <c r="AA33" i="1"/>
  <c r="AA34" i="1"/>
  <c r="AA35" i="1"/>
  <c r="AA37" i="1"/>
  <c r="AA38" i="1"/>
  <c r="AA39" i="1"/>
  <c r="AA40" i="1"/>
  <c r="AA41" i="1"/>
  <c r="AA42" i="1"/>
  <c r="AA43" i="1"/>
  <c r="AA6" i="1"/>
  <c r="K43" i="1"/>
  <c r="K42" i="1"/>
  <c r="K41" i="1"/>
  <c r="K40" i="1"/>
  <c r="K39" i="1"/>
  <c r="K38" i="1"/>
  <c r="K37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0" i="1"/>
  <c r="K19" i="1"/>
  <c r="K17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F5" i="1"/>
  <c r="E5" i="1"/>
  <c r="P15" i="1" l="1"/>
  <c r="S20" i="1"/>
  <c r="S39" i="1"/>
  <c r="P12" i="1"/>
  <c r="AA12" i="1" s="1"/>
  <c r="P17" i="1"/>
  <c r="S35" i="1"/>
  <c r="S42" i="1"/>
  <c r="T36" i="1"/>
  <c r="T21" i="1"/>
  <c r="T18" i="1"/>
  <c r="T16" i="1"/>
  <c r="O5" i="1"/>
  <c r="S6" i="1"/>
  <c r="S40" i="1"/>
  <c r="S38" i="1"/>
  <c r="S33" i="1"/>
  <c r="S31" i="1"/>
  <c r="S29" i="1"/>
  <c r="S27" i="1"/>
  <c r="S25" i="1"/>
  <c r="S23" i="1"/>
  <c r="S22" i="1"/>
  <c r="S14" i="1"/>
  <c r="S12" i="1"/>
  <c r="S10" i="1"/>
  <c r="S8" i="1"/>
  <c r="S43" i="1"/>
  <c r="S41" i="1"/>
  <c r="S37" i="1"/>
  <c r="S34" i="1"/>
  <c r="S32" i="1"/>
  <c r="S30" i="1"/>
  <c r="S28" i="1"/>
  <c r="S26" i="1"/>
  <c r="S24" i="1"/>
  <c r="S19" i="1"/>
  <c r="S13" i="1"/>
  <c r="S11" i="1"/>
  <c r="S9" i="1"/>
  <c r="S7" i="1"/>
  <c r="K5" i="1"/>
  <c r="S17" i="1" l="1"/>
  <c r="AA17" i="1"/>
  <c r="S15" i="1"/>
  <c r="AA15" i="1"/>
  <c r="AA5" i="1" s="1"/>
  <c r="P5" i="1"/>
</calcChain>
</file>

<file path=xl/sharedStrings.xml><?xml version="1.0" encoding="utf-8"?>
<sst xmlns="http://schemas.openxmlformats.org/spreadsheetml/2006/main" count="138" uniqueCount="73">
  <si>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</si>
  <si>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</si>
  <si>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</si>
  <si>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</si>
  <si>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</si>
  <si>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</si>
  <si>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</si>
  <si>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</si>
  <si>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</si>
  <si>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</si>
  <si>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</si>
  <si>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</si>
  <si>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</si>
  <si>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</si>
  <si>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</si>
  <si>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</si>
  <si>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</si>
  <si>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</si>
  <si>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</si>
  <si>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</si>
  <si>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</si>
  <si>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</si>
  <si>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</si>
  <si>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23,04,</t>
  </si>
  <si>
    <t>22,04,</t>
  </si>
  <si>
    <t>15,04,</t>
  </si>
  <si>
    <t>09,04,</t>
  </si>
  <si>
    <t>22,03,</t>
  </si>
  <si>
    <t>12,03,</t>
  </si>
  <si>
    <t>26,02,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</si>
  <si>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</si>
  <si>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</si>
  <si>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</si>
  <si>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Плавленый Сыр 45% "С ветчиной" СТМ "ПапаМожет" 180гр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</si>
  <si>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</si>
  <si>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</si>
  <si>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Сыр "Пармезан" (срок созревания 3 месяцев) м.д.ж. в с.в. 40%  брус ОСТАНКИНО</t>
  </si>
  <si>
    <t>кг</t>
  </si>
  <si>
    <t>Сыр "Пармезан" 40% кусок 180 гр  ОСТАНКИНО</t>
  </si>
  <si>
    <t>Сыр Боккончини копченый 40% 100г/8шт ТМ Папа Может</t>
  </si>
  <si>
    <t>Сыр Министерский ж.45% 200г фасовка ТМ Папа может (вл 12)</t>
  </si>
  <si>
    <t>Сыр ПАПА МОЖЕТ "Гауда Голд" 45 % 180 гр (10шт) Останкино</t>
  </si>
  <si>
    <t>необходимо увеличить продажи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</si>
  <si>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</si>
  <si>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</si>
  <si>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"Голландский традиционный" 45% (2,5кг)(6шт)  Останкино</t>
  </si>
  <si>
    <t>Сыр Папа Может Гауда  45% 200гр     Останкино</t>
  </si>
  <si>
    <t>ротация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</si>
  <si>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</si>
  <si>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</si>
  <si>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</si>
  <si>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</si>
  <si>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</si>
  <si>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</si>
  <si>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Папа Может Эдам 45% вес (=3,5кг)  Останкино</t>
  </si>
  <si>
    <t>Сыр Папин завтрак ж.50% 200г фасовка ТМ Папа может (вл 12)</t>
  </si>
  <si>
    <t>Сыр Плавленый Сливочный Папа Может 55% 190гр  Останкино</t>
  </si>
  <si>
    <t>Сыр Скаморца свежий 100г/8шт ТМ Папа Может</t>
  </si>
  <si>
    <t>Сыр Творожный с зеленью 60% Папа может 140 гр.  Останкино</t>
  </si>
  <si>
    <t>Сыр Тильзитер ж.45% 200г фасовка ТМ Папа может (вл 12)</t>
  </si>
  <si>
    <t>Сыр Чечил копченый 43% 100г/6шт ТМ Папа Может</t>
  </si>
  <si>
    <t>Сыр Чечил свежий 45% 100г/6шт ТМ Папа Может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</si>
  <si>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</si>
  <si>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</si>
  <si>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Сыр полутвердый "Российский" с массовой долей жира 50%  Останкино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</si>
  <si>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</si>
  <si>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Сыч/Прод Коровино Российский 50% 200г  СЗМЖ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</si>
  <si>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</si>
  <si>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</si>
  <si>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 СЗМЖ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</si>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</sst>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0" borderId="3" xfId="1" applyNumberFormat="1" applyFill="1" applyBorder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2" sqref="R12"/>
    </sheetView>
  </sheetViews>
  <sheetFormatPr defaultRowHeight="15" x14ac:dyDescent="0.25"/>
  <cols>
    <col min="1" max="1" width="60" customWidth="1"/>
    <col min="2" max="2" width="4.42578125" customWidth="1"/>
    <col min="3" max="6" width="6.7109375" customWidth="1"/>
    <col min="7" max="7" width="5.7109375" style="8" customWidth="1"/>
    <col min="8" max="8" width="5.7109375" customWidth="1"/>
    <col min="9" max="9" width="15.5703125" customWidth="1"/>
    <col min="10" max="11" width="6.42578125" customWidth="1"/>
    <col min="12" max="13" width="1.28515625" customWidth="1"/>
    <col min="14" max="17" width="6.42578125" customWidth="1"/>
    <col min="18" max="18" width="21.7109375" customWidth="1"/>
    <col min="19" max="20" width="4.85546875" customWidth="1"/>
    <col min="21" max="25" width="6.7109375" customWidth="1"/>
    <col min="26" max="26" width="38.8554687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1018.2719999999999</v>
      </c>
      <c r="F5" s="4">
        <f>SUM(F6:F496)</f>
        <v>3624.1569999999997</v>
      </c>
      <c r="G5" s="6"/>
      <c r="H5" s="1"/>
      <c r="I5" s="1"/>
      <c r="J5" s="4">
        <f t="shared" ref="J5:Q5" si="0">SUM(J6:J496)</f>
        <v>1057.874</v>
      </c>
      <c r="K5" s="4">
        <f t="shared" si="0"/>
        <v>-39.601999999999997</v>
      </c>
      <c r="L5" s="4">
        <f t="shared" si="0"/>
        <v>0</v>
      </c>
      <c r="M5" s="4">
        <f t="shared" si="0"/>
        <v>0</v>
      </c>
      <c r="N5" s="4">
        <f t="shared" si="0"/>
        <v>4276.37</v>
      </c>
      <c r="O5" s="4">
        <f t="shared" si="0"/>
        <v>203.65440000000001</v>
      </c>
      <c r="P5" s="4">
        <f t="shared" si="0"/>
        <v>604.43799999999999</v>
      </c>
      <c r="Q5" s="4">
        <f t="shared" si="0"/>
        <v>0</v>
      </c>
      <c r="R5" s="1"/>
      <c r="S5" s="1"/>
      <c r="T5" s="1"/>
      <c r="U5" s="4">
        <f>SUM(U6:U496)</f>
        <v>235.92099999999999</v>
      </c>
      <c r="V5" s="4">
        <f>SUM(V6:V496)</f>
        <v>66.141999999999996</v>
      </c>
      <c r="W5" s="4">
        <f>SUM(W6:W496)</f>
        <v>142.62780000000001</v>
      </c>
      <c r="X5" s="4">
        <f>SUM(X6:X496)</f>
        <v>261.18520000000001</v>
      </c>
      <c r="Y5" s="4">
        <f>SUM(Y6:Y496)</f>
        <v>53.440999999999995</v>
      </c>
      <c r="Z5" s="1"/>
      <c r="AA5" s="4">
        <f>SUM(AA6:AA496)</f>
        <v>257.57800000000003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1" t="s">
        <v>30</v>
      </c>
      <c r="B6" s="1" t="s">
        <v>31</v>
      </c>
      <c r="C6" s="1"/>
      <c r="D6" s="1"/>
      <c r="E6" s="1"/>
      <c r="F6" s="1"/>
      <c r="G6" s="6">
        <v>0.14000000000000001</v>
      </c>
      <c r="H6" s="1">
        <v>180</v>
      </c>
      <c r="I6" s="1">
        <v>9988421</v>
      </c>
      <c r="J6" s="1"/>
      <c r="K6" s="1">
        <f t="shared" ref="K6:K43" si="1">E6-J6</f>
        <v>0</v>
      </c>
      <c r="L6" s="1"/>
      <c r="M6" s="1"/>
      <c r="N6" s="1">
        <v>80</v>
      </c>
      <c r="O6" s="1">
        <f>E6/5</f>
        <v>0</v>
      </c>
      <c r="P6" s="5"/>
      <c r="Q6" s="5"/>
      <c r="R6" s="1"/>
      <c r="S6" s="1" t="e">
        <f>(F6+N6+P6)/O6</f>
        <v>#DIV/0!</v>
      </c>
      <c r="T6" s="1" t="e">
        <f>(F6+N6)/O6</f>
        <v>#DIV/0!</v>
      </c>
      <c r="U6" s="1">
        <v>4.2</v>
      </c>
      <c r="V6" s="1">
        <v>2</v>
      </c>
      <c r="W6" s="1">
        <v>1.6</v>
      </c>
      <c r="X6" s="1">
        <v>2.2000000000000002</v>
      </c>
      <c r="Y6" s="1">
        <v>0</v>
      </c>
      <c r="Z6" s="1"/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1" t="s">
        <v>32</v>
      </c>
      <c r="B7" s="1" t="s">
        <v>31</v>
      </c>
      <c r="C7" s="1"/>
      <c r="D7" s="1"/>
      <c r="E7" s="1"/>
      <c r="F7" s="1"/>
      <c r="G7" s="6">
        <v>0.18</v>
      </c>
      <c r="H7" s="1">
        <v>270</v>
      </c>
      <c r="I7" s="1">
        <v>9988445</v>
      </c>
      <c r="J7" s="1"/>
      <c r="K7" s="1">
        <f t="shared" si="1"/>
        <v>0</v>
      </c>
      <c r="L7" s="1"/>
      <c r="M7" s="1"/>
      <c r="N7" s="1">
        <v>60</v>
      </c>
      <c r="O7" s="1">
        <f t="shared" ref="O7:O43" si="2">E7/5</f>
        <v>0</v>
      </c>
      <c r="P7" s="5"/>
      <c r="Q7" s="5"/>
      <c r="R7" s="1"/>
      <c r="S7" s="1" t="e">
        <f t="shared" ref="S7:S43" si="3">(F7+N7+P7)/O7</f>
        <v>#DIV/0!</v>
      </c>
      <c r="T7" s="1" t="e">
        <f t="shared" ref="T7:T43" si="4">(F7+N7)/O7</f>
        <v>#DIV/0!</v>
      </c>
      <c r="U7" s="1">
        <v>0</v>
      </c>
      <c r="V7" s="1">
        <v>1</v>
      </c>
      <c r="W7" s="1">
        <v>1.6</v>
      </c>
      <c r="X7" s="1">
        <v>2.8</v>
      </c>
      <c r="Y7" s="1">
        <v>0</v>
      </c>
      <c r="Z7" s="1"/>
      <c r="AA7" s="1">
        <f t="shared" ref="AA7:AA43" si="5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1" t="s">
        <v>33</v>
      </c>
      <c r="B8" s="1" t="s">
        <v>31</v>
      </c>
      <c r="C8" s="1"/>
      <c r="D8" s="1"/>
      <c r="E8" s="1"/>
      <c r="F8" s="1"/>
      <c r="G8" s="6">
        <v>0.18</v>
      </c>
      <c r="H8" s="1">
        <v>270</v>
      </c>
      <c r="I8" s="1">
        <v>9988438</v>
      </c>
      <c r="J8" s="1"/>
      <c r="K8" s="1">
        <f t="shared" si="1"/>
        <v>0</v>
      </c>
      <c r="L8" s="1"/>
      <c r="M8" s="1"/>
      <c r="N8" s="1">
        <v>50</v>
      </c>
      <c r="O8" s="1">
        <f t="shared" si="2"/>
        <v>0</v>
      </c>
      <c r="P8" s="5"/>
      <c r="Q8" s="5"/>
      <c r="R8" s="1"/>
      <c r="S8" s="1" t="e">
        <f t="shared" si="3"/>
        <v>#DIV/0!</v>
      </c>
      <c r="T8" s="1" t="e">
        <f t="shared" si="4"/>
        <v>#DIV/0!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0" t="s">
        <v>72</v>
      </c>
      <c r="AA8" s="1">
        <f t="shared" si="5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1" t="s">
        <v>34</v>
      </c>
      <c r="B9" s="1" t="s">
        <v>31</v>
      </c>
      <c r="C9" s="1"/>
      <c r="D9" s="1"/>
      <c r="E9" s="1"/>
      <c r="F9" s="1"/>
      <c r="G9" s="6">
        <v>0.4</v>
      </c>
      <c r="H9" s="1">
        <v>270</v>
      </c>
      <c r="I9" s="1">
        <v>9988452</v>
      </c>
      <c r="J9" s="1"/>
      <c r="K9" s="1">
        <f t="shared" si="1"/>
        <v>0</v>
      </c>
      <c r="L9" s="1"/>
      <c r="M9" s="1"/>
      <c r="N9" s="1">
        <v>50</v>
      </c>
      <c r="O9" s="1">
        <f t="shared" si="2"/>
        <v>0</v>
      </c>
      <c r="P9" s="5"/>
      <c r="Q9" s="5"/>
      <c r="R9" s="1"/>
      <c r="S9" s="1" t="e">
        <f t="shared" si="3"/>
        <v>#DIV/0!</v>
      </c>
      <c r="T9" s="1" t="e">
        <f t="shared" si="4"/>
        <v>#DIV/0!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0" t="s">
        <v>72</v>
      </c>
      <c r="AA9" s="1">
        <f t="shared" si="5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1" t="s">
        <v>35</v>
      </c>
      <c r="B10" s="1" t="s">
        <v>31</v>
      </c>
      <c r="C10" s="1"/>
      <c r="D10" s="1"/>
      <c r="E10" s="1"/>
      <c r="F10" s="1"/>
      <c r="G10" s="6">
        <v>0.4</v>
      </c>
      <c r="H10" s="1">
        <v>270</v>
      </c>
      <c r="I10" s="1">
        <v>9988476</v>
      </c>
      <c r="J10" s="1"/>
      <c r="K10" s="1">
        <f t="shared" si="1"/>
        <v>0</v>
      </c>
      <c r="L10" s="1"/>
      <c r="M10" s="1"/>
      <c r="N10" s="1">
        <v>50</v>
      </c>
      <c r="O10" s="1">
        <f t="shared" si="2"/>
        <v>0</v>
      </c>
      <c r="P10" s="5"/>
      <c r="Q10" s="5"/>
      <c r="R10" s="1"/>
      <c r="S10" s="1" t="e">
        <f t="shared" si="3"/>
        <v>#DIV/0!</v>
      </c>
      <c r="T10" s="1" t="e">
        <f t="shared" si="4"/>
        <v>#DIV/0!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0" t="s">
        <v>72</v>
      </c>
      <c r="AA10" s="1">
        <f t="shared" si="5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1" t="s">
        <v>36</v>
      </c>
      <c r="B11" s="1" t="s">
        <v>37</v>
      </c>
      <c r="C11" s="1"/>
      <c r="D11" s="1"/>
      <c r="E11" s="1"/>
      <c r="F11" s="1"/>
      <c r="G11" s="6">
        <v>1</v>
      </c>
      <c r="H11" s="1">
        <v>150</v>
      </c>
      <c r="I11" s="1">
        <v>5037308</v>
      </c>
      <c r="J11" s="1"/>
      <c r="K11" s="1">
        <f t="shared" si="1"/>
        <v>0</v>
      </c>
      <c r="L11" s="1"/>
      <c r="M11" s="1"/>
      <c r="N11" s="1">
        <v>50</v>
      </c>
      <c r="O11" s="1">
        <f t="shared" si="2"/>
        <v>0</v>
      </c>
      <c r="P11" s="5"/>
      <c r="Q11" s="5"/>
      <c r="R11" s="1"/>
      <c r="S11" s="1" t="e">
        <f t="shared" si="3"/>
        <v>#DIV/0!</v>
      </c>
      <c r="T11" s="1" t="e">
        <f t="shared" si="4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0" t="s">
        <v>72</v>
      </c>
      <c r="AA11" s="1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31</v>
      </c>
      <c r="C12" s="1">
        <v>67</v>
      </c>
      <c r="D12" s="1"/>
      <c r="E12" s="1">
        <v>45</v>
      </c>
      <c r="F12" s="1">
        <v>19</v>
      </c>
      <c r="G12" s="6">
        <v>0.18</v>
      </c>
      <c r="H12" s="1">
        <v>150</v>
      </c>
      <c r="I12" s="1">
        <v>5034819</v>
      </c>
      <c r="J12" s="1">
        <v>56</v>
      </c>
      <c r="K12" s="1">
        <f t="shared" si="1"/>
        <v>-11</v>
      </c>
      <c r="L12" s="1"/>
      <c r="M12" s="1"/>
      <c r="N12" s="1">
        <v>50</v>
      </c>
      <c r="O12" s="1">
        <f t="shared" si="2"/>
        <v>9</v>
      </c>
      <c r="P12" s="5">
        <f>20*O12-N12-F12</f>
        <v>111</v>
      </c>
      <c r="Q12" s="5"/>
      <c r="R12" s="1"/>
      <c r="S12" s="1">
        <f t="shared" si="3"/>
        <v>20</v>
      </c>
      <c r="T12" s="1">
        <f t="shared" si="4"/>
        <v>7.666666666666667</v>
      </c>
      <c r="U12" s="1">
        <v>4.5999999999999996</v>
      </c>
      <c r="V12" s="1">
        <v>0.6</v>
      </c>
      <c r="W12" s="1">
        <v>4.8</v>
      </c>
      <c r="X12" s="1">
        <v>3.4</v>
      </c>
      <c r="Y12" s="1">
        <v>3.6</v>
      </c>
      <c r="Z12" s="1"/>
      <c r="AA12" s="1">
        <f t="shared" si="5"/>
        <v>19.98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1" t="s">
        <v>39</v>
      </c>
      <c r="B13" s="1" t="s">
        <v>31</v>
      </c>
      <c r="C13" s="1"/>
      <c r="D13" s="1"/>
      <c r="E13" s="1"/>
      <c r="F13" s="1"/>
      <c r="G13" s="6">
        <v>0.1</v>
      </c>
      <c r="H13" s="1">
        <v>90</v>
      </c>
      <c r="I13" s="1">
        <v>8444163</v>
      </c>
      <c r="J13" s="1"/>
      <c r="K13" s="1">
        <f t="shared" si="1"/>
        <v>0</v>
      </c>
      <c r="L13" s="1"/>
      <c r="M13" s="1"/>
      <c r="N13" s="1">
        <v>60</v>
      </c>
      <c r="O13" s="1">
        <f t="shared" si="2"/>
        <v>0</v>
      </c>
      <c r="P13" s="5"/>
      <c r="Q13" s="5"/>
      <c r="R13" s="1"/>
      <c r="S13" s="1" t="e">
        <f t="shared" si="3"/>
        <v>#DIV/0!</v>
      </c>
      <c r="T13" s="1" t="e">
        <f t="shared" si="4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0" t="s">
        <v>72</v>
      </c>
      <c r="AA13" s="1">
        <f t="shared" si="5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1" t="s">
        <v>40</v>
      </c>
      <c r="B14" s="1" t="s">
        <v>31</v>
      </c>
      <c r="C14" s="1"/>
      <c r="D14" s="1"/>
      <c r="E14" s="1"/>
      <c r="F14" s="1"/>
      <c r="G14" s="6">
        <v>0.2</v>
      </c>
      <c r="H14" s="1">
        <v>120</v>
      </c>
      <c r="I14" s="1">
        <v>99876550</v>
      </c>
      <c r="J14" s="1"/>
      <c r="K14" s="1">
        <f t="shared" si="1"/>
        <v>0</v>
      </c>
      <c r="L14" s="1"/>
      <c r="M14" s="1"/>
      <c r="N14" s="1">
        <v>120</v>
      </c>
      <c r="O14" s="1">
        <f t="shared" si="2"/>
        <v>0</v>
      </c>
      <c r="P14" s="5"/>
      <c r="Q14" s="5"/>
      <c r="R14" s="1"/>
      <c r="S14" s="1" t="e">
        <f t="shared" si="3"/>
        <v>#DIV/0!</v>
      </c>
      <c r="T14" s="1" t="e">
        <f t="shared" si="4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0" t="s">
        <v>72</v>
      </c>
      <c r="AA14" s="1">
        <f t="shared" si="5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6" t="s">
        <v>41</v>
      </c>
      <c r="B15" s="17" t="s">
        <v>31</v>
      </c>
      <c r="C15" s="17">
        <v>261</v>
      </c>
      <c r="D15" s="17"/>
      <c r="E15" s="17">
        <v>71</v>
      </c>
      <c r="F15" s="18">
        <v>184</v>
      </c>
      <c r="G15" s="6">
        <v>0.18</v>
      </c>
      <c r="H15" s="1">
        <v>150</v>
      </c>
      <c r="I15" s="1">
        <v>5038411</v>
      </c>
      <c r="J15" s="1">
        <v>70</v>
      </c>
      <c r="K15" s="1">
        <f t="shared" si="1"/>
        <v>1</v>
      </c>
      <c r="L15" s="1"/>
      <c r="M15" s="1"/>
      <c r="N15" s="1">
        <v>0</v>
      </c>
      <c r="O15" s="1">
        <f t="shared" si="2"/>
        <v>14.2</v>
      </c>
      <c r="P15" s="5">
        <f>20*(O15+O16)-N15-F15-F16</f>
        <v>96</v>
      </c>
      <c r="Q15" s="5"/>
      <c r="R15" s="1"/>
      <c r="S15" s="1">
        <f>(F15+N15+P15+F16)/(O15+O16)</f>
        <v>20</v>
      </c>
      <c r="T15" s="1">
        <f t="shared" si="4"/>
        <v>12.95774647887324</v>
      </c>
      <c r="U15" s="1">
        <v>7.8</v>
      </c>
      <c r="V15" s="1">
        <v>6.4</v>
      </c>
      <c r="W15" s="1">
        <v>0</v>
      </c>
      <c r="X15" s="1">
        <v>0.4</v>
      </c>
      <c r="Y15" s="1">
        <v>0.4</v>
      </c>
      <c r="Z15" s="1"/>
      <c r="AA15" s="1">
        <f t="shared" si="5"/>
        <v>17.28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19" t="s">
        <v>46</v>
      </c>
      <c r="B16" s="20" t="s">
        <v>31</v>
      </c>
      <c r="C16" s="20"/>
      <c r="D16" s="20"/>
      <c r="E16" s="20">
        <v>-1</v>
      </c>
      <c r="F16" s="21"/>
      <c r="G16" s="13">
        <v>0</v>
      </c>
      <c r="H16" s="12"/>
      <c r="I16" s="12" t="s">
        <v>47</v>
      </c>
      <c r="J16" s="12"/>
      <c r="K16" s="12">
        <f t="shared" ref="K16" si="6">E16-J16</f>
        <v>-1</v>
      </c>
      <c r="L16" s="12"/>
      <c r="M16" s="12"/>
      <c r="N16" s="12"/>
      <c r="O16" s="12">
        <f t="shared" ref="O16" si="7">E16/5</f>
        <v>-0.2</v>
      </c>
      <c r="P16" s="14"/>
      <c r="Q16" s="14"/>
      <c r="R16" s="12"/>
      <c r="S16" s="12">
        <f t="shared" ref="S16" si="8">(F16+N16+P16)/O16</f>
        <v>0</v>
      </c>
      <c r="T16" s="12">
        <f t="shared" ref="T16" si="9">(F16+N16)/O16</f>
        <v>0</v>
      </c>
      <c r="U16" s="12">
        <v>0</v>
      </c>
      <c r="V16" s="12">
        <v>0</v>
      </c>
      <c r="W16" s="12">
        <v>12.8</v>
      </c>
      <c r="X16" s="12">
        <v>14.8</v>
      </c>
      <c r="Y16" s="12">
        <v>0.8</v>
      </c>
      <c r="Z16" s="12"/>
      <c r="AA16" s="12">
        <f t="shared" ref="AA16" si="10">P16*G16</f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6" t="s">
        <v>43</v>
      </c>
      <c r="B17" s="17" t="s">
        <v>31</v>
      </c>
      <c r="C17" s="17">
        <v>251</v>
      </c>
      <c r="D17" s="17"/>
      <c r="E17" s="17">
        <v>93</v>
      </c>
      <c r="F17" s="18">
        <v>156</v>
      </c>
      <c r="G17" s="6">
        <v>0.18</v>
      </c>
      <c r="H17" s="1">
        <v>150</v>
      </c>
      <c r="I17" s="1">
        <v>5038459</v>
      </c>
      <c r="J17" s="1">
        <v>93</v>
      </c>
      <c r="K17" s="1">
        <f t="shared" si="1"/>
        <v>0</v>
      </c>
      <c r="L17" s="1"/>
      <c r="M17" s="1"/>
      <c r="N17" s="1">
        <v>0</v>
      </c>
      <c r="O17" s="1">
        <f t="shared" si="2"/>
        <v>18.600000000000001</v>
      </c>
      <c r="P17" s="5">
        <f>20*(O17+O18)-N17-F17-F18</f>
        <v>216</v>
      </c>
      <c r="Q17" s="5"/>
      <c r="R17" s="1"/>
      <c r="S17" s="1">
        <f>(F17+N17+P17+F18)/(O17+O18)</f>
        <v>20</v>
      </c>
      <c r="T17" s="1">
        <f t="shared" si="4"/>
        <v>8.387096774193548</v>
      </c>
      <c r="U17" s="1">
        <v>9.8000000000000007</v>
      </c>
      <c r="V17" s="1">
        <v>10.199999999999999</v>
      </c>
      <c r="W17" s="1">
        <v>0</v>
      </c>
      <c r="X17" s="1">
        <v>0.4</v>
      </c>
      <c r="Y17" s="1">
        <v>0.4</v>
      </c>
      <c r="Z17" s="1"/>
      <c r="AA17" s="1">
        <f t="shared" si="5"/>
        <v>38.879999999999995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9" t="s">
        <v>49</v>
      </c>
      <c r="B18" s="20" t="s">
        <v>31</v>
      </c>
      <c r="C18" s="20"/>
      <c r="D18" s="20"/>
      <c r="E18" s="20"/>
      <c r="F18" s="21"/>
      <c r="G18" s="13">
        <v>0</v>
      </c>
      <c r="H18" s="12"/>
      <c r="I18" s="12" t="s">
        <v>47</v>
      </c>
      <c r="J18" s="12"/>
      <c r="K18" s="12">
        <f t="shared" ref="K18" si="11">E18-J18</f>
        <v>0</v>
      </c>
      <c r="L18" s="12"/>
      <c r="M18" s="12"/>
      <c r="N18" s="12"/>
      <c r="O18" s="12">
        <f t="shared" ref="O18" si="12">E18/5</f>
        <v>0</v>
      </c>
      <c r="P18" s="14"/>
      <c r="Q18" s="14"/>
      <c r="R18" s="12"/>
      <c r="S18" s="12" t="e">
        <f t="shared" ref="S18" si="13">(F18+N18+P18)/O18</f>
        <v>#DIV/0!</v>
      </c>
      <c r="T18" s="12" t="e">
        <f t="shared" ref="T18" si="14">(F18+N18)/O18</f>
        <v>#DIV/0!</v>
      </c>
      <c r="U18" s="12">
        <v>0</v>
      </c>
      <c r="V18" s="12">
        <v>0</v>
      </c>
      <c r="W18" s="12">
        <v>12.8</v>
      </c>
      <c r="X18" s="12">
        <v>18.399999999999999</v>
      </c>
      <c r="Y18" s="12">
        <v>6</v>
      </c>
      <c r="Z18" s="12"/>
      <c r="AA18" s="12">
        <f t="shared" ref="AA18" si="15">P18*G18</f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" t="s">
        <v>44</v>
      </c>
      <c r="B19" s="1" t="s">
        <v>31</v>
      </c>
      <c r="C19" s="1">
        <v>1056.8320000000001</v>
      </c>
      <c r="D19" s="1">
        <v>2.1680000000000001</v>
      </c>
      <c r="E19" s="1">
        <v>130</v>
      </c>
      <c r="F19" s="1">
        <v>929</v>
      </c>
      <c r="G19" s="6">
        <v>0.18</v>
      </c>
      <c r="H19" s="1">
        <v>150</v>
      </c>
      <c r="I19" s="1">
        <v>5038435</v>
      </c>
      <c r="J19" s="1">
        <v>132</v>
      </c>
      <c r="K19" s="1">
        <f t="shared" si="1"/>
        <v>-2</v>
      </c>
      <c r="L19" s="1"/>
      <c r="M19" s="1"/>
      <c r="N19" s="1">
        <v>0</v>
      </c>
      <c r="O19" s="1">
        <f t="shared" si="2"/>
        <v>26</v>
      </c>
      <c r="P19" s="5"/>
      <c r="Q19" s="5"/>
      <c r="R19" s="1"/>
      <c r="S19" s="1">
        <f t="shared" si="3"/>
        <v>35.730769230769234</v>
      </c>
      <c r="T19" s="1">
        <f t="shared" si="4"/>
        <v>35.730769230769234</v>
      </c>
      <c r="U19" s="1">
        <v>10.633599999999999</v>
      </c>
      <c r="V19" s="1">
        <v>0</v>
      </c>
      <c r="W19" s="1">
        <v>0</v>
      </c>
      <c r="X19" s="1">
        <v>0.4</v>
      </c>
      <c r="Y19" s="1">
        <v>0.4</v>
      </c>
      <c r="Z19" s="15" t="s">
        <v>42</v>
      </c>
      <c r="AA19" s="1">
        <f t="shared" si="5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6" t="s">
        <v>45</v>
      </c>
      <c r="B20" s="17" t="s">
        <v>37</v>
      </c>
      <c r="C20" s="17">
        <v>136.04</v>
      </c>
      <c r="D20" s="17"/>
      <c r="E20" s="17">
        <v>17.63</v>
      </c>
      <c r="F20" s="18">
        <v>116.6</v>
      </c>
      <c r="G20" s="6">
        <v>1</v>
      </c>
      <c r="H20" s="1">
        <v>150</v>
      </c>
      <c r="I20" s="1">
        <v>5038596</v>
      </c>
      <c r="J20" s="1">
        <v>18.5</v>
      </c>
      <c r="K20" s="1">
        <f t="shared" si="1"/>
        <v>-0.87000000000000099</v>
      </c>
      <c r="L20" s="1"/>
      <c r="M20" s="1"/>
      <c r="N20" s="1">
        <v>0</v>
      </c>
      <c r="O20" s="1">
        <f t="shared" si="2"/>
        <v>3.5259999999999998</v>
      </c>
      <c r="P20" s="5"/>
      <c r="Q20" s="5"/>
      <c r="R20" s="1"/>
      <c r="S20" s="1">
        <f>(F20+N20+P20+F21)/(O20+O21)</f>
        <v>33.068633011911515</v>
      </c>
      <c r="T20" s="1">
        <f t="shared" si="4"/>
        <v>33.068633011911515</v>
      </c>
      <c r="U20" s="1">
        <v>3.1259999999999999</v>
      </c>
      <c r="V20" s="1">
        <v>2.0299999999999998</v>
      </c>
      <c r="W20" s="1">
        <v>0</v>
      </c>
      <c r="X20" s="1">
        <v>0.4</v>
      </c>
      <c r="Y20" s="1">
        <v>0.4</v>
      </c>
      <c r="Z20" s="15" t="s">
        <v>42</v>
      </c>
      <c r="AA20" s="1">
        <f t="shared" si="5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9" t="s">
        <v>50</v>
      </c>
      <c r="B21" s="20" t="s">
        <v>37</v>
      </c>
      <c r="C21" s="20"/>
      <c r="D21" s="20"/>
      <c r="E21" s="20"/>
      <c r="F21" s="21"/>
      <c r="G21" s="13">
        <v>0</v>
      </c>
      <c r="H21" s="12"/>
      <c r="I21" s="12" t="s">
        <v>47</v>
      </c>
      <c r="J21" s="12"/>
      <c r="K21" s="12">
        <f t="shared" ref="K21" si="16">E21-J21</f>
        <v>0</v>
      </c>
      <c r="L21" s="12"/>
      <c r="M21" s="12"/>
      <c r="N21" s="12"/>
      <c r="O21" s="12">
        <f t="shared" ref="O21" si="17">E21/5</f>
        <v>0</v>
      </c>
      <c r="P21" s="14"/>
      <c r="Q21" s="14"/>
      <c r="R21" s="12"/>
      <c r="S21" s="12" t="e">
        <f t="shared" ref="S21" si="18">(F21+N21+P21)/O21</f>
        <v>#DIV/0!</v>
      </c>
      <c r="T21" s="12" t="e">
        <f t="shared" ref="T21" si="19">(F21+N21)/O21</f>
        <v>#DIV/0!</v>
      </c>
      <c r="U21" s="12">
        <v>0</v>
      </c>
      <c r="V21" s="12">
        <v>0</v>
      </c>
      <c r="W21" s="12">
        <v>0</v>
      </c>
      <c r="X21" s="12">
        <v>14.032</v>
      </c>
      <c r="Y21" s="12">
        <v>5.8330000000000002</v>
      </c>
      <c r="Z21" s="12"/>
      <c r="AA21" s="12">
        <f t="shared" ref="AA21" si="20">P21*G21</f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37</v>
      </c>
      <c r="C22" s="1">
        <v>492.57</v>
      </c>
      <c r="D22" s="1"/>
      <c r="E22" s="1">
        <v>28.93</v>
      </c>
      <c r="F22" s="1">
        <v>459.27</v>
      </c>
      <c r="G22" s="6">
        <v>1</v>
      </c>
      <c r="H22" s="1">
        <v>150</v>
      </c>
      <c r="I22" s="1">
        <v>5038572</v>
      </c>
      <c r="J22" s="1">
        <v>32.5</v>
      </c>
      <c r="K22" s="1">
        <f t="shared" si="1"/>
        <v>-3.5700000000000003</v>
      </c>
      <c r="L22" s="1"/>
      <c r="M22" s="1"/>
      <c r="N22" s="1">
        <v>0</v>
      </c>
      <c r="O22" s="1">
        <f t="shared" si="2"/>
        <v>5.7859999999999996</v>
      </c>
      <c r="P22" s="5"/>
      <c r="Q22" s="5"/>
      <c r="R22" s="1"/>
      <c r="S22" s="1">
        <f t="shared" si="3"/>
        <v>79.376080193570687</v>
      </c>
      <c r="T22" s="1">
        <f t="shared" si="4"/>
        <v>79.376080193570687</v>
      </c>
      <c r="U22" s="1">
        <v>1.252</v>
      </c>
      <c r="V22" s="1">
        <v>2.5950000000000002</v>
      </c>
      <c r="W22" s="1">
        <v>8.3010000000000002</v>
      </c>
      <c r="X22" s="1">
        <v>3.4460000000000002</v>
      </c>
      <c r="Y22" s="1">
        <v>4.024</v>
      </c>
      <c r="Z22" s="23" t="s">
        <v>42</v>
      </c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52</v>
      </c>
      <c r="B23" s="1" t="s">
        <v>37</v>
      </c>
      <c r="C23" s="1">
        <v>88.51</v>
      </c>
      <c r="D23" s="1"/>
      <c r="E23" s="1">
        <v>74.426000000000002</v>
      </c>
      <c r="F23" s="1">
        <v>13.292</v>
      </c>
      <c r="G23" s="6">
        <v>1</v>
      </c>
      <c r="H23" s="1">
        <v>120</v>
      </c>
      <c r="I23" s="1">
        <v>6159901</v>
      </c>
      <c r="J23" s="1">
        <v>80</v>
      </c>
      <c r="K23" s="1">
        <f t="shared" si="1"/>
        <v>-5.5739999999999981</v>
      </c>
      <c r="L23" s="1"/>
      <c r="M23" s="1"/>
      <c r="N23" s="1">
        <v>102.974</v>
      </c>
      <c r="O23" s="1">
        <f t="shared" si="2"/>
        <v>14.885200000000001</v>
      </c>
      <c r="P23" s="5">
        <f t="shared" ref="P23" si="21">20*O23-N23-F23</f>
        <v>181.43800000000002</v>
      </c>
      <c r="Q23" s="5"/>
      <c r="R23" s="1"/>
      <c r="S23" s="1">
        <f t="shared" si="3"/>
        <v>20</v>
      </c>
      <c r="T23" s="1">
        <f t="shared" si="4"/>
        <v>7.8108456722113235</v>
      </c>
      <c r="U23" s="1">
        <v>9.5742000000000012</v>
      </c>
      <c r="V23" s="1">
        <v>0</v>
      </c>
      <c r="W23" s="1">
        <v>8.5526</v>
      </c>
      <c r="X23" s="1">
        <v>3.8136000000000001</v>
      </c>
      <c r="Y23" s="1">
        <v>0</v>
      </c>
      <c r="Z23" s="1"/>
      <c r="AA23" s="1">
        <f t="shared" si="5"/>
        <v>181.43800000000002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37</v>
      </c>
      <c r="C24" s="1">
        <v>240.14099999999999</v>
      </c>
      <c r="D24" s="1">
        <v>4.0140000000000002</v>
      </c>
      <c r="E24" s="1">
        <v>5.59</v>
      </c>
      <c r="F24" s="1">
        <v>238.565</v>
      </c>
      <c r="G24" s="6">
        <v>1</v>
      </c>
      <c r="H24" s="1">
        <v>180</v>
      </c>
      <c r="I24" s="1">
        <v>2700001</v>
      </c>
      <c r="J24" s="1">
        <v>5.5</v>
      </c>
      <c r="K24" s="1">
        <f t="shared" si="1"/>
        <v>8.9999999999999858E-2</v>
      </c>
      <c r="L24" s="1"/>
      <c r="M24" s="1"/>
      <c r="N24" s="1">
        <v>0</v>
      </c>
      <c r="O24" s="1">
        <f t="shared" si="2"/>
        <v>1.1179999999999999</v>
      </c>
      <c r="P24" s="5"/>
      <c r="Q24" s="5"/>
      <c r="R24" s="1"/>
      <c r="S24" s="1">
        <f t="shared" si="3"/>
        <v>213.38550983899822</v>
      </c>
      <c r="T24" s="1">
        <f t="shared" si="4"/>
        <v>213.38550983899822</v>
      </c>
      <c r="U24" s="1">
        <v>3.9738000000000002</v>
      </c>
      <c r="V24" s="1">
        <v>3.8780000000000001</v>
      </c>
      <c r="W24" s="1">
        <v>4.0199999999999996</v>
      </c>
      <c r="X24" s="1">
        <v>2.6720000000000002</v>
      </c>
      <c r="Y24" s="1">
        <v>3.6480000000000001</v>
      </c>
      <c r="Z24" s="23" t="s">
        <v>42</v>
      </c>
      <c r="AA24" s="1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54</v>
      </c>
      <c r="B25" s="1" t="s">
        <v>37</v>
      </c>
      <c r="C25" s="1"/>
      <c r="D25" s="1"/>
      <c r="E25" s="1"/>
      <c r="F25" s="1"/>
      <c r="G25" s="6">
        <v>1</v>
      </c>
      <c r="H25" s="1">
        <v>120</v>
      </c>
      <c r="I25" s="1">
        <v>6159949</v>
      </c>
      <c r="J25" s="1"/>
      <c r="K25" s="1">
        <f t="shared" si="1"/>
        <v>0</v>
      </c>
      <c r="L25" s="1"/>
      <c r="M25" s="1"/>
      <c r="N25" s="1">
        <v>270</v>
      </c>
      <c r="O25" s="1">
        <f t="shared" si="2"/>
        <v>0</v>
      </c>
      <c r="P25" s="5"/>
      <c r="Q25" s="5"/>
      <c r="R25" s="1"/>
      <c r="S25" s="1" t="e">
        <f t="shared" si="3"/>
        <v>#DIV/0!</v>
      </c>
      <c r="T25" s="1" t="e">
        <f t="shared" si="4"/>
        <v>#DIV/0!</v>
      </c>
      <c r="U25" s="1">
        <v>10.1218</v>
      </c>
      <c r="V25" s="1">
        <v>17.771799999999999</v>
      </c>
      <c r="W25" s="1">
        <v>0</v>
      </c>
      <c r="X25" s="1">
        <v>1.3992</v>
      </c>
      <c r="Y25" s="1">
        <v>2.863</v>
      </c>
      <c r="Z25" s="1"/>
      <c r="AA25" s="1">
        <f t="shared" si="5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1" t="s">
        <v>55</v>
      </c>
      <c r="B26" s="1" t="s">
        <v>31</v>
      </c>
      <c r="C26" s="1"/>
      <c r="D26" s="1"/>
      <c r="E26" s="1"/>
      <c r="F26" s="1"/>
      <c r="G26" s="6">
        <v>0.2</v>
      </c>
      <c r="H26" s="1">
        <v>120</v>
      </c>
      <c r="I26" s="1">
        <v>99876543</v>
      </c>
      <c r="J26" s="1"/>
      <c r="K26" s="1">
        <f t="shared" si="1"/>
        <v>0</v>
      </c>
      <c r="L26" s="1"/>
      <c r="M26" s="1"/>
      <c r="N26" s="1">
        <v>120</v>
      </c>
      <c r="O26" s="1">
        <f t="shared" si="2"/>
        <v>0</v>
      </c>
      <c r="P26" s="5"/>
      <c r="Q26" s="5"/>
      <c r="R26" s="1"/>
      <c r="S26" s="1" t="e">
        <f t="shared" si="3"/>
        <v>#DIV/0!</v>
      </c>
      <c r="T26" s="1" t="e">
        <f t="shared" si="4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0" t="s">
        <v>72</v>
      </c>
      <c r="AA26" s="1">
        <f t="shared" si="5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56</v>
      </c>
      <c r="B27" s="1" t="s">
        <v>31</v>
      </c>
      <c r="C27" s="1"/>
      <c r="D27" s="1"/>
      <c r="E27" s="1"/>
      <c r="F27" s="1"/>
      <c r="G27" s="6">
        <v>0.19</v>
      </c>
      <c r="H27" s="1">
        <v>120</v>
      </c>
      <c r="I27" s="1">
        <v>9877076</v>
      </c>
      <c r="J27" s="1"/>
      <c r="K27" s="1">
        <f t="shared" si="1"/>
        <v>0</v>
      </c>
      <c r="L27" s="1"/>
      <c r="M27" s="1"/>
      <c r="N27" s="1">
        <v>200</v>
      </c>
      <c r="O27" s="1">
        <f t="shared" si="2"/>
        <v>0</v>
      </c>
      <c r="P27" s="5"/>
      <c r="Q27" s="5"/>
      <c r="R27" s="1"/>
      <c r="S27" s="1" t="e">
        <f t="shared" si="3"/>
        <v>#DIV/0!</v>
      </c>
      <c r="T27" s="1" t="e">
        <f t="shared" si="4"/>
        <v>#DIV/0!</v>
      </c>
      <c r="U27" s="1">
        <v>10.8</v>
      </c>
      <c r="V27" s="1">
        <v>10</v>
      </c>
      <c r="W27" s="1">
        <v>3</v>
      </c>
      <c r="X27" s="1">
        <v>4.5999999999999996</v>
      </c>
      <c r="Y27" s="1">
        <v>5.2</v>
      </c>
      <c r="Z27" s="1"/>
      <c r="AA27" s="1">
        <f t="shared" si="5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57</v>
      </c>
      <c r="B28" s="1" t="s">
        <v>31</v>
      </c>
      <c r="C28" s="1"/>
      <c r="D28" s="1"/>
      <c r="E28" s="1"/>
      <c r="F28" s="1"/>
      <c r="G28" s="6">
        <v>0.1</v>
      </c>
      <c r="H28" s="1">
        <v>60</v>
      </c>
      <c r="I28" s="1">
        <v>8444170</v>
      </c>
      <c r="J28" s="1"/>
      <c r="K28" s="1">
        <f t="shared" si="1"/>
        <v>0</v>
      </c>
      <c r="L28" s="1"/>
      <c r="M28" s="1"/>
      <c r="N28" s="1">
        <v>60</v>
      </c>
      <c r="O28" s="1">
        <f t="shared" si="2"/>
        <v>0</v>
      </c>
      <c r="P28" s="5"/>
      <c r="Q28" s="5"/>
      <c r="R28" s="1"/>
      <c r="S28" s="1" t="e">
        <f t="shared" si="3"/>
        <v>#DIV/0!</v>
      </c>
      <c r="T28" s="1" t="e">
        <f t="shared" si="4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0" t="s">
        <v>72</v>
      </c>
      <c r="AA28" s="1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58</v>
      </c>
      <c r="B29" s="1" t="s">
        <v>31</v>
      </c>
      <c r="C29" s="1"/>
      <c r="D29" s="1"/>
      <c r="E29" s="1"/>
      <c r="F29" s="1"/>
      <c r="G29" s="6">
        <v>0.14000000000000001</v>
      </c>
      <c r="H29" s="1">
        <v>180</v>
      </c>
      <c r="I29" s="1">
        <v>9988391</v>
      </c>
      <c r="J29" s="1"/>
      <c r="K29" s="1">
        <f t="shared" si="1"/>
        <v>0</v>
      </c>
      <c r="L29" s="1"/>
      <c r="M29" s="1"/>
      <c r="N29" s="1">
        <v>100</v>
      </c>
      <c r="O29" s="1">
        <f t="shared" si="2"/>
        <v>0</v>
      </c>
      <c r="P29" s="5"/>
      <c r="Q29" s="5"/>
      <c r="R29" s="1"/>
      <c r="S29" s="1" t="e">
        <f t="shared" si="3"/>
        <v>#DIV/0!</v>
      </c>
      <c r="T29" s="1" t="e">
        <f t="shared" si="4"/>
        <v>#DIV/0!</v>
      </c>
      <c r="U29" s="1">
        <v>4.8</v>
      </c>
      <c r="V29" s="1">
        <v>2.8</v>
      </c>
      <c r="W29" s="1">
        <v>4.2</v>
      </c>
      <c r="X29" s="1">
        <v>7.2</v>
      </c>
      <c r="Y29" s="1">
        <v>7</v>
      </c>
      <c r="Z29" s="1"/>
      <c r="AA29" s="1">
        <f t="shared" si="5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1" t="s">
        <v>59</v>
      </c>
      <c r="B30" s="1" t="s">
        <v>31</v>
      </c>
      <c r="C30" s="1"/>
      <c r="D30" s="1"/>
      <c r="E30" s="1"/>
      <c r="F30" s="1"/>
      <c r="G30" s="6">
        <v>0.2</v>
      </c>
      <c r="H30" s="1">
        <v>120</v>
      </c>
      <c r="I30" s="1">
        <v>5038398</v>
      </c>
      <c r="J30" s="1"/>
      <c r="K30" s="1">
        <f t="shared" si="1"/>
        <v>0</v>
      </c>
      <c r="L30" s="1"/>
      <c r="M30" s="1"/>
      <c r="N30" s="1">
        <v>120</v>
      </c>
      <c r="O30" s="1">
        <f t="shared" si="2"/>
        <v>0</v>
      </c>
      <c r="P30" s="5"/>
      <c r="Q30" s="5"/>
      <c r="R30" s="1"/>
      <c r="S30" s="1" t="e">
        <f t="shared" si="3"/>
        <v>#DIV/0!</v>
      </c>
      <c r="T30" s="1" t="e">
        <f t="shared" si="4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0" t="s">
        <v>72</v>
      </c>
      <c r="AA30" s="1">
        <f t="shared" si="5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60</v>
      </c>
      <c r="B31" s="1" t="s">
        <v>31</v>
      </c>
      <c r="C31" s="1"/>
      <c r="D31" s="1"/>
      <c r="E31" s="1"/>
      <c r="F31" s="1"/>
      <c r="G31" s="6">
        <v>0.1</v>
      </c>
      <c r="H31" s="1">
        <v>90</v>
      </c>
      <c r="I31" s="1">
        <v>8444194</v>
      </c>
      <c r="J31" s="1"/>
      <c r="K31" s="1">
        <f t="shared" si="1"/>
        <v>0</v>
      </c>
      <c r="L31" s="1"/>
      <c r="M31" s="1"/>
      <c r="N31" s="1">
        <v>60</v>
      </c>
      <c r="O31" s="1">
        <f t="shared" si="2"/>
        <v>0</v>
      </c>
      <c r="P31" s="5"/>
      <c r="Q31" s="5"/>
      <c r="R31" s="1"/>
      <c r="S31" s="1" t="e">
        <f t="shared" si="3"/>
        <v>#DIV/0!</v>
      </c>
      <c r="T31" s="1" t="e">
        <f t="shared" si="4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0" t="s">
        <v>72</v>
      </c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1" t="s">
        <v>61</v>
      </c>
      <c r="B32" s="1" t="s">
        <v>31</v>
      </c>
      <c r="C32" s="1"/>
      <c r="D32" s="1"/>
      <c r="E32" s="1"/>
      <c r="F32" s="1"/>
      <c r="G32" s="6">
        <v>0.1</v>
      </c>
      <c r="H32" s="1">
        <v>60</v>
      </c>
      <c r="I32" s="1">
        <v>8444187</v>
      </c>
      <c r="J32" s="1"/>
      <c r="K32" s="1">
        <f t="shared" si="1"/>
        <v>0</v>
      </c>
      <c r="L32" s="1"/>
      <c r="M32" s="1"/>
      <c r="N32" s="1">
        <v>60</v>
      </c>
      <c r="O32" s="1">
        <f t="shared" si="2"/>
        <v>0</v>
      </c>
      <c r="P32" s="5"/>
      <c r="Q32" s="5"/>
      <c r="R32" s="1"/>
      <c r="S32" s="1" t="e">
        <f t="shared" si="3"/>
        <v>#DIV/0!</v>
      </c>
      <c r="T32" s="1" t="e">
        <f t="shared" si="4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0" t="s">
        <v>72</v>
      </c>
      <c r="AA32" s="1">
        <f t="shared" si="5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1" t="s">
        <v>62</v>
      </c>
      <c r="B33" s="1" t="s">
        <v>37</v>
      </c>
      <c r="C33" s="1"/>
      <c r="D33" s="1"/>
      <c r="E33" s="1"/>
      <c r="F33" s="1"/>
      <c r="G33" s="6">
        <v>1</v>
      </c>
      <c r="H33" s="1">
        <v>120</v>
      </c>
      <c r="I33" s="1">
        <v>8785211</v>
      </c>
      <c r="J33" s="1"/>
      <c r="K33" s="1">
        <f t="shared" si="1"/>
        <v>0</v>
      </c>
      <c r="L33" s="1"/>
      <c r="M33" s="1"/>
      <c r="N33" s="1">
        <v>150</v>
      </c>
      <c r="O33" s="1">
        <f t="shared" si="2"/>
        <v>0</v>
      </c>
      <c r="P33" s="5"/>
      <c r="Q33" s="5"/>
      <c r="R33" s="1"/>
      <c r="S33" s="1" t="e">
        <f t="shared" si="3"/>
        <v>#DIV/0!</v>
      </c>
      <c r="T33" s="1" t="e">
        <f t="shared" si="4"/>
        <v>#DIV/0!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0" t="s">
        <v>72</v>
      </c>
      <c r="AA33" s="1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1" t="s">
        <v>63</v>
      </c>
      <c r="B34" s="1" t="s">
        <v>37</v>
      </c>
      <c r="C34" s="1"/>
      <c r="D34" s="1"/>
      <c r="E34" s="1"/>
      <c r="F34" s="1"/>
      <c r="G34" s="6">
        <v>1</v>
      </c>
      <c r="H34" s="1">
        <v>120</v>
      </c>
      <c r="I34" s="1">
        <v>8785228</v>
      </c>
      <c r="J34" s="1"/>
      <c r="K34" s="1">
        <f t="shared" si="1"/>
        <v>0</v>
      </c>
      <c r="L34" s="1"/>
      <c r="M34" s="1"/>
      <c r="N34" s="1">
        <v>15</v>
      </c>
      <c r="O34" s="1">
        <f t="shared" si="2"/>
        <v>0</v>
      </c>
      <c r="P34" s="5"/>
      <c r="Q34" s="5"/>
      <c r="R34" s="1"/>
      <c r="S34" s="1" t="e">
        <f t="shared" si="3"/>
        <v>#DIV/0!</v>
      </c>
      <c r="T34" s="1" t="e">
        <f t="shared" si="4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0" t="s">
        <v>72</v>
      </c>
      <c r="AA34" s="1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6" t="s">
        <v>64</v>
      </c>
      <c r="B35" s="17" t="s">
        <v>37</v>
      </c>
      <c r="C35" s="17">
        <v>260.52800000000002</v>
      </c>
      <c r="D35" s="17"/>
      <c r="E35" s="17">
        <v>32.256</v>
      </c>
      <c r="F35" s="18">
        <v>222.21</v>
      </c>
      <c r="G35" s="6">
        <v>1</v>
      </c>
      <c r="H35" s="1">
        <v>120</v>
      </c>
      <c r="I35" s="1">
        <v>8785204</v>
      </c>
      <c r="J35" s="1">
        <v>25.5</v>
      </c>
      <c r="K35" s="1">
        <f t="shared" si="1"/>
        <v>6.7560000000000002</v>
      </c>
      <c r="L35" s="1"/>
      <c r="M35" s="1"/>
      <c r="N35" s="1">
        <v>0</v>
      </c>
      <c r="O35" s="1">
        <f t="shared" si="2"/>
        <v>6.4512</v>
      </c>
      <c r="P35" s="5"/>
      <c r="Q35" s="5"/>
      <c r="R35" s="1"/>
      <c r="S35" s="1">
        <f>(F35+N35+P35+F36)/(O35+O36)</f>
        <v>34.444754464285715</v>
      </c>
      <c r="T35" s="1">
        <f t="shared" si="4"/>
        <v>34.444754464285715</v>
      </c>
      <c r="U35" s="1">
        <v>6.3188000000000004</v>
      </c>
      <c r="V35" s="1">
        <v>6.8672000000000004</v>
      </c>
      <c r="W35" s="1">
        <v>0</v>
      </c>
      <c r="X35" s="1">
        <v>0.4</v>
      </c>
      <c r="Y35" s="1">
        <v>0.4</v>
      </c>
      <c r="Z35" s="23" t="s">
        <v>42</v>
      </c>
      <c r="AA35" s="1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9" t="s">
        <v>51</v>
      </c>
      <c r="B36" s="20" t="s">
        <v>37</v>
      </c>
      <c r="C36" s="20"/>
      <c r="D36" s="20"/>
      <c r="E36" s="20"/>
      <c r="F36" s="21"/>
      <c r="G36" s="13">
        <v>0</v>
      </c>
      <c r="H36" s="12"/>
      <c r="I36" s="12" t="s">
        <v>47</v>
      </c>
      <c r="J36" s="12"/>
      <c r="K36" s="12">
        <f t="shared" ref="K36" si="22">E36-J36</f>
        <v>0</v>
      </c>
      <c r="L36" s="12"/>
      <c r="M36" s="12"/>
      <c r="N36" s="12"/>
      <c r="O36" s="12">
        <f t="shared" ref="O36" si="23">E36/5</f>
        <v>0</v>
      </c>
      <c r="P36" s="14"/>
      <c r="Q36" s="14"/>
      <c r="R36" s="12"/>
      <c r="S36" s="12" t="e">
        <f t="shared" ref="S36" si="24">(F36+N36+P36)/O36</f>
        <v>#DIV/0!</v>
      </c>
      <c r="T36" s="12" t="e">
        <f t="shared" ref="T36" si="25">(F36+N36)/O36</f>
        <v>#DIV/0!</v>
      </c>
      <c r="U36" s="12">
        <v>0</v>
      </c>
      <c r="V36" s="12">
        <v>0</v>
      </c>
      <c r="W36" s="12">
        <v>10.702400000000001</v>
      </c>
      <c r="X36" s="12">
        <v>10.978</v>
      </c>
      <c r="Y36" s="12">
        <v>11.673</v>
      </c>
      <c r="Z36" s="12"/>
      <c r="AA36" s="12">
        <f t="shared" ref="AA36" si="26">P36*G36</f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65</v>
      </c>
      <c r="B37" s="1" t="s">
        <v>37</v>
      </c>
      <c r="C37" s="1"/>
      <c r="D37" s="1"/>
      <c r="E37" s="1"/>
      <c r="F37" s="1"/>
      <c r="G37" s="6">
        <v>1</v>
      </c>
      <c r="H37" s="1">
        <v>120</v>
      </c>
      <c r="I37" s="1">
        <v>8785198</v>
      </c>
      <c r="J37" s="1"/>
      <c r="K37" s="1">
        <f t="shared" si="1"/>
        <v>0</v>
      </c>
      <c r="L37" s="1"/>
      <c r="M37" s="1"/>
      <c r="N37" s="1">
        <v>150</v>
      </c>
      <c r="O37" s="1">
        <f t="shared" si="2"/>
        <v>0</v>
      </c>
      <c r="P37" s="5"/>
      <c r="Q37" s="5"/>
      <c r="R37" s="1"/>
      <c r="S37" s="1" t="e">
        <f t="shared" si="3"/>
        <v>#DIV/0!</v>
      </c>
      <c r="T37" s="1" t="e">
        <f t="shared" si="4"/>
        <v>#DIV/0!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0" t="s">
        <v>72</v>
      </c>
      <c r="AA37" s="1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1" t="s">
        <v>66</v>
      </c>
      <c r="B38" s="1" t="s">
        <v>31</v>
      </c>
      <c r="C38" s="1"/>
      <c r="D38" s="1"/>
      <c r="E38" s="1"/>
      <c r="F38" s="1"/>
      <c r="G38" s="6">
        <v>0.2</v>
      </c>
      <c r="H38" s="1">
        <v>120</v>
      </c>
      <c r="I38" s="1">
        <v>783798</v>
      </c>
      <c r="J38" s="1"/>
      <c r="K38" s="1">
        <f t="shared" si="1"/>
        <v>0</v>
      </c>
      <c r="L38" s="1"/>
      <c r="M38" s="1"/>
      <c r="N38" s="1">
        <v>240</v>
      </c>
      <c r="O38" s="1">
        <f t="shared" si="2"/>
        <v>0</v>
      </c>
      <c r="P38" s="5"/>
      <c r="Q38" s="5"/>
      <c r="R38" s="1"/>
      <c r="S38" s="1" t="e">
        <f t="shared" si="3"/>
        <v>#DIV/0!</v>
      </c>
      <c r="T38" s="1" t="e">
        <f t="shared" si="4"/>
        <v>#DIV/0!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0" t="s">
        <v>72</v>
      </c>
      <c r="AA38" s="1">
        <f t="shared" si="5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2" t="s">
        <v>67</v>
      </c>
      <c r="B39" s="17" t="s">
        <v>37</v>
      </c>
      <c r="C39" s="17"/>
      <c r="D39" s="17"/>
      <c r="E39" s="17"/>
      <c r="F39" s="18"/>
      <c r="G39" s="6">
        <v>1</v>
      </c>
      <c r="H39" s="1">
        <v>120</v>
      </c>
      <c r="I39" s="1">
        <v>783811</v>
      </c>
      <c r="J39" s="1"/>
      <c r="K39" s="1">
        <f t="shared" si="1"/>
        <v>0</v>
      </c>
      <c r="L39" s="1"/>
      <c r="M39" s="1"/>
      <c r="N39" s="1">
        <v>0</v>
      </c>
      <c r="O39" s="1">
        <f t="shared" si="2"/>
        <v>0</v>
      </c>
      <c r="P39" s="5"/>
      <c r="Q39" s="5"/>
      <c r="R39" s="1"/>
      <c r="S39" s="1">
        <f>(F39+N39+P39+F40)/(O39+O40)</f>
        <v>88.318437008758124</v>
      </c>
      <c r="T39" s="1" t="e">
        <f t="shared" si="4"/>
        <v>#DIV/0!</v>
      </c>
      <c r="U39" s="1">
        <v>0</v>
      </c>
      <c r="V39" s="1">
        <v>0</v>
      </c>
      <c r="W39" s="1">
        <v>0.9496</v>
      </c>
      <c r="X39" s="1">
        <v>0.4</v>
      </c>
      <c r="Y39" s="1">
        <v>0.4</v>
      </c>
      <c r="Z39" s="1"/>
      <c r="AA39" s="1">
        <f t="shared" si="5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9" t="s">
        <v>68</v>
      </c>
      <c r="B40" s="20" t="s">
        <v>37</v>
      </c>
      <c r="C40" s="20">
        <v>800.21</v>
      </c>
      <c r="D40" s="20">
        <v>30.884</v>
      </c>
      <c r="E40" s="20">
        <v>44.53</v>
      </c>
      <c r="F40" s="21">
        <v>786.56399999999996</v>
      </c>
      <c r="G40" s="13">
        <v>0</v>
      </c>
      <c r="H40" s="12"/>
      <c r="I40" s="12" t="s">
        <v>47</v>
      </c>
      <c r="J40" s="12">
        <v>42</v>
      </c>
      <c r="K40" s="12">
        <f t="shared" si="1"/>
        <v>2.5300000000000011</v>
      </c>
      <c r="L40" s="12"/>
      <c r="M40" s="12"/>
      <c r="N40" s="12"/>
      <c r="O40" s="12">
        <f t="shared" si="2"/>
        <v>8.9060000000000006</v>
      </c>
      <c r="P40" s="14"/>
      <c r="Q40" s="14"/>
      <c r="R40" s="12"/>
      <c r="S40" s="12">
        <f t="shared" si="3"/>
        <v>88.318437008758124</v>
      </c>
      <c r="T40" s="12">
        <f t="shared" si="4"/>
        <v>88.318437008758124</v>
      </c>
      <c r="U40" s="12">
        <v>6.8355999999999986</v>
      </c>
      <c r="V40" s="12">
        <v>0</v>
      </c>
      <c r="W40" s="12">
        <v>48.246000000000002</v>
      </c>
      <c r="X40" s="12">
        <v>24.94</v>
      </c>
      <c r="Y40" s="12">
        <v>0</v>
      </c>
      <c r="Z40" s="23" t="s">
        <v>42</v>
      </c>
      <c r="AA40" s="12">
        <f t="shared" si="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1" t="s">
        <v>69</v>
      </c>
      <c r="B41" s="1" t="s">
        <v>31</v>
      </c>
      <c r="C41" s="1"/>
      <c r="D41" s="1"/>
      <c r="E41" s="1"/>
      <c r="F41" s="1"/>
      <c r="G41" s="6">
        <v>0.2</v>
      </c>
      <c r="H41" s="1">
        <v>120</v>
      </c>
      <c r="I41" s="1">
        <v>783804</v>
      </c>
      <c r="J41" s="1"/>
      <c r="K41" s="1">
        <f t="shared" si="1"/>
        <v>0</v>
      </c>
      <c r="L41" s="1"/>
      <c r="M41" s="1"/>
      <c r="N41" s="1">
        <v>240</v>
      </c>
      <c r="O41" s="1">
        <f t="shared" si="2"/>
        <v>0</v>
      </c>
      <c r="P41" s="5"/>
      <c r="Q41" s="5"/>
      <c r="R41" s="1"/>
      <c r="S41" s="1" t="e">
        <f t="shared" si="3"/>
        <v>#DIV/0!</v>
      </c>
      <c r="T41" s="1" t="e">
        <f t="shared" si="4"/>
        <v>#DIV/0!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0" t="s">
        <v>72</v>
      </c>
      <c r="AA41" s="1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2" t="s">
        <v>70</v>
      </c>
      <c r="B42" s="17" t="s">
        <v>37</v>
      </c>
      <c r="C42" s="17"/>
      <c r="D42" s="17"/>
      <c r="E42" s="17"/>
      <c r="F42" s="18"/>
      <c r="G42" s="6">
        <v>1</v>
      </c>
      <c r="H42" s="1">
        <v>120</v>
      </c>
      <c r="I42" s="1">
        <v>783828</v>
      </c>
      <c r="J42" s="1"/>
      <c r="K42" s="1">
        <f t="shared" si="1"/>
        <v>0</v>
      </c>
      <c r="L42" s="1"/>
      <c r="M42" s="1"/>
      <c r="N42" s="1">
        <v>1818.396</v>
      </c>
      <c r="O42" s="1">
        <f t="shared" si="2"/>
        <v>0</v>
      </c>
      <c r="P42" s="5"/>
      <c r="Q42" s="5"/>
      <c r="R42" s="1"/>
      <c r="S42" s="1">
        <f>(F42+N42+P42+F43)/(O42+O43)</f>
        <v>24.302824432282822</v>
      </c>
      <c r="T42" s="1" t="e">
        <f t="shared" si="4"/>
        <v>#DIV/0!</v>
      </c>
      <c r="U42" s="1">
        <v>0</v>
      </c>
      <c r="V42" s="1">
        <v>0</v>
      </c>
      <c r="W42" s="1">
        <v>21.0562</v>
      </c>
      <c r="X42" s="1">
        <v>0.4</v>
      </c>
      <c r="Y42" s="1">
        <v>0.4</v>
      </c>
      <c r="Z42" s="1"/>
      <c r="AA42" s="1">
        <f t="shared" si="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9" t="s">
        <v>71</v>
      </c>
      <c r="B43" s="20" t="s">
        <v>37</v>
      </c>
      <c r="C43" s="20">
        <v>1023.308</v>
      </c>
      <c r="D43" s="20"/>
      <c r="E43" s="20">
        <v>476.91</v>
      </c>
      <c r="F43" s="21">
        <v>499.65600000000001</v>
      </c>
      <c r="G43" s="13">
        <v>0</v>
      </c>
      <c r="H43" s="12"/>
      <c r="I43" s="12" t="s">
        <v>47</v>
      </c>
      <c r="J43" s="12">
        <v>502.87400000000002</v>
      </c>
      <c r="K43" s="12">
        <f t="shared" si="1"/>
        <v>-25.963999999999999</v>
      </c>
      <c r="L43" s="12"/>
      <c r="M43" s="12"/>
      <c r="N43" s="12"/>
      <c r="O43" s="12">
        <f t="shared" si="2"/>
        <v>95.382000000000005</v>
      </c>
      <c r="P43" s="14"/>
      <c r="Q43" s="14"/>
      <c r="R43" s="12"/>
      <c r="S43" s="12">
        <f t="shared" si="3"/>
        <v>5.2384726677989555</v>
      </c>
      <c r="T43" s="12">
        <f t="shared" si="4"/>
        <v>5.2384726677989555</v>
      </c>
      <c r="U43" s="12">
        <v>142.08519999999999</v>
      </c>
      <c r="V43" s="12">
        <v>0</v>
      </c>
      <c r="W43" s="12">
        <v>0</v>
      </c>
      <c r="X43" s="12">
        <v>143.70439999999999</v>
      </c>
      <c r="Y43" s="12">
        <v>0</v>
      </c>
      <c r="Z43" s="12"/>
      <c r="AA43" s="12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A43" xr:uid="{5C8D800F-D26B-48F6-A4A0-AB92D77A35E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2024-04-22T12:13:31Z</dcterms:created>
  <dcterms:modified xsi:type="dcterms:W3CDTF">2024-04-22T12:30:26Z</dcterms:modified>
</cp:coreProperties>
</file>