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04,24\23,04,24 Ост КИ\"/>
    </mc:Choice>
  </mc:AlternateContent>
  <xr:revisionPtr revIDLastSave="0" documentId="13_ncr:1_{8FD06BDE-D960-4F4F-BF2E-1AE14E62449C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Sheet!$A$3:$AB$86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82" i="1" l="1"/>
  <c r="AB83" i="1"/>
  <c r="AB84" i="1"/>
  <c r="AB85" i="1"/>
  <c r="AB86" i="1"/>
  <c r="AB81" i="1" l="1"/>
  <c r="AB80" i="1"/>
  <c r="AB79" i="1"/>
  <c r="AB78" i="1"/>
  <c r="AB76" i="1"/>
  <c r="AB73" i="1"/>
  <c r="AB70" i="1"/>
  <c r="AB63" i="1"/>
  <c r="AB55" i="1"/>
  <c r="AB47" i="1"/>
  <c r="AB46" i="1"/>
  <c r="AB42" i="1"/>
  <c r="AB40" i="1"/>
  <c r="AB39" i="1"/>
  <c r="AB38" i="1"/>
  <c r="AB36" i="1"/>
  <c r="AB35" i="1"/>
  <c r="AB33" i="1"/>
  <c r="AB32" i="1"/>
  <c r="AB31" i="1"/>
  <c r="AB30" i="1"/>
  <c r="AB29" i="1"/>
  <c r="AB28" i="1"/>
  <c r="AB26" i="1"/>
  <c r="AB25" i="1"/>
  <c r="AB23" i="1"/>
  <c r="AB22" i="1"/>
  <c r="AB21" i="1"/>
  <c r="AB20" i="1"/>
  <c r="AB19" i="1"/>
  <c r="AB18" i="1"/>
  <c r="AB17" i="1"/>
  <c r="AB15" i="1"/>
  <c r="AB12" i="1"/>
  <c r="AB11" i="1"/>
  <c r="Q8" i="1"/>
  <c r="AB8" i="1" l="1"/>
  <c r="E38" i="1"/>
  <c r="L38" i="1" s="1"/>
  <c r="O38" i="1" s="1"/>
  <c r="E72" i="1"/>
  <c r="L72" i="1" s="1"/>
  <c r="O72" i="1" s="1"/>
  <c r="E71" i="1"/>
  <c r="L71" i="1" s="1"/>
  <c r="O71" i="1" s="1"/>
  <c r="P71" i="1" s="1"/>
  <c r="Q71" i="1" s="1"/>
  <c r="E36" i="1"/>
  <c r="L7" i="1"/>
  <c r="O7" i="1" s="1"/>
  <c r="L8" i="1"/>
  <c r="O8" i="1" s="1"/>
  <c r="T8" i="1" s="1"/>
  <c r="L9" i="1"/>
  <c r="O9" i="1" s="1"/>
  <c r="P9" i="1" s="1"/>
  <c r="Q9" i="1" s="1"/>
  <c r="L10" i="1"/>
  <c r="O10" i="1" s="1"/>
  <c r="L11" i="1"/>
  <c r="O11" i="1" s="1"/>
  <c r="L12" i="1"/>
  <c r="O12" i="1" s="1"/>
  <c r="T12" i="1" s="1"/>
  <c r="L13" i="1"/>
  <c r="O13" i="1" s="1"/>
  <c r="P13" i="1" s="1"/>
  <c r="Q13" i="1" s="1"/>
  <c r="L14" i="1"/>
  <c r="O14" i="1" s="1"/>
  <c r="L15" i="1"/>
  <c r="O15" i="1" s="1"/>
  <c r="L16" i="1"/>
  <c r="O16" i="1" s="1"/>
  <c r="T16" i="1" s="1"/>
  <c r="L17" i="1"/>
  <c r="O17" i="1" s="1"/>
  <c r="L18" i="1"/>
  <c r="O18" i="1" s="1"/>
  <c r="L19" i="1"/>
  <c r="O19" i="1" s="1"/>
  <c r="T19" i="1" s="1"/>
  <c r="L20" i="1"/>
  <c r="O20" i="1" s="1"/>
  <c r="T20" i="1" s="1"/>
  <c r="L21" i="1"/>
  <c r="O21" i="1" s="1"/>
  <c r="L22" i="1"/>
  <c r="O22" i="1" s="1"/>
  <c r="T22" i="1" s="1"/>
  <c r="L23" i="1"/>
  <c r="O23" i="1" s="1"/>
  <c r="T23" i="1" s="1"/>
  <c r="L24" i="1"/>
  <c r="O24" i="1" s="1"/>
  <c r="L25" i="1"/>
  <c r="O25" i="1" s="1"/>
  <c r="L26" i="1"/>
  <c r="O26" i="1" s="1"/>
  <c r="T26" i="1" s="1"/>
  <c r="L27" i="1"/>
  <c r="O27" i="1" s="1"/>
  <c r="P27" i="1" s="1"/>
  <c r="Q27" i="1" s="1"/>
  <c r="L28" i="1"/>
  <c r="O28" i="1" s="1"/>
  <c r="L29" i="1"/>
  <c r="O29" i="1" s="1"/>
  <c r="L30" i="1"/>
  <c r="O30" i="1" s="1"/>
  <c r="T30" i="1" s="1"/>
  <c r="L31" i="1"/>
  <c r="O31" i="1" s="1"/>
  <c r="L32" i="1"/>
  <c r="O32" i="1" s="1"/>
  <c r="L33" i="1"/>
  <c r="O33" i="1" s="1"/>
  <c r="T33" i="1" s="1"/>
  <c r="L34" i="1"/>
  <c r="O34" i="1" s="1"/>
  <c r="P34" i="1" s="1"/>
  <c r="Q34" i="1" s="1"/>
  <c r="L35" i="1"/>
  <c r="O35" i="1" s="1"/>
  <c r="T35" i="1" s="1"/>
  <c r="L36" i="1"/>
  <c r="O36" i="1" s="1"/>
  <c r="L37" i="1"/>
  <c r="O37" i="1" s="1"/>
  <c r="L39" i="1"/>
  <c r="O39" i="1" s="1"/>
  <c r="L40" i="1"/>
  <c r="O40" i="1" s="1"/>
  <c r="T40" i="1" s="1"/>
  <c r="L41" i="1"/>
  <c r="O41" i="1" s="1"/>
  <c r="L42" i="1"/>
  <c r="O42" i="1" s="1"/>
  <c r="T42" i="1" s="1"/>
  <c r="L43" i="1"/>
  <c r="O43" i="1" s="1"/>
  <c r="L44" i="1"/>
  <c r="O44" i="1" s="1"/>
  <c r="P44" i="1" s="1"/>
  <c r="Q44" i="1" s="1"/>
  <c r="L45" i="1"/>
  <c r="O45" i="1" s="1"/>
  <c r="P45" i="1" s="1"/>
  <c r="Q45" i="1" s="1"/>
  <c r="L46" i="1"/>
  <c r="O46" i="1" s="1"/>
  <c r="T46" i="1" s="1"/>
  <c r="L47" i="1"/>
  <c r="O47" i="1" s="1"/>
  <c r="L48" i="1"/>
  <c r="O48" i="1" s="1"/>
  <c r="P48" i="1" s="1"/>
  <c r="Q48" i="1" s="1"/>
  <c r="L49" i="1"/>
  <c r="O49" i="1" s="1"/>
  <c r="P49" i="1" s="1"/>
  <c r="Q49" i="1" s="1"/>
  <c r="L50" i="1"/>
  <c r="O50" i="1" s="1"/>
  <c r="L51" i="1"/>
  <c r="O51" i="1" s="1"/>
  <c r="P51" i="1" s="1"/>
  <c r="Q51" i="1" s="1"/>
  <c r="L52" i="1"/>
  <c r="O52" i="1" s="1"/>
  <c r="L53" i="1"/>
  <c r="O53" i="1" s="1"/>
  <c r="L54" i="1"/>
  <c r="O54" i="1" s="1"/>
  <c r="P54" i="1" s="1"/>
  <c r="Q54" i="1" s="1"/>
  <c r="L55" i="1"/>
  <c r="O55" i="1" s="1"/>
  <c r="L56" i="1"/>
  <c r="O56" i="1" s="1"/>
  <c r="L57" i="1"/>
  <c r="O57" i="1" s="1"/>
  <c r="L58" i="1"/>
  <c r="O58" i="1" s="1"/>
  <c r="L59" i="1"/>
  <c r="O59" i="1" s="1"/>
  <c r="L60" i="1"/>
  <c r="O60" i="1" s="1"/>
  <c r="L61" i="1"/>
  <c r="O61" i="1" s="1"/>
  <c r="T61" i="1" s="1"/>
  <c r="L62" i="1"/>
  <c r="O62" i="1" s="1"/>
  <c r="L63" i="1"/>
  <c r="O63" i="1" s="1"/>
  <c r="T63" i="1" s="1"/>
  <c r="L64" i="1"/>
  <c r="O64" i="1" s="1"/>
  <c r="L65" i="1"/>
  <c r="O65" i="1" s="1"/>
  <c r="L66" i="1"/>
  <c r="O66" i="1" s="1"/>
  <c r="P66" i="1" s="1"/>
  <c r="Q66" i="1" s="1"/>
  <c r="L67" i="1"/>
  <c r="O67" i="1" s="1"/>
  <c r="L68" i="1"/>
  <c r="O68" i="1" s="1"/>
  <c r="P68" i="1" s="1"/>
  <c r="Q68" i="1" s="1"/>
  <c r="L69" i="1"/>
  <c r="O69" i="1" s="1"/>
  <c r="L70" i="1"/>
  <c r="O70" i="1" s="1"/>
  <c r="L73" i="1"/>
  <c r="O73" i="1" s="1"/>
  <c r="L74" i="1"/>
  <c r="O74" i="1" s="1"/>
  <c r="L75" i="1"/>
  <c r="O75" i="1" s="1"/>
  <c r="P75" i="1" s="1"/>
  <c r="Q75" i="1" s="1"/>
  <c r="L76" i="1"/>
  <c r="O76" i="1" s="1"/>
  <c r="L77" i="1"/>
  <c r="O77" i="1" s="1"/>
  <c r="L78" i="1"/>
  <c r="O78" i="1" s="1"/>
  <c r="T78" i="1" s="1"/>
  <c r="L79" i="1"/>
  <c r="O79" i="1" s="1"/>
  <c r="L80" i="1"/>
  <c r="O80" i="1" s="1"/>
  <c r="L81" i="1"/>
  <c r="O81" i="1" s="1"/>
  <c r="T81" i="1" s="1"/>
  <c r="L82" i="1"/>
  <c r="O82" i="1" s="1"/>
  <c r="L83" i="1"/>
  <c r="O83" i="1" s="1"/>
  <c r="T83" i="1" s="1"/>
  <c r="L84" i="1"/>
  <c r="O84" i="1" s="1"/>
  <c r="L85" i="1"/>
  <c r="O85" i="1" s="1"/>
  <c r="T85" i="1" s="1"/>
  <c r="L6" i="1"/>
  <c r="O6" i="1" s="1"/>
  <c r="P6" i="1" s="1"/>
  <c r="Q6" i="1" s="1"/>
  <c r="AB7" i="1"/>
  <c r="AB16" i="1"/>
  <c r="AB37" i="1"/>
  <c r="AB41" i="1"/>
  <c r="AB52" i="1"/>
  <c r="AB58" i="1"/>
  <c r="AB59" i="1"/>
  <c r="AB60" i="1"/>
  <c r="AB61" i="1"/>
  <c r="AB74" i="1"/>
  <c r="P79" i="1" l="1"/>
  <c r="T79" i="1"/>
  <c r="AB75" i="1"/>
  <c r="T75" i="1"/>
  <c r="P73" i="1"/>
  <c r="T73" i="1"/>
  <c r="P55" i="1"/>
  <c r="T55" i="1"/>
  <c r="AB51" i="1"/>
  <c r="T51" i="1"/>
  <c r="AB49" i="1"/>
  <c r="T49" i="1"/>
  <c r="P47" i="1"/>
  <c r="T47" i="1"/>
  <c r="AB45" i="1"/>
  <c r="T45" i="1"/>
  <c r="P39" i="1"/>
  <c r="T39" i="1"/>
  <c r="P36" i="1"/>
  <c r="T36" i="1"/>
  <c r="AB34" i="1"/>
  <c r="T34" i="1"/>
  <c r="P32" i="1"/>
  <c r="T32" i="1"/>
  <c r="P28" i="1"/>
  <c r="T28" i="1"/>
  <c r="P18" i="1"/>
  <c r="T18" i="1"/>
  <c r="AB6" i="1"/>
  <c r="T6" i="1"/>
  <c r="P80" i="1"/>
  <c r="T80" i="1"/>
  <c r="P76" i="1"/>
  <c r="T76" i="1"/>
  <c r="P70" i="1"/>
  <c r="T70" i="1"/>
  <c r="AB68" i="1"/>
  <c r="T68" i="1"/>
  <c r="AB66" i="1"/>
  <c r="T66" i="1"/>
  <c r="AB54" i="1"/>
  <c r="T54" i="1"/>
  <c r="AB48" i="1"/>
  <c r="T48" i="1"/>
  <c r="AB44" i="1"/>
  <c r="T44" i="1"/>
  <c r="P31" i="1"/>
  <c r="T31" i="1"/>
  <c r="P29" i="1"/>
  <c r="T29" i="1"/>
  <c r="AB27" i="1"/>
  <c r="T27" i="1"/>
  <c r="P25" i="1"/>
  <c r="T25" i="1"/>
  <c r="P21" i="1"/>
  <c r="T21" i="1"/>
  <c r="P17" i="1"/>
  <c r="T17" i="1"/>
  <c r="P15" i="1"/>
  <c r="T15" i="1"/>
  <c r="AB13" i="1"/>
  <c r="T13" i="1"/>
  <c r="P11" i="1"/>
  <c r="T11" i="1"/>
  <c r="AB9" i="1"/>
  <c r="T9" i="1"/>
  <c r="AB71" i="1"/>
  <c r="T71" i="1"/>
  <c r="P38" i="1"/>
  <c r="T38" i="1"/>
  <c r="P64" i="1"/>
  <c r="Q64" i="1" s="1"/>
  <c r="P53" i="1"/>
  <c r="Q53" i="1" s="1"/>
  <c r="P43" i="1"/>
  <c r="Q43" i="1" s="1"/>
  <c r="P50" i="1"/>
  <c r="Q50" i="1" s="1"/>
  <c r="P72" i="1"/>
  <c r="Q72" i="1" s="1"/>
  <c r="P46" i="1"/>
  <c r="P57" i="1"/>
  <c r="Q57" i="1" s="1"/>
  <c r="P42" i="1"/>
  <c r="P62" i="1"/>
  <c r="Q62" i="1" s="1"/>
  <c r="P19" i="1"/>
  <c r="P56" i="1"/>
  <c r="Q56" i="1" s="1"/>
  <c r="P35" i="1"/>
  <c r="P78" i="1"/>
  <c r="P69" i="1"/>
  <c r="Q69" i="1" s="1"/>
  <c r="P67" i="1"/>
  <c r="Q67" i="1" s="1"/>
  <c r="P65" i="1"/>
  <c r="Q65" i="1" s="1"/>
  <c r="P63" i="1"/>
  <c r="P30" i="1"/>
  <c r="P26" i="1"/>
  <c r="P24" i="1"/>
  <c r="Q24" i="1" s="1"/>
  <c r="P22" i="1"/>
  <c r="P20" i="1"/>
  <c r="P14" i="1"/>
  <c r="P12" i="1"/>
  <c r="P10" i="1"/>
  <c r="Q10" i="1" s="1"/>
  <c r="P77" i="1"/>
  <c r="Q77" i="1" s="1"/>
  <c r="T37" i="1"/>
  <c r="U37" i="1"/>
  <c r="U33" i="1"/>
  <c r="U29" i="1"/>
  <c r="U25" i="1"/>
  <c r="U17" i="1"/>
  <c r="U9" i="1"/>
  <c r="T59" i="1"/>
  <c r="U59" i="1"/>
  <c r="U57" i="1"/>
  <c r="U55" i="1"/>
  <c r="U53" i="1"/>
  <c r="U51" i="1"/>
  <c r="U49" i="1"/>
  <c r="U47" i="1"/>
  <c r="U45" i="1"/>
  <c r="U43" i="1"/>
  <c r="T41" i="1"/>
  <c r="U41" i="1"/>
  <c r="U39" i="1"/>
  <c r="U35" i="1"/>
  <c r="U31" i="1"/>
  <c r="U27" i="1"/>
  <c r="U23" i="1"/>
  <c r="U21" i="1"/>
  <c r="U19" i="1"/>
  <c r="U15" i="1"/>
  <c r="U13" i="1"/>
  <c r="U11" i="1"/>
  <c r="T7" i="1"/>
  <c r="U7" i="1"/>
  <c r="U80" i="1"/>
  <c r="U72" i="1"/>
  <c r="U64" i="1"/>
  <c r="U56" i="1"/>
  <c r="U48" i="1"/>
  <c r="U40" i="1"/>
  <c r="U83" i="1"/>
  <c r="U79" i="1"/>
  <c r="U75" i="1"/>
  <c r="U71" i="1"/>
  <c r="U67" i="1"/>
  <c r="U63" i="1"/>
  <c r="U6" i="1"/>
  <c r="T82" i="1"/>
  <c r="U82" i="1"/>
  <c r="U78" i="1"/>
  <c r="T74" i="1"/>
  <c r="U74" i="1"/>
  <c r="U70" i="1"/>
  <c r="U66" i="1"/>
  <c r="U62" i="1"/>
  <c r="T58" i="1"/>
  <c r="U58" i="1"/>
  <c r="U54" i="1"/>
  <c r="U50" i="1"/>
  <c r="U46" i="1"/>
  <c r="U42" i="1"/>
  <c r="U38" i="1"/>
  <c r="T84" i="1"/>
  <c r="U84" i="1"/>
  <c r="U76" i="1"/>
  <c r="U68" i="1"/>
  <c r="T60" i="1"/>
  <c r="U60" i="1"/>
  <c r="T52" i="1"/>
  <c r="U52" i="1"/>
  <c r="U44" i="1"/>
  <c r="U85" i="1"/>
  <c r="U81" i="1"/>
  <c r="U77" i="1"/>
  <c r="U73" i="1"/>
  <c r="U69" i="1"/>
  <c r="U65" i="1"/>
  <c r="U61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AB10" i="1" l="1"/>
  <c r="T10" i="1"/>
  <c r="AB14" i="1"/>
  <c r="T14" i="1"/>
  <c r="AB67" i="1"/>
  <c r="T67" i="1"/>
  <c r="AB56" i="1"/>
  <c r="T56" i="1"/>
  <c r="AB62" i="1"/>
  <c r="T62" i="1"/>
  <c r="AB57" i="1"/>
  <c r="T57" i="1"/>
  <c r="AB72" i="1"/>
  <c r="T72" i="1"/>
  <c r="AB43" i="1"/>
  <c r="T43" i="1"/>
  <c r="AB64" i="1"/>
  <c r="T64" i="1"/>
  <c r="AB77" i="1"/>
  <c r="T77" i="1"/>
  <c r="AB24" i="1"/>
  <c r="T24" i="1"/>
  <c r="AB65" i="1"/>
  <c r="T65" i="1"/>
  <c r="AB69" i="1"/>
  <c r="T69" i="1"/>
  <c r="AB50" i="1"/>
  <c r="T50" i="1"/>
  <c r="AB53" i="1"/>
  <c r="T53" i="1"/>
  <c r="Q5" i="1"/>
  <c r="P5" i="1"/>
  <c r="K5" i="1"/>
  <c r="AB5" i="1" l="1"/>
</calcChain>
</file>

<file path=xl/sharedStrings.xml><?xml version="1.0" encoding="utf-8"?>
<sst xmlns="http://schemas.openxmlformats.org/spreadsheetml/2006/main" count="234" uniqueCount="129">
  <si>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</si>
  <si>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</si>
  <si>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</si>
  <si>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</si>
  <si>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</si>
  <si>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</si>
  <si>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</si>
  <si>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</si>
  <si>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</si>
  <si>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</si>
  <si>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</si>
  <si>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</si>
  <si>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</si>
  <si>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</si>
  <si>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</si>
  <si>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</si>
  <si>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</si>
  <si>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</si>
  <si>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</si>
  <si>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</si>
  <si>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</si>
  <si>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</si>
  <si>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</si>
  <si>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20,04,</t>
  </si>
  <si>
    <t>23,04,</t>
  </si>
  <si>
    <t>16,04,</t>
  </si>
  <si>
    <t>09,04,</t>
  </si>
  <si>
    <t>02,04,</t>
  </si>
  <si>
    <t>26,03,</t>
  </si>
  <si>
    <t>19,03,</t>
  </si>
  <si>
    <t>3215 ВЕТЧ.МЯСНАЯ Папа может п/о 0.4кг 8шт.    ОСТАНКИНО</t>
  </si>
  <si>
    <t>шт</t>
  </si>
  <si>
    <t>3248 ДОКТОРСКАЯ ТРАДИЦ. вар п/о ОСТАНКИНО</t>
  </si>
  <si>
    <t>кг</t>
  </si>
  <si>
    <t>не в матрице (на замену)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</si>
  <si>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</si>
  <si>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</si>
  <si>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</si>
  <si>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</si>
  <si>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</si>
  <si>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</si>
  <si>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</si>
  <si>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</si>
  <si>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5015 БУРГУНДИЯ с/к в/у 1/250 ОСТАНКИНО</t>
  </si>
  <si>
    <t>не в матрице</t>
  </si>
  <si>
    <t>5159 Нежный пашт п/о 1/150 16шт.   ОСТАНКИНО</t>
  </si>
  <si>
    <t>нужно увеличить продажи</t>
  </si>
  <si>
    <t>5160 Мясной пашт п/о 0,150 ОСТАНКИНО</t>
  </si>
  <si>
    <t>5161 Печеночный пашт 0,150 ОСТАНКИНО</t>
  </si>
  <si>
    <t>5206 Ладожская с/к в/у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</si>
  <si>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</si>
  <si>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</si>
  <si>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</si>
  <si>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</si>
  <si>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</si>
  <si>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</si>
  <si>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</si>
  <si>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</si>
  <si>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</si>
  <si>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</si>
  <si>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</si>
  <si>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</si>
  <si>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новинка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</si>
  <si>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</si>
  <si>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</si>
  <si>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</si>
  <si>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</si>
  <si>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6042 МОЛОЧНЫЕ К ЗАВТРАКУ сос п/о в/у 0.4кг   ОСТАНКИНО</t>
  </si>
  <si>
    <t>завод вывел из производства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</si>
  <si>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</si>
  <si>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</si>
  <si>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</si>
  <si>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6159 ВРЕМЯ ОЛИВЬЕ Папа может вар п/о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</si>
  <si>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</si>
  <si>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</si>
  <si>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</si>
  <si>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</si>
  <si>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</si>
  <si>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</si>
  <si>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</si>
  <si>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</si>
  <si>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</si>
  <si>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6453 ЭКСТРА Папа может с/к с/н в/у 1/100 14шт.   ОСТАНКИНО</t>
  </si>
  <si>
    <t>6467 БАЛЫКОВАЯ Коровино п/к в/у  ОСТАНКИНО</t>
  </si>
  <si>
    <t>6498 МОЛОЧНАЯ Папа может вар п/о  ОСТАНКИНО</t>
  </si>
  <si>
    <t>6527 ШПИКАЧКИ СОЧНЫЕ ПМ сар б/о мгс 1*3 45с ОСТАНКИНО</t>
  </si>
  <si>
    <t>6555 ПОСОЛЬСКАЯ с/к с/н в/у 1/100 10шт.  ОСТАНКИНО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</si>
  <si>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</si>
  <si>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</si>
  <si>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</si>
  <si>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</si>
  <si>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6596 РУССКАЯ СН вар п/о  ОСТАНКИНО</t>
  </si>
  <si>
    <t>не в матрице (вывел Зверев)</t>
  </si>
  <si>
    <t>6658 АРОМАТНАЯ С ЧЕСНОЧКОМ СН в/к мтс 0.330кг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</si>
  <si>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</si>
  <si>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</si>
  <si>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</si>
  <si>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</si>
  <si>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</si>
  <si>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</si>
  <si>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</si>
  <si>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</si>
  <si>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</si>
  <si>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</si>
  <si>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</si>
  <si>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</si>
  <si>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</si>
  <si>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</si>
  <si>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</si>
  <si>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</si>
  <si>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</si>
  <si>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</si>
  <si>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</si>
  <si>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6822ИЗ ОТБОРНОГО МЯСА ПМ сос п/о мгс 0.36кг</t>
  </si>
  <si>
    <t>БОНУС Z-ОСОБАЯ Коровино вар п/о (6482)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</si>
  <si>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</si>
  <si>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</si>
  <si>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</si>
  <si>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заказ</t>
  </si>
  <si>
    <t>6769 СЕМЕЙНАЯ вар п/о  ОСТАНКИНО</t>
  </si>
  <si>
    <t>не в матрице (ротация)</t>
  </si>
  <si>
    <t>27,04,</t>
  </si>
  <si>
    <t>дефицит на 27,04</t>
  </si>
  <si>
    <t>новинка / дефицит на 27,04</t>
  </si>
  <si>
    <t>+150</t>
  </si>
  <si>
    <t>+100</t>
  </si>
  <si>
    <t>+300</t>
  </si>
  <si>
    <t>+50</t>
  </si>
  <si>
    <t>новинка / +120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</si>
</sst>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0" borderId="1" xfId="1" applyNumberFormat="1" applyFont="1"/>
    <xf numFmtId="164" fontId="5" fillId="6" borderId="1" xfId="1" applyNumberFormat="1" applyFont="1" applyFill="1"/>
    <xf numFmtId="164" fontId="1" fillId="6" borderId="2" xfId="1" applyNumberFormat="1" applyFill="1" applyBorder="1"/>
    <xf numFmtId="164" fontId="1" fillId="4" borderId="1" xfId="1" applyNumberFormat="1" applyFill="1"/>
    <xf numFmtId="164" fontId="1" fillId="7" borderId="1" xfId="1" applyNumberFormat="1" applyFill="1"/>
    <xf numFmtId="3" fontId="1" fillId="0" borderId="1" xfId="1" applyNumberFormat="1"/>
    <xf numFmtId="3" fontId="2" fillId="4" borderId="1" xfId="1" applyNumberFormat="1" applyFont="1" applyFill="1"/>
    <xf numFmtId="3" fontId="1" fillId="3" borderId="1" xfId="1" applyNumberFormat="1" applyFill="1"/>
    <xf numFmtId="3" fontId="1" fillId="0" borderId="2" xfId="1" applyNumberFormat="1" applyBorder="1"/>
    <xf numFmtId="3" fontId="1" fillId="5" borderId="2" xfId="1" applyNumberFormat="1" applyFill="1" applyBorder="1"/>
    <xf numFmtId="3" fontId="0" fillId="0" borderId="0" xfId="0" applyNumberFormat="1"/>
    <xf numFmtId="3" fontId="1" fillId="4" borderId="2" xfId="1" applyNumberFormat="1" applyFill="1" applyBorder="1"/>
    <xf numFmtId="49" fontId="1" fillId="0" borderId="1" xfId="1" applyNumberFormat="1"/>
    <xf numFmtId="49" fontId="2" fillId="2" borderId="1" xfId="1" applyNumberFormat="1" applyFont="1" applyFill="1"/>
    <xf numFmtId="49" fontId="1" fillId="5" borderId="1" xfId="1" applyNumberFormat="1" applyFill="1"/>
    <xf numFmtId="49" fontId="4" fillId="6" borderId="1" xfId="1" applyNumberFormat="1" applyFont="1" applyFill="1"/>
    <xf numFmtId="49" fontId="1" fillId="4" borderId="1" xfId="1" applyNumberFormat="1" applyFill="1"/>
    <xf numFmtId="49" fontId="0" fillId="0" borderId="0" xfId="0" applyNumberFormat="1"/>
    <xf numFmtId="49" fontId="1" fillId="7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zoomScaleNormal="85" workbookViewId="0">
      <pane xSplit="2" ySplit="5" topLeftCell="C9" activePane="bottomRight" state="frozen"/>
      <selection pane="topRight" activeCell="C1" sqref="C1"/>
      <selection pane="bottomLeft" activeCell="A6" sqref="A6"/>
      <selection pane="bottomRight" activeCell="AE25" sqref="AE25"/>
    </sheetView>
  </sheetViews>
  <sheetFormatPr defaultRowHeight="15" x14ac:dyDescent="0.25"/>
  <cols>
    <col min="1" max="1" width="60" customWidth="1"/>
    <col min="2" max="2" width="4.140625" customWidth="1"/>
    <col min="3" max="6" width="6.42578125" customWidth="1"/>
    <col min="7" max="7" width="5.140625" style="8" customWidth="1"/>
    <col min="8" max="8" width="5.140625" customWidth="1"/>
    <col min="9" max="9" width="0.5703125" customWidth="1"/>
    <col min="10" max="17" width="6.42578125" customWidth="1"/>
    <col min="18" max="18" width="6.42578125" style="23" customWidth="1"/>
    <col min="19" max="19" width="22.28515625" customWidth="1"/>
    <col min="20" max="21" width="4.85546875" customWidth="1"/>
    <col min="22" max="26" width="6.42578125" customWidth="1"/>
    <col min="27" max="27" width="24.5703125" style="30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8"/>
      <c r="S1" s="1"/>
      <c r="T1" s="1"/>
      <c r="U1" s="1"/>
      <c r="V1" s="1"/>
      <c r="W1" s="1"/>
      <c r="X1" s="1"/>
      <c r="Y1" s="1"/>
      <c r="Z1" s="1"/>
      <c r="AA1" s="25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8"/>
      <c r="S2" s="1"/>
      <c r="T2" s="1"/>
      <c r="U2" s="1"/>
      <c r="V2" s="1"/>
      <c r="W2" s="1"/>
      <c r="X2" s="1"/>
      <c r="Y2" s="1"/>
      <c r="Z2" s="1"/>
      <c r="AA2" s="25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118</v>
      </c>
      <c r="R3" s="1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6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121</v>
      </c>
      <c r="R4" s="18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25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17972.731</v>
      </c>
      <c r="F5" s="4">
        <f>SUM(F6:F498)</f>
        <v>7311.7970000000005</v>
      </c>
      <c r="G5" s="6"/>
      <c r="H5" s="1"/>
      <c r="I5" s="1"/>
      <c r="J5" s="4">
        <f t="shared" ref="J5:R5" si="0">SUM(J6:J498)</f>
        <v>19078.8</v>
      </c>
      <c r="K5" s="4">
        <f t="shared" si="0"/>
        <v>-1106.0690000000002</v>
      </c>
      <c r="L5" s="4">
        <f t="shared" si="0"/>
        <v>17726.885000000002</v>
      </c>
      <c r="M5" s="4">
        <f t="shared" si="0"/>
        <v>245.846</v>
      </c>
      <c r="N5" s="4">
        <f t="shared" si="0"/>
        <v>11648</v>
      </c>
      <c r="O5" s="4">
        <f t="shared" si="0"/>
        <v>3545.3769999999986</v>
      </c>
      <c r="P5" s="4">
        <f t="shared" si="0"/>
        <v>22074.456800000007</v>
      </c>
      <c r="Q5" s="4">
        <f t="shared" si="0"/>
        <v>27760.7438</v>
      </c>
      <c r="R5" s="20">
        <f t="shared" si="0"/>
        <v>14830</v>
      </c>
      <c r="S5" s="1"/>
      <c r="T5" s="1"/>
      <c r="U5" s="1"/>
      <c r="V5" s="4">
        <f>SUM(V6:V498)</f>
        <v>2762.4664000000007</v>
      </c>
      <c r="W5" s="4">
        <f>SUM(W6:W498)</f>
        <v>2989.0017999999995</v>
      </c>
      <c r="X5" s="4">
        <f>SUM(X6:X498)</f>
        <v>2252.0350000000003</v>
      </c>
      <c r="Y5" s="4">
        <f>SUM(Y6:Y498)</f>
        <v>3127.4360000000011</v>
      </c>
      <c r="Z5" s="4">
        <f>SUM(Z6:Z498)</f>
        <v>2962.9074000000001</v>
      </c>
      <c r="AA5" s="25"/>
      <c r="AB5" s="4">
        <f>SUM(AB6:AB498)</f>
        <v>14509.913799999998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137</v>
      </c>
      <c r="D6" s="1">
        <v>536</v>
      </c>
      <c r="E6" s="1">
        <v>302</v>
      </c>
      <c r="F6" s="1">
        <v>346</v>
      </c>
      <c r="G6" s="6">
        <v>0.4</v>
      </c>
      <c r="H6" s="1">
        <v>60</v>
      </c>
      <c r="I6" s="1"/>
      <c r="J6" s="1">
        <v>358</v>
      </c>
      <c r="K6" s="1">
        <f t="shared" ref="K6:K37" si="1">E6-J6</f>
        <v>-56</v>
      </c>
      <c r="L6" s="1">
        <f>E6-M6</f>
        <v>302</v>
      </c>
      <c r="M6" s="1"/>
      <c r="N6" s="1">
        <v>0</v>
      </c>
      <c r="O6" s="1">
        <f>L6/5</f>
        <v>60.4</v>
      </c>
      <c r="P6" s="5">
        <f>13*O6-N6-F6</f>
        <v>439.19999999999993</v>
      </c>
      <c r="Q6" s="5">
        <f>P6</f>
        <v>439.19999999999993</v>
      </c>
      <c r="R6" s="21"/>
      <c r="S6" s="1"/>
      <c r="T6" s="1">
        <f>(F6+N6+Q6)/O6</f>
        <v>13</v>
      </c>
      <c r="U6" s="1">
        <f>(F6+N6)/O6</f>
        <v>5.7284768211920527</v>
      </c>
      <c r="V6" s="1">
        <v>31</v>
      </c>
      <c r="W6" s="1">
        <v>62</v>
      </c>
      <c r="X6" s="1">
        <v>38.6</v>
      </c>
      <c r="Y6" s="1">
        <v>57.2</v>
      </c>
      <c r="Z6" s="1">
        <v>55</v>
      </c>
      <c r="AA6" s="25"/>
      <c r="AB6" s="1">
        <f>Q6*G6</f>
        <v>175.67999999999998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0" t="s">
        <v>32</v>
      </c>
      <c r="B7" s="10" t="s">
        <v>33</v>
      </c>
      <c r="C7" s="10">
        <v>26.5</v>
      </c>
      <c r="D7" s="10">
        <v>0.09</v>
      </c>
      <c r="E7" s="10">
        <v>6.79</v>
      </c>
      <c r="F7" s="10">
        <v>19.8</v>
      </c>
      <c r="G7" s="11">
        <v>0</v>
      </c>
      <c r="H7" s="10">
        <v>60</v>
      </c>
      <c r="I7" s="10"/>
      <c r="J7" s="10">
        <v>7.5</v>
      </c>
      <c r="K7" s="10">
        <f t="shared" si="1"/>
        <v>-0.71</v>
      </c>
      <c r="L7" s="10">
        <f t="shared" ref="L7:L69" si="2">E7-M7</f>
        <v>6.79</v>
      </c>
      <c r="M7" s="10"/>
      <c r="N7" s="10"/>
      <c r="O7" s="10">
        <f t="shared" ref="O7:O69" si="3">L7/5</f>
        <v>1.3580000000000001</v>
      </c>
      <c r="P7" s="12"/>
      <c r="Q7" s="12"/>
      <c r="R7" s="22"/>
      <c r="S7" s="10"/>
      <c r="T7" s="10">
        <f t="shared" ref="T7:T61" si="4">(F7+N7+P7)/O7</f>
        <v>14.580265095729013</v>
      </c>
      <c r="U7" s="10">
        <f t="shared" ref="U7:U69" si="5">(F7+N7)/O7</f>
        <v>14.580265095729013</v>
      </c>
      <c r="V7" s="10">
        <v>0.81319999999999992</v>
      </c>
      <c r="W7" s="10">
        <v>1.62</v>
      </c>
      <c r="X7" s="10">
        <v>2.6934</v>
      </c>
      <c r="Y7" s="10">
        <v>2.6779999999999999</v>
      </c>
      <c r="Z7" s="10">
        <v>2.9860000000000002</v>
      </c>
      <c r="AA7" s="27" t="s">
        <v>34</v>
      </c>
      <c r="AB7" s="10">
        <f t="shared" ref="AB7:AB37" si="6">P7*G7</f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35</v>
      </c>
      <c r="B8" s="1" t="s">
        <v>33</v>
      </c>
      <c r="C8" s="1">
        <v>27.2</v>
      </c>
      <c r="D8" s="1">
        <v>7.2999999999999995E-2</v>
      </c>
      <c r="E8" s="1">
        <v>23.791</v>
      </c>
      <c r="F8" s="1"/>
      <c r="G8" s="6">
        <v>1</v>
      </c>
      <c r="H8" s="1">
        <v>120</v>
      </c>
      <c r="I8" s="1"/>
      <c r="J8" s="1">
        <v>33.1</v>
      </c>
      <c r="K8" s="1">
        <f t="shared" si="1"/>
        <v>-9.3090000000000011</v>
      </c>
      <c r="L8" s="1">
        <f t="shared" si="2"/>
        <v>23.791</v>
      </c>
      <c r="M8" s="1"/>
      <c r="N8" s="1">
        <v>62</v>
      </c>
      <c r="O8" s="1">
        <f t="shared" si="3"/>
        <v>4.7582000000000004</v>
      </c>
      <c r="P8" s="15">
        <v>20</v>
      </c>
      <c r="Q8" s="5">
        <f t="shared" ref="Q8:Q13" si="7">P8</f>
        <v>20</v>
      </c>
      <c r="R8" s="21"/>
      <c r="S8" s="1"/>
      <c r="T8" s="1">
        <f t="shared" ref="T8:T15" si="8">(F8+N8+Q8)/O8</f>
        <v>17.23340759110588</v>
      </c>
      <c r="U8" s="1">
        <f t="shared" si="5"/>
        <v>13.030137446933713</v>
      </c>
      <c r="V8" s="1">
        <v>7.1721999999999992</v>
      </c>
      <c r="W8" s="1">
        <v>4.1201999999999996</v>
      </c>
      <c r="X8" s="1">
        <v>4.3499999999999996</v>
      </c>
      <c r="Y8" s="1">
        <v>7.9010000000000007</v>
      </c>
      <c r="Z8" s="1">
        <v>5.2951999999999986</v>
      </c>
      <c r="AA8" s="25"/>
      <c r="AB8" s="1">
        <f t="shared" ref="AB8:AB15" si="9">Q8*G8</f>
        <v>20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36</v>
      </c>
      <c r="B9" s="1" t="s">
        <v>33</v>
      </c>
      <c r="C9" s="1">
        <v>162.42699999999999</v>
      </c>
      <c r="D9" s="1">
        <v>459.82600000000002</v>
      </c>
      <c r="E9" s="1">
        <v>333.72500000000002</v>
      </c>
      <c r="F9" s="1">
        <v>210.601</v>
      </c>
      <c r="G9" s="6">
        <v>1</v>
      </c>
      <c r="H9" s="1">
        <v>45</v>
      </c>
      <c r="I9" s="1"/>
      <c r="J9" s="1">
        <v>328</v>
      </c>
      <c r="K9" s="1">
        <f t="shared" si="1"/>
        <v>5.7250000000000227</v>
      </c>
      <c r="L9" s="1">
        <f t="shared" si="2"/>
        <v>333.72500000000002</v>
      </c>
      <c r="M9" s="1"/>
      <c r="N9" s="1">
        <v>454</v>
      </c>
      <c r="O9" s="1">
        <f t="shared" si="3"/>
        <v>66.745000000000005</v>
      </c>
      <c r="P9" s="5">
        <f t="shared" ref="P9:P14" si="10">13*O9-N9-F9</f>
        <v>203.08400000000006</v>
      </c>
      <c r="Q9" s="5">
        <f t="shared" si="7"/>
        <v>203.08400000000006</v>
      </c>
      <c r="R9" s="21"/>
      <c r="S9" s="1"/>
      <c r="T9" s="1">
        <f t="shared" si="8"/>
        <v>13</v>
      </c>
      <c r="U9" s="1">
        <f t="shared" si="5"/>
        <v>9.9573151546932355</v>
      </c>
      <c r="V9" s="1">
        <v>74.231999999999999</v>
      </c>
      <c r="W9" s="1">
        <v>70.671000000000006</v>
      </c>
      <c r="X9" s="1">
        <v>36.616</v>
      </c>
      <c r="Y9" s="1">
        <v>76.477800000000002</v>
      </c>
      <c r="Z9" s="1">
        <v>67.524000000000001</v>
      </c>
      <c r="AA9" s="25"/>
      <c r="AB9" s="1">
        <f t="shared" si="9"/>
        <v>203.08400000000006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37</v>
      </c>
      <c r="B10" s="1" t="s">
        <v>33</v>
      </c>
      <c r="C10" s="1">
        <v>288.61799999999999</v>
      </c>
      <c r="D10" s="1">
        <v>882.87099999999998</v>
      </c>
      <c r="E10" s="1">
        <v>469.24799999999999</v>
      </c>
      <c r="F10" s="1">
        <v>217</v>
      </c>
      <c r="G10" s="6">
        <v>1</v>
      </c>
      <c r="H10" s="1">
        <v>45</v>
      </c>
      <c r="I10" s="1"/>
      <c r="J10" s="1">
        <v>448.2</v>
      </c>
      <c r="K10" s="1">
        <f t="shared" si="1"/>
        <v>21.048000000000002</v>
      </c>
      <c r="L10" s="1">
        <f t="shared" si="2"/>
        <v>469.24799999999999</v>
      </c>
      <c r="M10" s="1"/>
      <c r="N10" s="1">
        <v>950</v>
      </c>
      <c r="O10" s="1">
        <f t="shared" si="3"/>
        <v>93.849599999999995</v>
      </c>
      <c r="P10" s="5">
        <f t="shared" si="10"/>
        <v>53.044799999999896</v>
      </c>
      <c r="Q10" s="5">
        <f t="shared" si="7"/>
        <v>53.044799999999896</v>
      </c>
      <c r="R10" s="21"/>
      <c r="S10" s="1"/>
      <c r="T10" s="1">
        <f t="shared" si="8"/>
        <v>13</v>
      </c>
      <c r="U10" s="1">
        <f t="shared" si="5"/>
        <v>12.434789279869067</v>
      </c>
      <c r="V10" s="1">
        <v>112.98</v>
      </c>
      <c r="W10" s="1">
        <v>106.7004</v>
      </c>
      <c r="X10" s="1">
        <v>95.148200000000003</v>
      </c>
      <c r="Y10" s="1">
        <v>53.385599999999997</v>
      </c>
      <c r="Z10" s="1">
        <v>110.9974</v>
      </c>
      <c r="AA10" s="25"/>
      <c r="AB10" s="1">
        <f t="shared" si="9"/>
        <v>53.044799999999896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38</v>
      </c>
      <c r="B11" s="1" t="s">
        <v>33</v>
      </c>
      <c r="C11" s="1">
        <v>593.851</v>
      </c>
      <c r="D11" s="1">
        <v>517.86900000000003</v>
      </c>
      <c r="E11" s="1">
        <v>499.87200000000001</v>
      </c>
      <c r="F11" s="1">
        <v>280.27100000000002</v>
      </c>
      <c r="G11" s="6">
        <v>1</v>
      </c>
      <c r="H11" s="1">
        <v>60</v>
      </c>
      <c r="I11" s="1"/>
      <c r="J11" s="1">
        <v>551.6</v>
      </c>
      <c r="K11" s="1">
        <f t="shared" si="1"/>
        <v>-51.728000000000009</v>
      </c>
      <c r="L11" s="1">
        <f t="shared" si="2"/>
        <v>499.87200000000001</v>
      </c>
      <c r="M11" s="1"/>
      <c r="N11" s="1">
        <v>550</v>
      </c>
      <c r="O11" s="1">
        <f t="shared" si="3"/>
        <v>99.974400000000003</v>
      </c>
      <c r="P11" s="5">
        <f t="shared" si="10"/>
        <v>469.39620000000008</v>
      </c>
      <c r="Q11" s="5">
        <v>1000</v>
      </c>
      <c r="R11" s="24">
        <v>1000</v>
      </c>
      <c r="S11" s="16"/>
      <c r="T11" s="1">
        <f t="shared" si="8"/>
        <v>18.307396693553549</v>
      </c>
      <c r="U11" s="1">
        <f t="shared" si="5"/>
        <v>8.3048360380257336</v>
      </c>
      <c r="V11" s="1">
        <v>97.053599999999989</v>
      </c>
      <c r="W11" s="1">
        <v>101.2792</v>
      </c>
      <c r="X11" s="1">
        <v>61.407600000000002</v>
      </c>
      <c r="Y11" s="1">
        <v>104.467</v>
      </c>
      <c r="Z11" s="1">
        <v>113.119</v>
      </c>
      <c r="AA11" s="25" t="s">
        <v>122</v>
      </c>
      <c r="AB11" s="1">
        <f t="shared" si="9"/>
        <v>1000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39</v>
      </c>
      <c r="B12" s="1" t="s">
        <v>33</v>
      </c>
      <c r="C12" s="1">
        <v>81</v>
      </c>
      <c r="D12" s="1">
        <v>7.0000000000000001E-3</v>
      </c>
      <c r="E12" s="1">
        <v>32.851999999999997</v>
      </c>
      <c r="F12" s="1">
        <v>40.042000000000002</v>
      </c>
      <c r="G12" s="6">
        <v>1</v>
      </c>
      <c r="H12" s="1">
        <v>120</v>
      </c>
      <c r="I12" s="1"/>
      <c r="J12" s="1">
        <v>34.200000000000003</v>
      </c>
      <c r="K12" s="1">
        <f t="shared" si="1"/>
        <v>-1.3480000000000061</v>
      </c>
      <c r="L12" s="1">
        <f t="shared" si="2"/>
        <v>32.851999999999997</v>
      </c>
      <c r="M12" s="1"/>
      <c r="N12" s="1">
        <v>7</v>
      </c>
      <c r="O12" s="1">
        <f t="shared" si="3"/>
        <v>6.5703999999999994</v>
      </c>
      <c r="P12" s="5">
        <f t="shared" si="10"/>
        <v>38.373199999999997</v>
      </c>
      <c r="Q12" s="5">
        <v>150</v>
      </c>
      <c r="R12" s="24">
        <v>150</v>
      </c>
      <c r="S12" s="16"/>
      <c r="T12" s="1">
        <f t="shared" si="8"/>
        <v>29.989346158529163</v>
      </c>
      <c r="U12" s="1">
        <f t="shared" si="5"/>
        <v>7.1596858638743468</v>
      </c>
      <c r="V12" s="1">
        <v>6.1061999999999994</v>
      </c>
      <c r="W12" s="1">
        <v>5.8692000000000002</v>
      </c>
      <c r="X12" s="1">
        <v>3.6288</v>
      </c>
      <c r="Y12" s="1">
        <v>11.4984</v>
      </c>
      <c r="Z12" s="1">
        <v>1.6355999999999999</v>
      </c>
      <c r="AA12" s="25"/>
      <c r="AB12" s="1">
        <f t="shared" si="9"/>
        <v>150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40</v>
      </c>
      <c r="B13" s="1" t="s">
        <v>33</v>
      </c>
      <c r="C13" s="1">
        <v>14.75</v>
      </c>
      <c r="D13" s="1">
        <v>169.89400000000001</v>
      </c>
      <c r="E13" s="1">
        <v>90.325999999999993</v>
      </c>
      <c r="F13" s="1">
        <v>79.298000000000002</v>
      </c>
      <c r="G13" s="6">
        <v>1</v>
      </c>
      <c r="H13" s="1">
        <v>60</v>
      </c>
      <c r="I13" s="1"/>
      <c r="J13" s="1">
        <v>95.5</v>
      </c>
      <c r="K13" s="1">
        <f t="shared" si="1"/>
        <v>-5.1740000000000066</v>
      </c>
      <c r="L13" s="1">
        <f t="shared" si="2"/>
        <v>90.325999999999993</v>
      </c>
      <c r="M13" s="1"/>
      <c r="N13" s="1">
        <v>0</v>
      </c>
      <c r="O13" s="1">
        <f t="shared" si="3"/>
        <v>18.065199999999997</v>
      </c>
      <c r="P13" s="5">
        <f>12*O13-N13-F13</f>
        <v>137.48439999999997</v>
      </c>
      <c r="Q13" s="5">
        <f t="shared" si="7"/>
        <v>137.48439999999997</v>
      </c>
      <c r="R13" s="21"/>
      <c r="S13" s="1"/>
      <c r="T13" s="1">
        <f t="shared" si="8"/>
        <v>12</v>
      </c>
      <c r="U13" s="1">
        <f t="shared" si="5"/>
        <v>4.3895445386710366</v>
      </c>
      <c r="V13" s="1">
        <v>13.2158</v>
      </c>
      <c r="W13" s="1">
        <v>18.027000000000001</v>
      </c>
      <c r="X13" s="1">
        <v>6.4828000000000001</v>
      </c>
      <c r="Y13" s="1">
        <v>14.3756</v>
      </c>
      <c r="Z13" s="1">
        <v>15.757199999999999</v>
      </c>
      <c r="AA13" s="25"/>
      <c r="AB13" s="1">
        <f t="shared" si="9"/>
        <v>137.48439999999997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41</v>
      </c>
      <c r="B14" s="1" t="s">
        <v>33</v>
      </c>
      <c r="C14" s="1">
        <v>255.125</v>
      </c>
      <c r="D14" s="1">
        <v>554.49599999999998</v>
      </c>
      <c r="E14" s="1">
        <v>414.75599999999997</v>
      </c>
      <c r="F14" s="1">
        <v>267.89999999999998</v>
      </c>
      <c r="G14" s="6">
        <v>1</v>
      </c>
      <c r="H14" s="1">
        <v>60</v>
      </c>
      <c r="I14" s="1"/>
      <c r="J14" s="1">
        <v>428.8</v>
      </c>
      <c r="K14" s="1">
        <f t="shared" si="1"/>
        <v>-14.04400000000004</v>
      </c>
      <c r="L14" s="1">
        <f t="shared" si="2"/>
        <v>414.75599999999997</v>
      </c>
      <c r="M14" s="1"/>
      <c r="N14" s="1">
        <v>330</v>
      </c>
      <c r="O14" s="1">
        <f t="shared" si="3"/>
        <v>82.9512</v>
      </c>
      <c r="P14" s="5">
        <f t="shared" si="10"/>
        <v>480.46560000000011</v>
      </c>
      <c r="Q14" s="5">
        <v>700</v>
      </c>
      <c r="R14" s="24">
        <v>700</v>
      </c>
      <c r="S14" s="16"/>
      <c r="T14" s="1">
        <f t="shared" si="8"/>
        <v>15.646548814242593</v>
      </c>
      <c r="U14" s="1">
        <f t="shared" si="5"/>
        <v>7.2078523276335966</v>
      </c>
      <c r="V14" s="1">
        <v>73.698000000000008</v>
      </c>
      <c r="W14" s="1">
        <v>77.697199999999995</v>
      </c>
      <c r="X14" s="1">
        <v>62.874000000000002</v>
      </c>
      <c r="Y14" s="1">
        <v>87.209000000000003</v>
      </c>
      <c r="Z14" s="1">
        <v>75.259199999999993</v>
      </c>
      <c r="AA14" s="25" t="s">
        <v>122</v>
      </c>
      <c r="AB14" s="1">
        <f t="shared" si="9"/>
        <v>700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42</v>
      </c>
      <c r="B15" s="1" t="s">
        <v>31</v>
      </c>
      <c r="C15" s="1">
        <v>343</v>
      </c>
      <c r="D15" s="1">
        <v>320</v>
      </c>
      <c r="E15" s="1">
        <v>553</v>
      </c>
      <c r="F15" s="1">
        <v>47</v>
      </c>
      <c r="G15" s="6">
        <v>0.25</v>
      </c>
      <c r="H15" s="1">
        <v>120</v>
      </c>
      <c r="I15" s="1"/>
      <c r="J15" s="1">
        <v>542</v>
      </c>
      <c r="K15" s="1">
        <f t="shared" si="1"/>
        <v>11</v>
      </c>
      <c r="L15" s="1">
        <f t="shared" si="2"/>
        <v>505</v>
      </c>
      <c r="M15" s="1">
        <v>48</v>
      </c>
      <c r="N15" s="1">
        <v>250</v>
      </c>
      <c r="O15" s="1">
        <f t="shared" si="3"/>
        <v>101</v>
      </c>
      <c r="P15" s="5">
        <f>11*O15-N15-F15</f>
        <v>814</v>
      </c>
      <c r="Q15" s="5">
        <v>1100</v>
      </c>
      <c r="R15" s="24">
        <v>1100</v>
      </c>
      <c r="S15" s="16"/>
      <c r="T15" s="1">
        <f t="shared" si="8"/>
        <v>13.831683168316832</v>
      </c>
      <c r="U15" s="1">
        <f t="shared" si="5"/>
        <v>2.9405940594059405</v>
      </c>
      <c r="V15" s="1">
        <v>63</v>
      </c>
      <c r="W15" s="1">
        <v>74.599999999999994</v>
      </c>
      <c r="X15" s="1">
        <v>68.2</v>
      </c>
      <c r="Y15" s="1">
        <v>82</v>
      </c>
      <c r="Z15" s="1">
        <v>68</v>
      </c>
      <c r="AA15" s="25" t="s">
        <v>125</v>
      </c>
      <c r="AB15" s="1">
        <f t="shared" si="9"/>
        <v>275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0" t="s">
        <v>43</v>
      </c>
      <c r="B16" s="10" t="s">
        <v>31</v>
      </c>
      <c r="C16" s="10"/>
      <c r="D16" s="10">
        <v>120</v>
      </c>
      <c r="E16" s="10"/>
      <c r="F16" s="10"/>
      <c r="G16" s="11">
        <v>0</v>
      </c>
      <c r="H16" s="10" t="e">
        <v>#N/A</v>
      </c>
      <c r="I16" s="10"/>
      <c r="J16" s="10"/>
      <c r="K16" s="10">
        <f t="shared" si="1"/>
        <v>0</v>
      </c>
      <c r="L16" s="10">
        <f t="shared" si="2"/>
        <v>0</v>
      </c>
      <c r="M16" s="10"/>
      <c r="N16" s="10"/>
      <c r="O16" s="10">
        <f t="shared" si="3"/>
        <v>0</v>
      </c>
      <c r="P16" s="12"/>
      <c r="Q16" s="12"/>
      <c r="R16" s="22"/>
      <c r="S16" s="10"/>
      <c r="T16" s="10" t="e">
        <f t="shared" si="4"/>
        <v>#DIV/0!</v>
      </c>
      <c r="U16" s="10" t="e">
        <f t="shared" si="5"/>
        <v>#DIV/0!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27" t="s">
        <v>44</v>
      </c>
      <c r="AB16" s="10">
        <f t="shared" si="6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45</v>
      </c>
      <c r="B17" s="1" t="s">
        <v>31</v>
      </c>
      <c r="C17" s="1">
        <v>83</v>
      </c>
      <c r="D17" s="1">
        <v>96</v>
      </c>
      <c r="E17" s="1">
        <v>170</v>
      </c>
      <c r="F17" s="1"/>
      <c r="G17" s="6">
        <v>0.15</v>
      </c>
      <c r="H17" s="1">
        <v>60</v>
      </c>
      <c r="I17" s="1"/>
      <c r="J17" s="1">
        <v>227</v>
      </c>
      <c r="K17" s="1">
        <f t="shared" si="1"/>
        <v>-57</v>
      </c>
      <c r="L17" s="1">
        <f t="shared" si="2"/>
        <v>170</v>
      </c>
      <c r="M17" s="1"/>
      <c r="N17" s="1">
        <v>0</v>
      </c>
      <c r="O17" s="1">
        <f t="shared" si="3"/>
        <v>34</v>
      </c>
      <c r="P17" s="5">
        <f>7*O17-N17-F17</f>
        <v>238</v>
      </c>
      <c r="Q17" s="5">
        <v>400</v>
      </c>
      <c r="R17" s="24">
        <v>400</v>
      </c>
      <c r="S17" s="16"/>
      <c r="T17" s="1">
        <f t="shared" ref="T17:T36" si="11">(F17+N17+Q17)/O17</f>
        <v>11.764705882352942</v>
      </c>
      <c r="U17" s="1">
        <f t="shared" si="5"/>
        <v>0</v>
      </c>
      <c r="V17" s="1">
        <v>10.199999999999999</v>
      </c>
      <c r="W17" s="1">
        <v>17.600000000000001</v>
      </c>
      <c r="X17" s="1">
        <v>13.4</v>
      </c>
      <c r="Y17" s="1">
        <v>23.6</v>
      </c>
      <c r="Z17" s="1">
        <v>38.6</v>
      </c>
      <c r="AA17" s="25"/>
      <c r="AB17" s="1">
        <f t="shared" ref="AB17:AB36" si="12">Q17*G17</f>
        <v>60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47</v>
      </c>
      <c r="B18" s="1" t="s">
        <v>31</v>
      </c>
      <c r="C18" s="1">
        <v>108</v>
      </c>
      <c r="D18" s="1">
        <v>145</v>
      </c>
      <c r="E18" s="1">
        <v>211</v>
      </c>
      <c r="F18" s="1">
        <v>30</v>
      </c>
      <c r="G18" s="6">
        <v>0.15</v>
      </c>
      <c r="H18" s="1">
        <v>60</v>
      </c>
      <c r="I18" s="1"/>
      <c r="J18" s="1">
        <v>229</v>
      </c>
      <c r="K18" s="1">
        <f t="shared" si="1"/>
        <v>-18</v>
      </c>
      <c r="L18" s="1">
        <f t="shared" si="2"/>
        <v>211</v>
      </c>
      <c r="M18" s="1"/>
      <c r="N18" s="1">
        <v>0</v>
      </c>
      <c r="O18" s="1">
        <f t="shared" si="3"/>
        <v>42.2</v>
      </c>
      <c r="P18" s="5">
        <f>9*O18-N18-F18</f>
        <v>349.8</v>
      </c>
      <c r="Q18" s="5">
        <v>400</v>
      </c>
      <c r="R18" s="24">
        <v>400</v>
      </c>
      <c r="S18" s="16"/>
      <c r="T18" s="1">
        <f t="shared" si="11"/>
        <v>10.189573459715639</v>
      </c>
      <c r="U18" s="1">
        <f t="shared" si="5"/>
        <v>0.71090047393364919</v>
      </c>
      <c r="V18" s="1">
        <v>13.4</v>
      </c>
      <c r="W18" s="1">
        <v>24</v>
      </c>
      <c r="X18" s="1">
        <v>19.399999999999999</v>
      </c>
      <c r="Y18" s="1">
        <v>24.2</v>
      </c>
      <c r="Z18" s="1">
        <v>43.6</v>
      </c>
      <c r="AA18" s="25"/>
      <c r="AB18" s="1">
        <f t="shared" si="12"/>
        <v>60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48</v>
      </c>
      <c r="B19" s="1" t="s">
        <v>31</v>
      </c>
      <c r="C19" s="1">
        <v>157</v>
      </c>
      <c r="D19" s="1">
        <v>16</v>
      </c>
      <c r="E19" s="1">
        <v>163</v>
      </c>
      <c r="F19" s="1"/>
      <c r="G19" s="6">
        <v>0.15</v>
      </c>
      <c r="H19" s="1">
        <v>60</v>
      </c>
      <c r="I19" s="1"/>
      <c r="J19" s="1">
        <v>219</v>
      </c>
      <c r="K19" s="1">
        <f t="shared" si="1"/>
        <v>-56</v>
      </c>
      <c r="L19" s="1">
        <f t="shared" si="2"/>
        <v>163</v>
      </c>
      <c r="M19" s="1"/>
      <c r="N19" s="1">
        <v>0</v>
      </c>
      <c r="O19" s="1">
        <f t="shared" si="3"/>
        <v>32.6</v>
      </c>
      <c r="P19" s="5">
        <f>8*O19-N19-F19</f>
        <v>260.8</v>
      </c>
      <c r="Q19" s="5">
        <v>400</v>
      </c>
      <c r="R19" s="24">
        <v>400</v>
      </c>
      <c r="S19" s="16"/>
      <c r="T19" s="1">
        <f t="shared" si="11"/>
        <v>12.269938650306749</v>
      </c>
      <c r="U19" s="1">
        <f t="shared" si="5"/>
        <v>0</v>
      </c>
      <c r="V19" s="1">
        <v>11.6</v>
      </c>
      <c r="W19" s="1">
        <v>17.600000000000001</v>
      </c>
      <c r="X19" s="1">
        <v>17.2</v>
      </c>
      <c r="Y19" s="1">
        <v>19.8</v>
      </c>
      <c r="Z19" s="1">
        <v>46.4</v>
      </c>
      <c r="AA19" s="25"/>
      <c r="AB19" s="1">
        <f t="shared" si="12"/>
        <v>60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49</v>
      </c>
      <c r="B20" s="1" t="s">
        <v>33</v>
      </c>
      <c r="C20" s="1"/>
      <c r="D20" s="1">
        <v>35.768999999999998</v>
      </c>
      <c r="E20" s="1">
        <v>13.467000000000001</v>
      </c>
      <c r="F20" s="1">
        <v>22.106000000000002</v>
      </c>
      <c r="G20" s="6">
        <v>1</v>
      </c>
      <c r="H20" s="1">
        <v>120</v>
      </c>
      <c r="I20" s="1"/>
      <c r="J20" s="1">
        <v>14.4</v>
      </c>
      <c r="K20" s="1">
        <f t="shared" si="1"/>
        <v>-0.93299999999999983</v>
      </c>
      <c r="L20" s="1">
        <f t="shared" si="2"/>
        <v>13.467000000000001</v>
      </c>
      <c r="M20" s="1"/>
      <c r="N20" s="1">
        <v>0</v>
      </c>
      <c r="O20" s="1">
        <f t="shared" si="3"/>
        <v>2.6934</v>
      </c>
      <c r="P20" s="5">
        <f t="shared" ref="P20:P31" si="13">13*O20-N20-F20</f>
        <v>12.908200000000001</v>
      </c>
      <c r="Q20" s="5">
        <v>70</v>
      </c>
      <c r="R20" s="24">
        <v>100</v>
      </c>
      <c r="S20" s="16"/>
      <c r="T20" s="1">
        <f t="shared" si="11"/>
        <v>34.19692581866785</v>
      </c>
      <c r="U20" s="1">
        <f t="shared" si="5"/>
        <v>8.2074701121259377</v>
      </c>
      <c r="V20" s="1">
        <v>2.5604</v>
      </c>
      <c r="W20" s="1">
        <v>3.726</v>
      </c>
      <c r="X20" s="1">
        <v>0.94440000000000013</v>
      </c>
      <c r="Y20" s="1">
        <v>2.5232000000000001</v>
      </c>
      <c r="Z20" s="1">
        <v>3.0558000000000001</v>
      </c>
      <c r="AA20" s="25"/>
      <c r="AB20" s="1">
        <f t="shared" si="12"/>
        <v>70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50</v>
      </c>
      <c r="B21" s="1" t="s">
        <v>33</v>
      </c>
      <c r="C21" s="1">
        <v>78</v>
      </c>
      <c r="D21" s="1">
        <v>0.94299999999999995</v>
      </c>
      <c r="E21" s="1">
        <v>73.066999999999993</v>
      </c>
      <c r="F21" s="1"/>
      <c r="G21" s="6">
        <v>1</v>
      </c>
      <c r="H21" s="1">
        <v>60</v>
      </c>
      <c r="I21" s="1"/>
      <c r="J21" s="1">
        <v>74.599999999999994</v>
      </c>
      <c r="K21" s="1">
        <f t="shared" si="1"/>
        <v>-1.5330000000000013</v>
      </c>
      <c r="L21" s="1">
        <f t="shared" si="2"/>
        <v>73.066999999999993</v>
      </c>
      <c r="M21" s="1"/>
      <c r="N21" s="1">
        <v>98</v>
      </c>
      <c r="O21" s="1">
        <f t="shared" si="3"/>
        <v>14.613399999999999</v>
      </c>
      <c r="P21" s="5">
        <f t="shared" si="13"/>
        <v>91.974199999999996</v>
      </c>
      <c r="Q21" s="5">
        <v>100</v>
      </c>
      <c r="R21" s="24">
        <v>100</v>
      </c>
      <c r="S21" s="16"/>
      <c r="T21" s="1">
        <f t="shared" si="11"/>
        <v>13.54920826091122</v>
      </c>
      <c r="U21" s="1">
        <f t="shared" si="5"/>
        <v>6.7061737857035331</v>
      </c>
      <c r="V21" s="1">
        <v>13.066000000000001</v>
      </c>
      <c r="W21" s="1">
        <v>7.5075999999999992</v>
      </c>
      <c r="X21" s="1">
        <v>2.7347999999999999</v>
      </c>
      <c r="Y21" s="1">
        <v>14.009</v>
      </c>
      <c r="Z21" s="1">
        <v>4.3696000000000002</v>
      </c>
      <c r="AA21" s="25"/>
      <c r="AB21" s="1">
        <f t="shared" si="12"/>
        <v>100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51</v>
      </c>
      <c r="B22" s="1" t="s">
        <v>33</v>
      </c>
      <c r="C22" s="1">
        <v>54.7</v>
      </c>
      <c r="D22" s="1">
        <v>2.3839999999999999</v>
      </c>
      <c r="E22" s="1">
        <v>39.097999999999999</v>
      </c>
      <c r="F22" s="1">
        <v>14.092000000000001</v>
      </c>
      <c r="G22" s="6">
        <v>1</v>
      </c>
      <c r="H22" s="1">
        <v>60</v>
      </c>
      <c r="I22" s="1"/>
      <c r="J22" s="1">
        <v>37.5</v>
      </c>
      <c r="K22" s="1">
        <f t="shared" si="1"/>
        <v>1.597999999999999</v>
      </c>
      <c r="L22" s="1">
        <f t="shared" si="2"/>
        <v>39.097999999999999</v>
      </c>
      <c r="M22" s="1"/>
      <c r="N22" s="1">
        <v>47</v>
      </c>
      <c r="O22" s="1">
        <f t="shared" si="3"/>
        <v>7.8195999999999994</v>
      </c>
      <c r="P22" s="5">
        <f t="shared" si="13"/>
        <v>40.562799999999996</v>
      </c>
      <c r="Q22" s="5">
        <v>90</v>
      </c>
      <c r="R22" s="24">
        <v>100</v>
      </c>
      <c r="S22" s="16"/>
      <c r="T22" s="1">
        <f t="shared" si="11"/>
        <v>19.322215970126347</v>
      </c>
      <c r="U22" s="1">
        <f t="shared" si="5"/>
        <v>7.8126758401964302</v>
      </c>
      <c r="V22" s="1">
        <v>7.5085999999999986</v>
      </c>
      <c r="W22" s="1">
        <v>6.3128000000000002</v>
      </c>
      <c r="X22" s="1">
        <v>2.7753999999999999</v>
      </c>
      <c r="Y22" s="1">
        <v>10.154</v>
      </c>
      <c r="Z22" s="1">
        <v>5.4534000000000002</v>
      </c>
      <c r="AA22" s="25"/>
      <c r="AB22" s="1">
        <f t="shared" si="12"/>
        <v>90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52</v>
      </c>
      <c r="B23" s="1" t="s">
        <v>33</v>
      </c>
      <c r="C23" s="1">
        <v>116.41</v>
      </c>
      <c r="D23" s="1">
        <v>442.34800000000001</v>
      </c>
      <c r="E23" s="1">
        <v>225.70500000000001</v>
      </c>
      <c r="F23" s="1">
        <v>221.13399999999999</v>
      </c>
      <c r="G23" s="6">
        <v>1</v>
      </c>
      <c r="H23" s="1">
        <v>45</v>
      </c>
      <c r="I23" s="1"/>
      <c r="J23" s="1">
        <v>267.60000000000002</v>
      </c>
      <c r="K23" s="1">
        <f t="shared" si="1"/>
        <v>-41.89500000000001</v>
      </c>
      <c r="L23" s="1">
        <f t="shared" si="2"/>
        <v>225.70500000000001</v>
      </c>
      <c r="M23" s="1"/>
      <c r="N23" s="1">
        <v>671</v>
      </c>
      <c r="O23" s="1">
        <f t="shared" si="3"/>
        <v>45.141000000000005</v>
      </c>
      <c r="P23" s="5"/>
      <c r="Q23" s="5">
        <v>150</v>
      </c>
      <c r="R23" s="24">
        <v>250</v>
      </c>
      <c r="S23" s="16"/>
      <c r="T23" s="1">
        <f t="shared" si="11"/>
        <v>23.086196584036681</v>
      </c>
      <c r="U23" s="1">
        <f t="shared" si="5"/>
        <v>19.763275071442809</v>
      </c>
      <c r="V23" s="1">
        <v>83.080600000000004</v>
      </c>
      <c r="W23" s="1">
        <v>66.6982</v>
      </c>
      <c r="X23" s="1">
        <v>57.640200000000007</v>
      </c>
      <c r="Y23" s="1">
        <v>28.84500000000001</v>
      </c>
      <c r="Z23" s="1">
        <v>77.837800000000001</v>
      </c>
      <c r="AA23" s="28" t="s">
        <v>46</v>
      </c>
      <c r="AB23" s="1">
        <f t="shared" si="12"/>
        <v>150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53</v>
      </c>
      <c r="B24" s="1" t="s">
        <v>33</v>
      </c>
      <c r="C24" s="1">
        <v>129.83600000000001</v>
      </c>
      <c r="D24" s="1">
        <v>203.49</v>
      </c>
      <c r="E24" s="1">
        <v>153.346</v>
      </c>
      <c r="F24" s="1">
        <v>144.708</v>
      </c>
      <c r="G24" s="6">
        <v>1</v>
      </c>
      <c r="H24" s="1">
        <v>60</v>
      </c>
      <c r="I24" s="1"/>
      <c r="J24" s="1">
        <v>168.3</v>
      </c>
      <c r="K24" s="1">
        <f t="shared" si="1"/>
        <v>-14.954000000000008</v>
      </c>
      <c r="L24" s="1">
        <f t="shared" si="2"/>
        <v>153.346</v>
      </c>
      <c r="M24" s="1"/>
      <c r="N24" s="1">
        <v>17</v>
      </c>
      <c r="O24" s="1">
        <f t="shared" si="3"/>
        <v>30.6692</v>
      </c>
      <c r="P24" s="5">
        <f t="shared" si="13"/>
        <v>236.99159999999998</v>
      </c>
      <c r="Q24" s="5">
        <f t="shared" ref="Q24:Q34" si="14">P24</f>
        <v>236.99159999999998</v>
      </c>
      <c r="R24" s="21"/>
      <c r="S24" s="1"/>
      <c r="T24" s="1">
        <f t="shared" si="11"/>
        <v>13</v>
      </c>
      <c r="U24" s="1">
        <f t="shared" si="5"/>
        <v>5.2726513896678098</v>
      </c>
      <c r="V24" s="1">
        <v>24.131799999999998</v>
      </c>
      <c r="W24" s="1">
        <v>30.087800000000001</v>
      </c>
      <c r="X24" s="1">
        <v>24.3962</v>
      </c>
      <c r="Y24" s="1">
        <v>29.927</v>
      </c>
      <c r="Z24" s="1">
        <v>31.0684</v>
      </c>
      <c r="AA24" s="25"/>
      <c r="AB24" s="1">
        <f t="shared" si="12"/>
        <v>236.99159999999998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54</v>
      </c>
      <c r="B25" s="1" t="s">
        <v>31</v>
      </c>
      <c r="C25" s="1">
        <v>393</v>
      </c>
      <c r="D25" s="1">
        <v>352</v>
      </c>
      <c r="E25" s="1">
        <v>481</v>
      </c>
      <c r="F25" s="1">
        <v>218</v>
      </c>
      <c r="G25" s="6">
        <v>0.25</v>
      </c>
      <c r="H25" s="1">
        <v>120</v>
      </c>
      <c r="I25" s="1"/>
      <c r="J25" s="1">
        <v>471</v>
      </c>
      <c r="K25" s="1">
        <f t="shared" si="1"/>
        <v>10</v>
      </c>
      <c r="L25" s="1">
        <f t="shared" si="2"/>
        <v>481</v>
      </c>
      <c r="M25" s="1"/>
      <c r="N25" s="1">
        <v>0</v>
      </c>
      <c r="O25" s="1">
        <f t="shared" si="3"/>
        <v>96.2</v>
      </c>
      <c r="P25" s="5">
        <f>10*O25-N25-F25</f>
        <v>744</v>
      </c>
      <c r="Q25" s="5">
        <v>1000</v>
      </c>
      <c r="R25" s="24">
        <v>1000</v>
      </c>
      <c r="S25" s="16"/>
      <c r="T25" s="1">
        <f t="shared" si="11"/>
        <v>12.661122661122661</v>
      </c>
      <c r="U25" s="1">
        <f t="shared" si="5"/>
        <v>2.2661122661122661</v>
      </c>
      <c r="V25" s="1">
        <v>50.6</v>
      </c>
      <c r="W25" s="1">
        <v>74.2</v>
      </c>
      <c r="X25" s="1">
        <v>66</v>
      </c>
      <c r="Y25" s="1">
        <v>71.8</v>
      </c>
      <c r="Z25" s="1">
        <v>69.2</v>
      </c>
      <c r="AA25" s="25"/>
      <c r="AB25" s="1">
        <f t="shared" si="12"/>
        <v>250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55</v>
      </c>
      <c r="B26" s="1" t="s">
        <v>33</v>
      </c>
      <c r="C26" s="1">
        <v>183.56200000000001</v>
      </c>
      <c r="D26" s="1">
        <v>569.81899999999996</v>
      </c>
      <c r="E26" s="1">
        <v>370.15699999999998</v>
      </c>
      <c r="F26" s="1">
        <v>251.52699999999999</v>
      </c>
      <c r="G26" s="6">
        <v>1</v>
      </c>
      <c r="H26" s="1">
        <v>45</v>
      </c>
      <c r="I26" s="1"/>
      <c r="J26" s="1">
        <v>373.6</v>
      </c>
      <c r="K26" s="1">
        <f t="shared" si="1"/>
        <v>-3.4430000000000405</v>
      </c>
      <c r="L26" s="1">
        <f t="shared" si="2"/>
        <v>349.88099999999997</v>
      </c>
      <c r="M26" s="1">
        <v>20.276</v>
      </c>
      <c r="N26" s="1">
        <v>548</v>
      </c>
      <c r="O26" s="1">
        <f t="shared" si="3"/>
        <v>69.976199999999992</v>
      </c>
      <c r="P26" s="5">
        <f t="shared" si="13"/>
        <v>110.16359999999992</v>
      </c>
      <c r="Q26" s="5">
        <v>400</v>
      </c>
      <c r="R26" s="24">
        <v>600</v>
      </c>
      <c r="S26" s="16"/>
      <c r="T26" s="1">
        <f t="shared" si="11"/>
        <v>17.14192825560691</v>
      </c>
      <c r="U26" s="1">
        <f t="shared" si="5"/>
        <v>11.425699023382238</v>
      </c>
      <c r="V26" s="1">
        <v>86.163399999999996</v>
      </c>
      <c r="W26" s="1">
        <v>75.158600000000007</v>
      </c>
      <c r="X26" s="1">
        <v>65.494599999999991</v>
      </c>
      <c r="Y26" s="1">
        <v>60.168399999999998</v>
      </c>
      <c r="Z26" s="1">
        <v>65.129600000000011</v>
      </c>
      <c r="AA26" s="25" t="s">
        <v>125</v>
      </c>
      <c r="AB26" s="1">
        <f t="shared" si="12"/>
        <v>400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56</v>
      </c>
      <c r="B27" s="1" t="s">
        <v>31</v>
      </c>
      <c r="C27" s="1">
        <v>195</v>
      </c>
      <c r="D27" s="1">
        <v>504</v>
      </c>
      <c r="E27" s="1">
        <v>387</v>
      </c>
      <c r="F27" s="1">
        <v>226</v>
      </c>
      <c r="G27" s="6">
        <v>0.12</v>
      </c>
      <c r="H27" s="1">
        <v>60</v>
      </c>
      <c r="I27" s="1"/>
      <c r="J27" s="1">
        <v>388</v>
      </c>
      <c r="K27" s="1">
        <f t="shared" si="1"/>
        <v>-1</v>
      </c>
      <c r="L27" s="1">
        <f t="shared" si="2"/>
        <v>387</v>
      </c>
      <c r="M27" s="1"/>
      <c r="N27" s="1">
        <v>148</v>
      </c>
      <c r="O27" s="1">
        <f t="shared" si="3"/>
        <v>77.400000000000006</v>
      </c>
      <c r="P27" s="5">
        <f t="shared" si="13"/>
        <v>632.20000000000005</v>
      </c>
      <c r="Q27" s="5">
        <f t="shared" si="14"/>
        <v>632.20000000000005</v>
      </c>
      <c r="R27" s="21"/>
      <c r="S27" s="1"/>
      <c r="T27" s="1">
        <f t="shared" si="11"/>
        <v>13</v>
      </c>
      <c r="U27" s="1">
        <f t="shared" si="5"/>
        <v>4.8320413436692506</v>
      </c>
      <c r="V27" s="1">
        <v>56.2</v>
      </c>
      <c r="W27" s="1">
        <v>68.599999999999994</v>
      </c>
      <c r="X27" s="1">
        <v>51.2</v>
      </c>
      <c r="Y27" s="1">
        <v>76.8</v>
      </c>
      <c r="Z27" s="1">
        <v>69.400000000000006</v>
      </c>
      <c r="AA27" s="25"/>
      <c r="AB27" s="1">
        <f t="shared" si="12"/>
        <v>75.864000000000004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57</v>
      </c>
      <c r="B28" s="1" t="s">
        <v>31</v>
      </c>
      <c r="C28" s="1">
        <v>284</v>
      </c>
      <c r="D28" s="1">
        <v>752</v>
      </c>
      <c r="E28" s="1">
        <v>420</v>
      </c>
      <c r="F28" s="1">
        <v>303</v>
      </c>
      <c r="G28" s="6">
        <v>0.25</v>
      </c>
      <c r="H28" s="1">
        <v>120</v>
      </c>
      <c r="I28" s="1"/>
      <c r="J28" s="1">
        <v>410</v>
      </c>
      <c r="K28" s="1">
        <f t="shared" si="1"/>
        <v>10</v>
      </c>
      <c r="L28" s="1">
        <f t="shared" si="2"/>
        <v>420</v>
      </c>
      <c r="M28" s="1"/>
      <c r="N28" s="1">
        <v>0</v>
      </c>
      <c r="O28" s="1">
        <f t="shared" si="3"/>
        <v>84</v>
      </c>
      <c r="P28" s="5">
        <f>12*O28-N28-F28</f>
        <v>705</v>
      </c>
      <c r="Q28" s="5">
        <v>900</v>
      </c>
      <c r="R28" s="24">
        <v>900</v>
      </c>
      <c r="S28" s="16"/>
      <c r="T28" s="1">
        <f t="shared" si="11"/>
        <v>14.321428571428571</v>
      </c>
      <c r="U28" s="1">
        <f t="shared" si="5"/>
        <v>3.6071428571428572</v>
      </c>
      <c r="V28" s="1">
        <v>55.4</v>
      </c>
      <c r="W28" s="1">
        <v>80.400000000000006</v>
      </c>
      <c r="X28" s="1">
        <v>63.2</v>
      </c>
      <c r="Y28" s="1">
        <v>80</v>
      </c>
      <c r="Z28" s="1">
        <v>71.8</v>
      </c>
      <c r="AA28" s="25" t="s">
        <v>124</v>
      </c>
      <c r="AB28" s="1">
        <f t="shared" si="12"/>
        <v>225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58</v>
      </c>
      <c r="B29" s="1" t="s">
        <v>33</v>
      </c>
      <c r="C29" s="1">
        <v>21.9</v>
      </c>
      <c r="D29" s="1">
        <v>48.976999999999997</v>
      </c>
      <c r="E29" s="1">
        <v>33.122999999999998</v>
      </c>
      <c r="F29" s="1">
        <v>30.527999999999999</v>
      </c>
      <c r="G29" s="6">
        <v>1</v>
      </c>
      <c r="H29" s="1">
        <v>120</v>
      </c>
      <c r="I29" s="1"/>
      <c r="J29" s="1">
        <v>32.700000000000003</v>
      </c>
      <c r="K29" s="1">
        <f t="shared" si="1"/>
        <v>0.42299999999999471</v>
      </c>
      <c r="L29" s="1">
        <f t="shared" si="2"/>
        <v>33.122999999999998</v>
      </c>
      <c r="M29" s="1"/>
      <c r="N29" s="1">
        <v>30</v>
      </c>
      <c r="O29" s="1">
        <f t="shared" si="3"/>
        <v>6.6245999999999992</v>
      </c>
      <c r="P29" s="5">
        <f t="shared" si="13"/>
        <v>25.591799999999985</v>
      </c>
      <c r="Q29" s="5">
        <v>40</v>
      </c>
      <c r="R29" s="24">
        <v>60</v>
      </c>
      <c r="S29" s="16"/>
      <c r="T29" s="1">
        <f t="shared" si="11"/>
        <v>15.174953959484347</v>
      </c>
      <c r="U29" s="1">
        <f t="shared" si="5"/>
        <v>9.1368535458744695</v>
      </c>
      <c r="V29" s="1">
        <v>7.1986000000000008</v>
      </c>
      <c r="W29" s="1">
        <v>7.5581999999999994</v>
      </c>
      <c r="X29" s="1">
        <v>3.7644000000000002</v>
      </c>
      <c r="Y29" s="1">
        <v>8.1254000000000008</v>
      </c>
      <c r="Z29" s="1">
        <v>6.0164</v>
      </c>
      <c r="AA29" s="25"/>
      <c r="AB29" s="1">
        <f t="shared" si="12"/>
        <v>40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59</v>
      </c>
      <c r="B30" s="1" t="s">
        <v>33</v>
      </c>
      <c r="C30" s="1">
        <v>86.1</v>
      </c>
      <c r="D30" s="1">
        <v>301.21100000000001</v>
      </c>
      <c r="E30" s="1">
        <v>283.375</v>
      </c>
      <c r="F30" s="1">
        <v>15.625</v>
      </c>
      <c r="G30" s="6">
        <v>1</v>
      </c>
      <c r="H30" s="1">
        <v>45</v>
      </c>
      <c r="I30" s="1"/>
      <c r="J30" s="1">
        <v>274</v>
      </c>
      <c r="K30" s="1">
        <f t="shared" si="1"/>
        <v>9.375</v>
      </c>
      <c r="L30" s="1">
        <f t="shared" si="2"/>
        <v>283.375</v>
      </c>
      <c r="M30" s="1"/>
      <c r="N30" s="1">
        <v>606</v>
      </c>
      <c r="O30" s="1">
        <f t="shared" si="3"/>
        <v>56.674999999999997</v>
      </c>
      <c r="P30" s="5">
        <f t="shared" si="13"/>
        <v>115.14999999999998</v>
      </c>
      <c r="Q30" s="5">
        <v>300</v>
      </c>
      <c r="R30" s="24">
        <v>300</v>
      </c>
      <c r="S30" s="16"/>
      <c r="T30" s="1">
        <f t="shared" si="11"/>
        <v>16.261579179532422</v>
      </c>
      <c r="U30" s="1">
        <f t="shared" si="5"/>
        <v>10.968239964711072</v>
      </c>
      <c r="V30" s="1">
        <v>67.157200000000003</v>
      </c>
      <c r="W30" s="1">
        <v>46.345399999999998</v>
      </c>
      <c r="X30" s="1">
        <v>39.827599999999997</v>
      </c>
      <c r="Y30" s="1">
        <v>37.394799999999996</v>
      </c>
      <c r="Z30" s="1">
        <v>51.615599999999993</v>
      </c>
      <c r="AA30" s="25" t="s">
        <v>125</v>
      </c>
      <c r="AB30" s="1">
        <f t="shared" si="12"/>
        <v>300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60</v>
      </c>
      <c r="B31" s="1" t="s">
        <v>33</v>
      </c>
      <c r="C31" s="1">
        <v>15.103999999999999</v>
      </c>
      <c r="D31" s="1">
        <v>503.32299999999998</v>
      </c>
      <c r="E31" s="1">
        <v>231.39500000000001</v>
      </c>
      <c r="F31" s="1">
        <v>271.928</v>
      </c>
      <c r="G31" s="6">
        <v>1</v>
      </c>
      <c r="H31" s="1">
        <v>60</v>
      </c>
      <c r="I31" s="1"/>
      <c r="J31" s="1">
        <v>247.5</v>
      </c>
      <c r="K31" s="1">
        <f t="shared" si="1"/>
        <v>-16.10499999999999</v>
      </c>
      <c r="L31" s="1">
        <f t="shared" si="2"/>
        <v>231.39500000000001</v>
      </c>
      <c r="M31" s="1"/>
      <c r="N31" s="1">
        <v>178</v>
      </c>
      <c r="O31" s="1">
        <f t="shared" si="3"/>
        <v>46.279000000000003</v>
      </c>
      <c r="P31" s="5">
        <f t="shared" si="13"/>
        <v>151.69900000000007</v>
      </c>
      <c r="Q31" s="5">
        <v>400</v>
      </c>
      <c r="R31" s="24">
        <v>400</v>
      </c>
      <c r="S31" s="16"/>
      <c r="T31" s="1">
        <f t="shared" si="11"/>
        <v>18.365306078350869</v>
      </c>
      <c r="U31" s="1">
        <f t="shared" si="5"/>
        <v>9.7220769679552266</v>
      </c>
      <c r="V31" s="1">
        <v>50.255200000000002</v>
      </c>
      <c r="W31" s="1">
        <v>55.06</v>
      </c>
      <c r="X31" s="1">
        <v>35.127400000000002</v>
      </c>
      <c r="Y31" s="1">
        <v>45.143799999999999</v>
      </c>
      <c r="Z31" s="1">
        <v>62.585799999999992</v>
      </c>
      <c r="AA31" s="25"/>
      <c r="AB31" s="1">
        <f t="shared" si="12"/>
        <v>400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61</v>
      </c>
      <c r="B32" s="1" t="s">
        <v>31</v>
      </c>
      <c r="C32" s="1"/>
      <c r="D32" s="1">
        <v>16</v>
      </c>
      <c r="E32" s="1">
        <v>16</v>
      </c>
      <c r="F32" s="1"/>
      <c r="G32" s="6">
        <v>0.22</v>
      </c>
      <c r="H32" s="1">
        <v>120</v>
      </c>
      <c r="I32" s="1"/>
      <c r="J32" s="1">
        <v>47</v>
      </c>
      <c r="K32" s="1">
        <f t="shared" si="1"/>
        <v>-31</v>
      </c>
      <c r="L32" s="1">
        <f t="shared" si="2"/>
        <v>16</v>
      </c>
      <c r="M32" s="1"/>
      <c r="N32" s="1">
        <v>0</v>
      </c>
      <c r="O32" s="1">
        <f t="shared" si="3"/>
        <v>3.2</v>
      </c>
      <c r="P32" s="5">
        <f>7*O32-N32-F32</f>
        <v>22.400000000000002</v>
      </c>
      <c r="Q32" s="5">
        <v>150</v>
      </c>
      <c r="R32" s="24">
        <v>150</v>
      </c>
      <c r="S32" s="16"/>
      <c r="T32" s="1">
        <f t="shared" si="11"/>
        <v>46.875</v>
      </c>
      <c r="U32" s="1">
        <f t="shared" si="5"/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29" t="s">
        <v>62</v>
      </c>
      <c r="AB32" s="1">
        <f t="shared" si="12"/>
        <v>33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63</v>
      </c>
      <c r="B33" s="1" t="s">
        <v>33</v>
      </c>
      <c r="C33" s="1">
        <v>35.463000000000001</v>
      </c>
      <c r="D33" s="1">
        <v>0.38200000000000001</v>
      </c>
      <c r="E33" s="1">
        <v>1.08</v>
      </c>
      <c r="F33" s="1"/>
      <c r="G33" s="6">
        <v>1</v>
      </c>
      <c r="H33" s="1">
        <v>45</v>
      </c>
      <c r="I33" s="1"/>
      <c r="J33" s="1">
        <v>65</v>
      </c>
      <c r="K33" s="1">
        <f t="shared" si="1"/>
        <v>-63.92</v>
      </c>
      <c r="L33" s="1">
        <f t="shared" si="2"/>
        <v>1.08</v>
      </c>
      <c r="M33" s="1"/>
      <c r="N33" s="1">
        <v>314</v>
      </c>
      <c r="O33" s="1">
        <f t="shared" si="3"/>
        <v>0.21600000000000003</v>
      </c>
      <c r="P33" s="5"/>
      <c r="Q33" s="5">
        <v>200</v>
      </c>
      <c r="R33" s="24">
        <v>500</v>
      </c>
      <c r="S33" s="16"/>
      <c r="T33" s="1">
        <f t="shared" si="11"/>
        <v>2379.6296296296296</v>
      </c>
      <c r="U33" s="1">
        <f t="shared" si="5"/>
        <v>1453.7037037037035</v>
      </c>
      <c r="V33" s="1">
        <v>34.930999999999997</v>
      </c>
      <c r="W33" s="1">
        <v>8.2706</v>
      </c>
      <c r="X33" s="1">
        <v>9.745000000000001</v>
      </c>
      <c r="Y33" s="1">
        <v>23.906600000000001</v>
      </c>
      <c r="Z33" s="1">
        <v>13.081799999999999</v>
      </c>
      <c r="AA33" s="25" t="s">
        <v>125</v>
      </c>
      <c r="AB33" s="1">
        <f t="shared" si="12"/>
        <v>200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64</v>
      </c>
      <c r="B34" s="1" t="s">
        <v>31</v>
      </c>
      <c r="C34" s="1"/>
      <c r="D34" s="1">
        <v>96</v>
      </c>
      <c r="E34" s="1">
        <v>88</v>
      </c>
      <c r="F34" s="1"/>
      <c r="G34" s="6">
        <v>0.4</v>
      </c>
      <c r="H34" s="1">
        <v>60</v>
      </c>
      <c r="I34" s="1"/>
      <c r="J34" s="1">
        <v>144</v>
      </c>
      <c r="K34" s="1">
        <f t="shared" si="1"/>
        <v>-56</v>
      </c>
      <c r="L34" s="1">
        <f t="shared" si="2"/>
        <v>88</v>
      </c>
      <c r="M34" s="1"/>
      <c r="N34" s="1">
        <v>0</v>
      </c>
      <c r="O34" s="1">
        <f t="shared" si="3"/>
        <v>17.600000000000001</v>
      </c>
      <c r="P34" s="5">
        <f t="shared" ref="P34:P35" si="15">7*O34-N34-F34</f>
        <v>123.20000000000002</v>
      </c>
      <c r="Q34" s="5">
        <f t="shared" si="14"/>
        <v>123.20000000000002</v>
      </c>
      <c r="R34" s="21"/>
      <c r="S34" s="1"/>
      <c r="T34" s="1">
        <f t="shared" si="11"/>
        <v>7</v>
      </c>
      <c r="U34" s="1">
        <f t="shared" si="5"/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29" t="s">
        <v>123</v>
      </c>
      <c r="AB34" s="1">
        <f t="shared" si="12"/>
        <v>49.280000000000008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65</v>
      </c>
      <c r="B35" s="1" t="s">
        <v>33</v>
      </c>
      <c r="C35" s="1"/>
      <c r="D35" s="1">
        <v>152.18100000000001</v>
      </c>
      <c r="E35" s="1">
        <v>152.17599999999999</v>
      </c>
      <c r="F35" s="1"/>
      <c r="G35" s="6">
        <v>1</v>
      </c>
      <c r="H35" s="1">
        <v>60</v>
      </c>
      <c r="I35" s="1"/>
      <c r="J35" s="1">
        <v>170.5</v>
      </c>
      <c r="K35" s="1">
        <f t="shared" si="1"/>
        <v>-18.324000000000012</v>
      </c>
      <c r="L35" s="1">
        <f t="shared" si="2"/>
        <v>152.17599999999999</v>
      </c>
      <c r="M35" s="1"/>
      <c r="N35" s="1">
        <v>0</v>
      </c>
      <c r="O35" s="1">
        <f t="shared" si="3"/>
        <v>30.435199999999998</v>
      </c>
      <c r="P35" s="5">
        <f t="shared" si="15"/>
        <v>213.04639999999998</v>
      </c>
      <c r="Q35" s="5">
        <v>330</v>
      </c>
      <c r="R35" s="24">
        <v>400</v>
      </c>
      <c r="S35" s="16"/>
      <c r="T35" s="1">
        <f t="shared" si="11"/>
        <v>10.842708442855642</v>
      </c>
      <c r="U35" s="1">
        <f t="shared" si="5"/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29" t="s">
        <v>62</v>
      </c>
      <c r="AB35" s="1">
        <f t="shared" si="12"/>
        <v>330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66</v>
      </c>
      <c r="B36" s="1" t="s">
        <v>33</v>
      </c>
      <c r="C36" s="1">
        <v>72</v>
      </c>
      <c r="D36" s="1">
        <v>24.294</v>
      </c>
      <c r="E36" s="14">
        <f>28.407+E82</f>
        <v>29.759</v>
      </c>
      <c r="F36" s="1">
        <v>59.792000000000002</v>
      </c>
      <c r="G36" s="6">
        <v>1</v>
      </c>
      <c r="H36" s="1">
        <v>60</v>
      </c>
      <c r="I36" s="1"/>
      <c r="J36" s="1">
        <v>27.9</v>
      </c>
      <c r="K36" s="1">
        <f t="shared" si="1"/>
        <v>1.8590000000000018</v>
      </c>
      <c r="L36" s="1">
        <f t="shared" si="2"/>
        <v>29.759</v>
      </c>
      <c r="M36" s="1"/>
      <c r="N36" s="1">
        <v>0</v>
      </c>
      <c r="O36" s="1">
        <f t="shared" si="3"/>
        <v>5.9518000000000004</v>
      </c>
      <c r="P36" s="5">
        <f>12*O36-N36-F36</f>
        <v>11.629600000000011</v>
      </c>
      <c r="Q36" s="5">
        <v>30</v>
      </c>
      <c r="R36" s="24">
        <v>70</v>
      </c>
      <c r="S36" s="16"/>
      <c r="T36" s="1">
        <f t="shared" si="11"/>
        <v>15.086528445176249</v>
      </c>
      <c r="U36" s="1">
        <f t="shared" si="5"/>
        <v>10.046036493161733</v>
      </c>
      <c r="V36" s="1">
        <v>4.0393999999999997</v>
      </c>
      <c r="W36" s="1">
        <v>8.3414000000000001</v>
      </c>
      <c r="X36" s="1">
        <v>8.6495999999999995</v>
      </c>
      <c r="Y36" s="1">
        <v>6.7187999999999999</v>
      </c>
      <c r="Z36" s="1">
        <v>24.8202</v>
      </c>
      <c r="AA36" s="25"/>
      <c r="AB36" s="1">
        <f t="shared" si="12"/>
        <v>30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0" t="s">
        <v>67</v>
      </c>
      <c r="B37" s="10" t="s">
        <v>31</v>
      </c>
      <c r="C37" s="10">
        <v>200</v>
      </c>
      <c r="D37" s="10">
        <v>23</v>
      </c>
      <c r="E37" s="10">
        <v>1</v>
      </c>
      <c r="F37" s="10"/>
      <c r="G37" s="11">
        <v>0</v>
      </c>
      <c r="H37" s="10">
        <v>45</v>
      </c>
      <c r="I37" s="10"/>
      <c r="J37" s="10">
        <v>151</v>
      </c>
      <c r="K37" s="10">
        <f t="shared" si="1"/>
        <v>-150</v>
      </c>
      <c r="L37" s="10">
        <f t="shared" si="2"/>
        <v>1</v>
      </c>
      <c r="M37" s="10"/>
      <c r="N37" s="10"/>
      <c r="O37" s="10">
        <f t="shared" si="3"/>
        <v>0.2</v>
      </c>
      <c r="P37" s="12"/>
      <c r="Q37" s="12"/>
      <c r="R37" s="22"/>
      <c r="S37" s="10"/>
      <c r="T37" s="10">
        <f t="shared" si="4"/>
        <v>0</v>
      </c>
      <c r="U37" s="10">
        <f t="shared" si="5"/>
        <v>0</v>
      </c>
      <c r="V37" s="10">
        <v>135.4</v>
      </c>
      <c r="W37" s="10">
        <v>150</v>
      </c>
      <c r="X37" s="10">
        <v>93</v>
      </c>
      <c r="Y37" s="10">
        <v>166.6</v>
      </c>
      <c r="Z37" s="10">
        <v>134.6</v>
      </c>
      <c r="AA37" s="27" t="s">
        <v>68</v>
      </c>
      <c r="AB37" s="10">
        <f t="shared" si="6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69</v>
      </c>
      <c r="B38" s="1" t="s">
        <v>33</v>
      </c>
      <c r="C38" s="1">
        <v>-0.192</v>
      </c>
      <c r="D38" s="1">
        <v>166.73400000000001</v>
      </c>
      <c r="E38" s="14">
        <f>109.487+E85</f>
        <v>167.98699999999999</v>
      </c>
      <c r="F38" s="1"/>
      <c r="G38" s="6">
        <v>1</v>
      </c>
      <c r="H38" s="1">
        <v>45</v>
      </c>
      <c r="I38" s="1"/>
      <c r="J38" s="1">
        <v>188</v>
      </c>
      <c r="K38" s="1">
        <f t="shared" ref="K38:K68" si="16">E38-J38</f>
        <v>-20.013000000000005</v>
      </c>
      <c r="L38" s="1">
        <f t="shared" si="2"/>
        <v>167.98699999999999</v>
      </c>
      <c r="M38" s="1"/>
      <c r="N38" s="1">
        <v>208</v>
      </c>
      <c r="O38" s="1">
        <f t="shared" si="3"/>
        <v>33.5974</v>
      </c>
      <c r="P38" s="5">
        <f t="shared" ref="P38:P39" si="17">13*O38-N38-F38</f>
        <v>228.76620000000003</v>
      </c>
      <c r="Q38" s="5">
        <v>500</v>
      </c>
      <c r="R38" s="24">
        <v>500</v>
      </c>
      <c r="S38" s="16"/>
      <c r="T38" s="1">
        <f t="shared" ref="T38:T40" si="18">(F38+N38+Q38)/O38</f>
        <v>21.07305922482097</v>
      </c>
      <c r="U38" s="1">
        <f t="shared" si="5"/>
        <v>6.1909552524897755</v>
      </c>
      <c r="V38" s="1">
        <v>28.7822</v>
      </c>
      <c r="W38" s="1">
        <v>33.540799999999997</v>
      </c>
      <c r="X38" s="1">
        <v>31.209800000000001</v>
      </c>
      <c r="Y38" s="1">
        <v>35.5092</v>
      </c>
      <c r="Z38" s="1">
        <v>44.314800000000012</v>
      </c>
      <c r="AA38" s="31" t="s">
        <v>126</v>
      </c>
      <c r="AB38" s="1">
        <f t="shared" ref="AB38:AB40" si="19">Q38*G38</f>
        <v>500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70</v>
      </c>
      <c r="B39" s="1" t="s">
        <v>33</v>
      </c>
      <c r="C39" s="1">
        <v>21.715</v>
      </c>
      <c r="D39" s="1">
        <v>1399.0820000000001</v>
      </c>
      <c r="E39" s="1">
        <v>902.46299999999997</v>
      </c>
      <c r="F39" s="1">
        <v>282.34699999999998</v>
      </c>
      <c r="G39" s="6">
        <v>1</v>
      </c>
      <c r="H39" s="1">
        <v>45</v>
      </c>
      <c r="I39" s="1"/>
      <c r="J39" s="1">
        <v>839.4</v>
      </c>
      <c r="K39" s="1">
        <f t="shared" si="16"/>
        <v>63.062999999999988</v>
      </c>
      <c r="L39" s="1">
        <f t="shared" si="2"/>
        <v>737.12199999999996</v>
      </c>
      <c r="M39" s="1">
        <v>165.34100000000001</v>
      </c>
      <c r="N39" s="1">
        <v>724</v>
      </c>
      <c r="O39" s="1">
        <f t="shared" si="3"/>
        <v>147.42439999999999</v>
      </c>
      <c r="P39" s="5">
        <f t="shared" si="17"/>
        <v>910.1701999999998</v>
      </c>
      <c r="Q39" s="5">
        <v>1200</v>
      </c>
      <c r="R39" s="24">
        <v>1200</v>
      </c>
      <c r="S39" s="16"/>
      <c r="T39" s="1">
        <f t="shared" si="18"/>
        <v>14.965955432072303</v>
      </c>
      <c r="U39" s="1">
        <f t="shared" si="5"/>
        <v>6.8261902371656253</v>
      </c>
      <c r="V39" s="1">
        <v>137.6688</v>
      </c>
      <c r="W39" s="1">
        <v>143.02940000000001</v>
      </c>
      <c r="X39" s="1">
        <v>99.905799999999999</v>
      </c>
      <c r="Y39" s="1">
        <v>140.3066</v>
      </c>
      <c r="Z39" s="1">
        <v>115.38460000000001</v>
      </c>
      <c r="AA39" s="25" t="s">
        <v>126</v>
      </c>
      <c r="AB39" s="1">
        <f t="shared" si="19"/>
        <v>1200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0" t="s">
        <v>71</v>
      </c>
      <c r="B40" s="10" t="s">
        <v>31</v>
      </c>
      <c r="C40" s="10">
        <v>210</v>
      </c>
      <c r="D40" s="10"/>
      <c r="E40" s="10">
        <v>167</v>
      </c>
      <c r="F40" s="10"/>
      <c r="G40" s="11">
        <v>0</v>
      </c>
      <c r="H40" s="10">
        <v>45</v>
      </c>
      <c r="I40" s="10"/>
      <c r="J40" s="10">
        <v>205</v>
      </c>
      <c r="K40" s="10">
        <f t="shared" si="16"/>
        <v>-38</v>
      </c>
      <c r="L40" s="10">
        <f t="shared" si="2"/>
        <v>167</v>
      </c>
      <c r="M40" s="10"/>
      <c r="N40" s="10">
        <v>436</v>
      </c>
      <c r="O40" s="10">
        <f t="shared" si="3"/>
        <v>33.4</v>
      </c>
      <c r="P40" s="12"/>
      <c r="Q40" s="12"/>
      <c r="R40" s="22">
        <v>300</v>
      </c>
      <c r="S40" s="10"/>
      <c r="T40" s="10">
        <f t="shared" si="18"/>
        <v>13.053892215568863</v>
      </c>
      <c r="U40" s="10">
        <f t="shared" si="5"/>
        <v>13.053892215568863</v>
      </c>
      <c r="V40" s="10">
        <v>46.4</v>
      </c>
      <c r="W40" s="10">
        <v>12</v>
      </c>
      <c r="X40" s="10">
        <v>33.6</v>
      </c>
      <c r="Y40" s="10">
        <v>27</v>
      </c>
      <c r="Z40" s="10">
        <v>0</v>
      </c>
      <c r="AA40" s="27" t="s">
        <v>120</v>
      </c>
      <c r="AB40" s="10">
        <f t="shared" si="19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0" t="s">
        <v>72</v>
      </c>
      <c r="B41" s="10" t="s">
        <v>33</v>
      </c>
      <c r="C41" s="10">
        <v>10.89</v>
      </c>
      <c r="D41" s="10"/>
      <c r="E41" s="10"/>
      <c r="F41" s="10"/>
      <c r="G41" s="11">
        <v>0</v>
      </c>
      <c r="H41" s="10">
        <v>45</v>
      </c>
      <c r="I41" s="10"/>
      <c r="J41" s="10">
        <v>7.5</v>
      </c>
      <c r="K41" s="10">
        <f t="shared" si="16"/>
        <v>-7.5</v>
      </c>
      <c r="L41" s="10">
        <f t="shared" si="2"/>
        <v>0</v>
      </c>
      <c r="M41" s="10"/>
      <c r="N41" s="10"/>
      <c r="O41" s="10">
        <f t="shared" si="3"/>
        <v>0</v>
      </c>
      <c r="P41" s="12"/>
      <c r="Q41" s="12"/>
      <c r="R41" s="22"/>
      <c r="S41" s="10"/>
      <c r="T41" s="10" t="e">
        <f t="shared" si="4"/>
        <v>#DIV/0!</v>
      </c>
      <c r="U41" s="10" t="e">
        <f t="shared" si="5"/>
        <v>#DIV/0!</v>
      </c>
      <c r="V41" s="10">
        <v>11.660399999999999</v>
      </c>
      <c r="W41" s="10">
        <v>6.5263999999999998</v>
      </c>
      <c r="X41" s="10">
        <v>13.729799999999999</v>
      </c>
      <c r="Y41" s="10">
        <v>12.361000000000001</v>
      </c>
      <c r="Z41" s="10">
        <v>5.9648000000000003</v>
      </c>
      <c r="AA41" s="27" t="s">
        <v>68</v>
      </c>
      <c r="AB41" s="10">
        <f t="shared" ref="AB41:AB61" si="20">P41*G41</f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73</v>
      </c>
      <c r="B42" s="1" t="s">
        <v>33</v>
      </c>
      <c r="C42" s="1"/>
      <c r="D42" s="1">
        <v>203.07400000000001</v>
      </c>
      <c r="E42" s="1">
        <v>190.619</v>
      </c>
      <c r="F42" s="1">
        <v>12.455</v>
      </c>
      <c r="G42" s="6">
        <v>1</v>
      </c>
      <c r="H42" s="1">
        <v>45</v>
      </c>
      <c r="I42" s="1"/>
      <c r="J42" s="1">
        <v>203.5</v>
      </c>
      <c r="K42" s="1">
        <f t="shared" si="16"/>
        <v>-12.881</v>
      </c>
      <c r="L42" s="1">
        <f t="shared" si="2"/>
        <v>190.619</v>
      </c>
      <c r="M42" s="1"/>
      <c r="N42" s="1">
        <v>0</v>
      </c>
      <c r="O42" s="1">
        <f t="shared" si="3"/>
        <v>38.123800000000003</v>
      </c>
      <c r="P42" s="5">
        <f>8*O42-N42-F42</f>
        <v>292.53540000000004</v>
      </c>
      <c r="Q42" s="5">
        <v>450</v>
      </c>
      <c r="R42" s="24">
        <v>500</v>
      </c>
      <c r="S42" s="16"/>
      <c r="T42" s="1">
        <f t="shared" ref="T42:T51" si="21">(F42+N42+Q42)/O42</f>
        <v>12.130349020821638</v>
      </c>
      <c r="U42" s="1">
        <f t="shared" si="5"/>
        <v>0.32669880756902508</v>
      </c>
      <c r="V42" s="1">
        <v>0</v>
      </c>
      <c r="W42" s="1">
        <v>20.191400000000002</v>
      </c>
      <c r="X42" s="1">
        <v>4.3029999999999999</v>
      </c>
      <c r="Y42" s="1">
        <v>21.503599999999999</v>
      </c>
      <c r="Z42" s="1">
        <v>10.284000000000001</v>
      </c>
      <c r="AA42" s="25" t="s">
        <v>122</v>
      </c>
      <c r="AB42" s="1">
        <f t="shared" ref="AB42:AB51" si="22">Q42*G42</f>
        <v>450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74</v>
      </c>
      <c r="B43" s="1" t="s">
        <v>31</v>
      </c>
      <c r="C43" s="1">
        <v>59</v>
      </c>
      <c r="D43" s="1">
        <v>192</v>
      </c>
      <c r="E43" s="1">
        <v>148</v>
      </c>
      <c r="F43" s="1">
        <v>78</v>
      </c>
      <c r="G43" s="6">
        <v>0.09</v>
      </c>
      <c r="H43" s="1">
        <v>45</v>
      </c>
      <c r="I43" s="1"/>
      <c r="J43" s="1">
        <v>146</v>
      </c>
      <c r="K43" s="1">
        <f t="shared" si="16"/>
        <v>2</v>
      </c>
      <c r="L43" s="1">
        <f t="shared" si="2"/>
        <v>148</v>
      </c>
      <c r="M43" s="1"/>
      <c r="N43" s="1">
        <v>0</v>
      </c>
      <c r="O43" s="1">
        <f t="shared" si="3"/>
        <v>29.6</v>
      </c>
      <c r="P43" s="5">
        <f>11*O43-N43-F43</f>
        <v>247.60000000000002</v>
      </c>
      <c r="Q43" s="5">
        <f t="shared" ref="Q43:Q51" si="23">P43</f>
        <v>247.60000000000002</v>
      </c>
      <c r="R43" s="21"/>
      <c r="S43" s="1"/>
      <c r="T43" s="1">
        <f t="shared" si="21"/>
        <v>11</v>
      </c>
      <c r="U43" s="1">
        <f t="shared" si="5"/>
        <v>2.6351351351351351</v>
      </c>
      <c r="V43" s="1">
        <v>14.2</v>
      </c>
      <c r="W43" s="1">
        <v>23.4</v>
      </c>
      <c r="X43" s="1">
        <v>5.6</v>
      </c>
      <c r="Y43" s="1">
        <v>18</v>
      </c>
      <c r="Z43" s="1">
        <v>33</v>
      </c>
      <c r="AA43" s="25"/>
      <c r="AB43" s="1">
        <f t="shared" si="22"/>
        <v>22.284000000000002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75</v>
      </c>
      <c r="B44" s="1" t="s">
        <v>31</v>
      </c>
      <c r="C44" s="1">
        <v>133</v>
      </c>
      <c r="D44" s="1">
        <v>864</v>
      </c>
      <c r="E44" s="1">
        <v>447</v>
      </c>
      <c r="F44" s="1">
        <v>446</v>
      </c>
      <c r="G44" s="6">
        <v>0.3</v>
      </c>
      <c r="H44" s="1">
        <v>45</v>
      </c>
      <c r="I44" s="1"/>
      <c r="J44" s="1">
        <v>468</v>
      </c>
      <c r="K44" s="1">
        <f t="shared" si="16"/>
        <v>-21</v>
      </c>
      <c r="L44" s="1">
        <f t="shared" si="2"/>
        <v>447</v>
      </c>
      <c r="M44" s="1"/>
      <c r="N44" s="1">
        <v>0</v>
      </c>
      <c r="O44" s="1">
        <f t="shared" si="3"/>
        <v>89.4</v>
      </c>
      <c r="P44" s="5">
        <f t="shared" ref="P44:P47" si="24">13*O44-N44-F44</f>
        <v>716.2</v>
      </c>
      <c r="Q44" s="5">
        <f t="shared" si="23"/>
        <v>716.2</v>
      </c>
      <c r="R44" s="21"/>
      <c r="S44" s="1"/>
      <c r="T44" s="1">
        <f t="shared" si="21"/>
        <v>13</v>
      </c>
      <c r="U44" s="1">
        <f t="shared" si="5"/>
        <v>4.9888143176733779</v>
      </c>
      <c r="V44" s="1">
        <v>65.8</v>
      </c>
      <c r="W44" s="1">
        <v>94.4</v>
      </c>
      <c r="X44" s="1">
        <v>69</v>
      </c>
      <c r="Y44" s="1">
        <v>64.599999999999994</v>
      </c>
      <c r="Z44" s="1">
        <v>77.8</v>
      </c>
      <c r="AA44" s="25"/>
      <c r="AB44" s="1">
        <f t="shared" si="22"/>
        <v>214.86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76</v>
      </c>
      <c r="B45" s="1" t="s">
        <v>31</v>
      </c>
      <c r="C45" s="1">
        <v>381</v>
      </c>
      <c r="D45" s="1">
        <v>444</v>
      </c>
      <c r="E45" s="1">
        <v>465</v>
      </c>
      <c r="F45" s="1">
        <v>292</v>
      </c>
      <c r="G45" s="6">
        <v>0.27</v>
      </c>
      <c r="H45" s="1">
        <v>45</v>
      </c>
      <c r="I45" s="1"/>
      <c r="J45" s="1">
        <v>462</v>
      </c>
      <c r="K45" s="1">
        <f t="shared" si="16"/>
        <v>3</v>
      </c>
      <c r="L45" s="1">
        <f t="shared" si="2"/>
        <v>465</v>
      </c>
      <c r="M45" s="1"/>
      <c r="N45" s="1">
        <v>0</v>
      </c>
      <c r="O45" s="1">
        <f t="shared" si="3"/>
        <v>93</v>
      </c>
      <c r="P45" s="5">
        <f>11*O45-N45-F45</f>
        <v>731</v>
      </c>
      <c r="Q45" s="5">
        <f t="shared" si="23"/>
        <v>731</v>
      </c>
      <c r="R45" s="21"/>
      <c r="S45" s="1"/>
      <c r="T45" s="1">
        <f t="shared" si="21"/>
        <v>11</v>
      </c>
      <c r="U45" s="1">
        <f t="shared" si="5"/>
        <v>3.139784946236559</v>
      </c>
      <c r="V45" s="1">
        <v>55.4</v>
      </c>
      <c r="W45" s="1">
        <v>80.400000000000006</v>
      </c>
      <c r="X45" s="1">
        <v>32</v>
      </c>
      <c r="Y45" s="1">
        <v>93</v>
      </c>
      <c r="Z45" s="1">
        <v>73.599999999999994</v>
      </c>
      <c r="AA45" s="25"/>
      <c r="AB45" s="1">
        <f t="shared" si="22"/>
        <v>197.37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77</v>
      </c>
      <c r="B46" s="1" t="s">
        <v>33</v>
      </c>
      <c r="C46" s="1"/>
      <c r="D46" s="1">
        <v>114.726</v>
      </c>
      <c r="E46" s="1">
        <v>114.726</v>
      </c>
      <c r="F46" s="1"/>
      <c r="G46" s="6">
        <v>1</v>
      </c>
      <c r="H46" s="1">
        <v>45</v>
      </c>
      <c r="I46" s="1"/>
      <c r="J46" s="1">
        <v>146</v>
      </c>
      <c r="K46" s="1">
        <f t="shared" si="16"/>
        <v>-31.274000000000001</v>
      </c>
      <c r="L46" s="1">
        <f t="shared" si="2"/>
        <v>114.726</v>
      </c>
      <c r="M46" s="1"/>
      <c r="N46" s="1">
        <v>37</v>
      </c>
      <c r="O46" s="1">
        <f t="shared" si="3"/>
        <v>22.9452</v>
      </c>
      <c r="P46" s="5">
        <f>10*O46-N46-F46</f>
        <v>192.452</v>
      </c>
      <c r="Q46" s="5">
        <v>300</v>
      </c>
      <c r="R46" s="24">
        <v>350</v>
      </c>
      <c r="S46" s="16"/>
      <c r="T46" s="1">
        <f t="shared" si="21"/>
        <v>14.687167686487806</v>
      </c>
      <c r="U46" s="1">
        <f t="shared" si="5"/>
        <v>1.6125376985164652</v>
      </c>
      <c r="V46" s="1">
        <v>11.4656</v>
      </c>
      <c r="W46" s="1">
        <v>12.804</v>
      </c>
      <c r="X46" s="1">
        <v>3.5085999999999999</v>
      </c>
      <c r="Y46" s="1">
        <v>8.3022000000000009</v>
      </c>
      <c r="Z46" s="1">
        <v>11.1942</v>
      </c>
      <c r="AA46" s="31" t="s">
        <v>124</v>
      </c>
      <c r="AB46" s="1">
        <f t="shared" si="22"/>
        <v>300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78</v>
      </c>
      <c r="B47" s="1" t="s">
        <v>33</v>
      </c>
      <c r="C47" s="1">
        <v>210.11699999999999</v>
      </c>
      <c r="D47" s="1">
        <v>52.691000000000003</v>
      </c>
      <c r="E47" s="1">
        <v>213.45099999999999</v>
      </c>
      <c r="F47" s="1">
        <v>11.944000000000001</v>
      </c>
      <c r="G47" s="6">
        <v>1</v>
      </c>
      <c r="H47" s="1">
        <v>45</v>
      </c>
      <c r="I47" s="1"/>
      <c r="J47" s="1">
        <v>276</v>
      </c>
      <c r="K47" s="1">
        <f t="shared" si="16"/>
        <v>-62.549000000000007</v>
      </c>
      <c r="L47" s="1">
        <f t="shared" si="2"/>
        <v>213.45099999999999</v>
      </c>
      <c r="M47" s="1"/>
      <c r="N47" s="1">
        <v>460</v>
      </c>
      <c r="O47" s="1">
        <f t="shared" si="3"/>
        <v>42.690199999999997</v>
      </c>
      <c r="P47" s="5">
        <f t="shared" si="24"/>
        <v>83.02859999999994</v>
      </c>
      <c r="Q47" s="5">
        <v>160</v>
      </c>
      <c r="R47" s="24">
        <v>200</v>
      </c>
      <c r="S47" s="16"/>
      <c r="T47" s="1">
        <f t="shared" si="21"/>
        <v>14.803022707787736</v>
      </c>
      <c r="U47" s="1">
        <f t="shared" si="5"/>
        <v>11.055089926962161</v>
      </c>
      <c r="V47" s="1">
        <v>50.504600000000003</v>
      </c>
      <c r="W47" s="1">
        <v>14.3476</v>
      </c>
      <c r="X47" s="1">
        <v>35.558199999999999</v>
      </c>
      <c r="Y47" s="1">
        <v>28.161799999999999</v>
      </c>
      <c r="Z47" s="1">
        <v>26.810199999999998</v>
      </c>
      <c r="AA47" s="25"/>
      <c r="AB47" s="1">
        <f t="shared" si="22"/>
        <v>160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79</v>
      </c>
      <c r="B48" s="1" t="s">
        <v>31</v>
      </c>
      <c r="C48" s="1">
        <v>489</v>
      </c>
      <c r="D48" s="1">
        <v>261</v>
      </c>
      <c r="E48" s="1">
        <v>583</v>
      </c>
      <c r="F48" s="1">
        <v>37</v>
      </c>
      <c r="G48" s="6">
        <v>0.4</v>
      </c>
      <c r="H48" s="1">
        <v>60</v>
      </c>
      <c r="I48" s="1"/>
      <c r="J48" s="1">
        <v>567</v>
      </c>
      <c r="K48" s="1">
        <f t="shared" si="16"/>
        <v>16</v>
      </c>
      <c r="L48" s="1">
        <f t="shared" si="2"/>
        <v>583</v>
      </c>
      <c r="M48" s="1"/>
      <c r="N48" s="1">
        <v>213</v>
      </c>
      <c r="O48" s="1">
        <f t="shared" si="3"/>
        <v>116.6</v>
      </c>
      <c r="P48" s="5">
        <f t="shared" ref="P48" si="25">10*O48-N48-F48</f>
        <v>916</v>
      </c>
      <c r="Q48" s="5">
        <f t="shared" si="23"/>
        <v>916</v>
      </c>
      <c r="R48" s="21"/>
      <c r="S48" s="1"/>
      <c r="T48" s="1">
        <f t="shared" si="21"/>
        <v>10</v>
      </c>
      <c r="U48" s="1">
        <f t="shared" si="5"/>
        <v>2.1440823327615783</v>
      </c>
      <c r="V48" s="1">
        <v>62.4</v>
      </c>
      <c r="W48" s="1">
        <v>72.599999999999994</v>
      </c>
      <c r="X48" s="1">
        <v>74.2</v>
      </c>
      <c r="Y48" s="1">
        <v>91.6</v>
      </c>
      <c r="Z48" s="1">
        <v>73.8</v>
      </c>
      <c r="AA48" s="25"/>
      <c r="AB48" s="1">
        <f t="shared" si="22"/>
        <v>366.40000000000003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80</v>
      </c>
      <c r="B49" s="1" t="s">
        <v>31</v>
      </c>
      <c r="C49" s="1">
        <v>320</v>
      </c>
      <c r="D49" s="1">
        <v>396</v>
      </c>
      <c r="E49" s="1">
        <v>460</v>
      </c>
      <c r="F49" s="1">
        <v>217</v>
      </c>
      <c r="G49" s="6">
        <v>0.4</v>
      </c>
      <c r="H49" s="1">
        <v>60</v>
      </c>
      <c r="I49" s="1"/>
      <c r="J49" s="1">
        <v>450</v>
      </c>
      <c r="K49" s="1">
        <f t="shared" si="16"/>
        <v>10</v>
      </c>
      <c r="L49" s="1">
        <f t="shared" si="2"/>
        <v>460</v>
      </c>
      <c r="M49" s="1"/>
      <c r="N49" s="1">
        <v>0</v>
      </c>
      <c r="O49" s="1">
        <f t="shared" si="3"/>
        <v>92</v>
      </c>
      <c r="P49" s="5">
        <f>9*O49-N49-F49</f>
        <v>611</v>
      </c>
      <c r="Q49" s="5">
        <f t="shared" si="23"/>
        <v>611</v>
      </c>
      <c r="R49" s="21"/>
      <c r="S49" s="1"/>
      <c r="T49" s="1">
        <f t="shared" si="21"/>
        <v>9</v>
      </c>
      <c r="U49" s="1">
        <f t="shared" si="5"/>
        <v>2.3586956521739131</v>
      </c>
      <c r="V49" s="1">
        <v>31</v>
      </c>
      <c r="W49" s="1">
        <v>62.2</v>
      </c>
      <c r="X49" s="1">
        <v>50.4</v>
      </c>
      <c r="Y49" s="1">
        <v>64.8</v>
      </c>
      <c r="Z49" s="1">
        <v>55.8</v>
      </c>
      <c r="AA49" s="25"/>
      <c r="AB49" s="1">
        <f t="shared" si="22"/>
        <v>244.4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81</v>
      </c>
      <c r="B50" s="1" t="s">
        <v>31</v>
      </c>
      <c r="C50" s="1">
        <v>313</v>
      </c>
      <c r="D50" s="1">
        <v>552</v>
      </c>
      <c r="E50" s="1">
        <v>501</v>
      </c>
      <c r="F50" s="1">
        <v>326</v>
      </c>
      <c r="G50" s="6">
        <v>0.4</v>
      </c>
      <c r="H50" s="1">
        <v>60</v>
      </c>
      <c r="I50" s="1"/>
      <c r="J50" s="1">
        <v>486</v>
      </c>
      <c r="K50" s="1">
        <f t="shared" si="16"/>
        <v>15</v>
      </c>
      <c r="L50" s="1">
        <f t="shared" si="2"/>
        <v>501</v>
      </c>
      <c r="M50" s="1"/>
      <c r="N50" s="1">
        <v>0</v>
      </c>
      <c r="O50" s="1">
        <f t="shared" si="3"/>
        <v>100.2</v>
      </c>
      <c r="P50" s="5">
        <f>11*O50-N50-F50</f>
        <v>776.2</v>
      </c>
      <c r="Q50" s="5">
        <f t="shared" si="23"/>
        <v>776.2</v>
      </c>
      <c r="R50" s="21"/>
      <c r="S50" s="1"/>
      <c r="T50" s="1">
        <f t="shared" si="21"/>
        <v>11</v>
      </c>
      <c r="U50" s="1">
        <f t="shared" si="5"/>
        <v>3.2534930139720557</v>
      </c>
      <c r="V50" s="1">
        <v>47.6</v>
      </c>
      <c r="W50" s="1">
        <v>81.400000000000006</v>
      </c>
      <c r="X50" s="1">
        <v>61.4</v>
      </c>
      <c r="Y50" s="1">
        <v>80</v>
      </c>
      <c r="Z50" s="1">
        <v>77.8</v>
      </c>
      <c r="AA50" s="25"/>
      <c r="AB50" s="1">
        <f t="shared" si="22"/>
        <v>310.48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82</v>
      </c>
      <c r="B51" s="1" t="s">
        <v>31</v>
      </c>
      <c r="C51" s="1"/>
      <c r="D51" s="1">
        <v>98</v>
      </c>
      <c r="E51" s="1">
        <v>98</v>
      </c>
      <c r="F51" s="1"/>
      <c r="G51" s="6">
        <v>0.1</v>
      </c>
      <c r="H51" s="1">
        <v>60</v>
      </c>
      <c r="I51" s="1"/>
      <c r="J51" s="1">
        <v>111</v>
      </c>
      <c r="K51" s="1">
        <f t="shared" si="16"/>
        <v>-13</v>
      </c>
      <c r="L51" s="1">
        <f t="shared" si="2"/>
        <v>98</v>
      </c>
      <c r="M51" s="1"/>
      <c r="N51" s="1">
        <v>0</v>
      </c>
      <c r="O51" s="1">
        <f t="shared" si="3"/>
        <v>19.600000000000001</v>
      </c>
      <c r="P51" s="5">
        <f>7*O51-N51-F51</f>
        <v>137.20000000000002</v>
      </c>
      <c r="Q51" s="5">
        <f t="shared" si="23"/>
        <v>137.20000000000002</v>
      </c>
      <c r="R51" s="21"/>
      <c r="S51" s="1"/>
      <c r="T51" s="1">
        <f t="shared" si="21"/>
        <v>7</v>
      </c>
      <c r="U51" s="1">
        <f t="shared" si="5"/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29" t="s">
        <v>62</v>
      </c>
      <c r="AB51" s="1">
        <f t="shared" si="22"/>
        <v>13.720000000000002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0" t="s">
        <v>83</v>
      </c>
      <c r="B52" s="10" t="s">
        <v>33</v>
      </c>
      <c r="C52" s="10">
        <v>108.023</v>
      </c>
      <c r="D52" s="10"/>
      <c r="E52" s="10">
        <v>74.888999999999996</v>
      </c>
      <c r="F52" s="10"/>
      <c r="G52" s="11">
        <v>0</v>
      </c>
      <c r="H52" s="10">
        <v>45</v>
      </c>
      <c r="I52" s="10"/>
      <c r="J52" s="10">
        <v>101.1</v>
      </c>
      <c r="K52" s="10">
        <f t="shared" si="16"/>
        <v>-26.210999999999999</v>
      </c>
      <c r="L52" s="10">
        <f t="shared" si="2"/>
        <v>74.888999999999996</v>
      </c>
      <c r="M52" s="10"/>
      <c r="N52" s="10"/>
      <c r="O52" s="10">
        <f t="shared" si="3"/>
        <v>14.977799999999998</v>
      </c>
      <c r="P52" s="12"/>
      <c r="Q52" s="12"/>
      <c r="R52" s="22"/>
      <c r="S52" s="10"/>
      <c r="T52" s="10">
        <f t="shared" si="4"/>
        <v>0</v>
      </c>
      <c r="U52" s="10">
        <f t="shared" si="5"/>
        <v>0</v>
      </c>
      <c r="V52" s="10">
        <v>26.103000000000002</v>
      </c>
      <c r="W52" s="10">
        <v>20.782800000000002</v>
      </c>
      <c r="X52" s="10">
        <v>18.8386</v>
      </c>
      <c r="Y52" s="10">
        <v>43.7044</v>
      </c>
      <c r="Z52" s="10">
        <v>20.824999999999999</v>
      </c>
      <c r="AA52" s="27" t="s">
        <v>68</v>
      </c>
      <c r="AB52" s="10">
        <f t="shared" si="20"/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84</v>
      </c>
      <c r="B53" s="1" t="s">
        <v>33</v>
      </c>
      <c r="C53" s="1">
        <v>1.018</v>
      </c>
      <c r="D53" s="1">
        <v>396.26799999999997</v>
      </c>
      <c r="E53" s="1">
        <v>259.27999999999997</v>
      </c>
      <c r="F53" s="1">
        <v>136.988</v>
      </c>
      <c r="G53" s="6">
        <v>1</v>
      </c>
      <c r="H53" s="1">
        <v>60</v>
      </c>
      <c r="I53" s="1"/>
      <c r="J53" s="1">
        <v>244.2</v>
      </c>
      <c r="K53" s="1">
        <f t="shared" si="16"/>
        <v>15.079999999999984</v>
      </c>
      <c r="L53" s="1">
        <f t="shared" si="2"/>
        <v>259.27999999999997</v>
      </c>
      <c r="M53" s="1"/>
      <c r="N53" s="1">
        <v>0</v>
      </c>
      <c r="O53" s="1">
        <f t="shared" si="3"/>
        <v>51.855999999999995</v>
      </c>
      <c r="P53" s="5">
        <f>11*O53-N53-F53</f>
        <v>433.42799999999994</v>
      </c>
      <c r="Q53" s="5">
        <f t="shared" ref="Q53:Q57" si="26">P53</f>
        <v>433.42799999999994</v>
      </c>
      <c r="R53" s="21"/>
      <c r="S53" s="1"/>
      <c r="T53" s="1">
        <f t="shared" ref="T53:T57" si="27">(F53+N53+Q53)/O53</f>
        <v>11</v>
      </c>
      <c r="U53" s="1">
        <f t="shared" si="5"/>
        <v>2.6417000925640237</v>
      </c>
      <c r="V53" s="1">
        <v>24.418800000000001</v>
      </c>
      <c r="W53" s="1">
        <v>42.692</v>
      </c>
      <c r="X53" s="1">
        <v>24.231400000000001</v>
      </c>
      <c r="Y53" s="1">
        <v>20.89</v>
      </c>
      <c r="Z53" s="1">
        <v>54.772399999999998</v>
      </c>
      <c r="AA53" s="25"/>
      <c r="AB53" s="1">
        <f t="shared" ref="AB53:AB57" si="28">Q53*G53</f>
        <v>433.42799999999994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85</v>
      </c>
      <c r="B54" s="1" t="s">
        <v>33</v>
      </c>
      <c r="C54" s="1">
        <v>143.99600000000001</v>
      </c>
      <c r="D54" s="1">
        <v>321.24099999999999</v>
      </c>
      <c r="E54" s="1">
        <v>278.245</v>
      </c>
      <c r="F54" s="1">
        <v>120.55200000000001</v>
      </c>
      <c r="G54" s="6">
        <v>1</v>
      </c>
      <c r="H54" s="1">
        <v>45</v>
      </c>
      <c r="I54" s="1"/>
      <c r="J54" s="1">
        <v>277.89999999999998</v>
      </c>
      <c r="K54" s="1">
        <f t="shared" si="16"/>
        <v>0.34500000000002728</v>
      </c>
      <c r="L54" s="1">
        <f t="shared" si="2"/>
        <v>278.245</v>
      </c>
      <c r="M54" s="1"/>
      <c r="N54" s="1">
        <v>317</v>
      </c>
      <c r="O54" s="1">
        <f t="shared" si="3"/>
        <v>55.649000000000001</v>
      </c>
      <c r="P54" s="5">
        <f t="shared" ref="P54" si="29">13*O54-N54-F54</f>
        <v>285.88499999999999</v>
      </c>
      <c r="Q54" s="5">
        <f t="shared" si="26"/>
        <v>285.88499999999999</v>
      </c>
      <c r="R54" s="21"/>
      <c r="S54" s="1"/>
      <c r="T54" s="1">
        <f t="shared" si="27"/>
        <v>13</v>
      </c>
      <c r="U54" s="1">
        <f t="shared" si="5"/>
        <v>7.8627109202321694</v>
      </c>
      <c r="V54" s="1">
        <v>53.181800000000003</v>
      </c>
      <c r="W54" s="1">
        <v>50.860799999999998</v>
      </c>
      <c r="X54" s="1">
        <v>42.206200000000003</v>
      </c>
      <c r="Y54" s="1">
        <v>43.836799999999997</v>
      </c>
      <c r="Z54" s="1">
        <v>55.180799999999998</v>
      </c>
      <c r="AA54" s="25"/>
      <c r="AB54" s="1">
        <f t="shared" si="28"/>
        <v>285.88499999999999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86</v>
      </c>
      <c r="B55" s="1" t="s">
        <v>31</v>
      </c>
      <c r="C55" s="1"/>
      <c r="D55" s="1">
        <v>100</v>
      </c>
      <c r="E55" s="1">
        <v>90</v>
      </c>
      <c r="F55" s="1">
        <v>10</v>
      </c>
      <c r="G55" s="6">
        <v>0.1</v>
      </c>
      <c r="H55" s="1">
        <v>60</v>
      </c>
      <c r="I55" s="1"/>
      <c r="J55" s="1">
        <v>131</v>
      </c>
      <c r="K55" s="1">
        <f t="shared" si="16"/>
        <v>-41</v>
      </c>
      <c r="L55" s="1">
        <f t="shared" si="2"/>
        <v>90</v>
      </c>
      <c r="M55" s="1"/>
      <c r="N55" s="1">
        <v>0</v>
      </c>
      <c r="O55" s="1">
        <f t="shared" si="3"/>
        <v>18</v>
      </c>
      <c r="P55" s="5">
        <f>8*O55-N55-F55</f>
        <v>134</v>
      </c>
      <c r="Q55" s="5">
        <v>200</v>
      </c>
      <c r="R55" s="24">
        <v>200</v>
      </c>
      <c r="S55" s="16"/>
      <c r="T55" s="1">
        <f t="shared" si="27"/>
        <v>11.666666666666666</v>
      </c>
      <c r="U55" s="1">
        <f t="shared" si="5"/>
        <v>0.55555555555555558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29" t="s">
        <v>62</v>
      </c>
      <c r="AB55" s="1">
        <f t="shared" si="28"/>
        <v>20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87</v>
      </c>
      <c r="B56" s="1" t="s">
        <v>33</v>
      </c>
      <c r="C56" s="1"/>
      <c r="D56" s="1">
        <v>89.031000000000006</v>
      </c>
      <c r="E56" s="1">
        <v>89.031000000000006</v>
      </c>
      <c r="F56" s="1"/>
      <c r="G56" s="6">
        <v>1</v>
      </c>
      <c r="H56" s="1">
        <v>45</v>
      </c>
      <c r="I56" s="1"/>
      <c r="J56" s="1">
        <v>90</v>
      </c>
      <c r="K56" s="1">
        <f t="shared" si="16"/>
        <v>-0.96899999999999409</v>
      </c>
      <c r="L56" s="1">
        <f t="shared" si="2"/>
        <v>89.031000000000006</v>
      </c>
      <c r="M56" s="1"/>
      <c r="N56" s="1">
        <v>0</v>
      </c>
      <c r="O56" s="1">
        <f t="shared" si="3"/>
        <v>17.8062</v>
      </c>
      <c r="P56" s="5">
        <f>8*O56-N56-F56</f>
        <v>142.4496</v>
      </c>
      <c r="Q56" s="5">
        <f t="shared" si="26"/>
        <v>142.4496</v>
      </c>
      <c r="R56" s="21"/>
      <c r="S56" s="1"/>
      <c r="T56" s="1">
        <f t="shared" si="27"/>
        <v>8</v>
      </c>
      <c r="U56" s="1">
        <f t="shared" si="5"/>
        <v>0</v>
      </c>
      <c r="V56" s="1">
        <v>2.3199999999999998</v>
      </c>
      <c r="W56" s="1">
        <v>9.9163999999999994</v>
      </c>
      <c r="X56" s="1">
        <v>2.9453999999999998</v>
      </c>
      <c r="Y56" s="1">
        <v>6.1807999999999996</v>
      </c>
      <c r="Z56" s="1">
        <v>9.4957999999999991</v>
      </c>
      <c r="AA56" s="25"/>
      <c r="AB56" s="1">
        <f t="shared" si="28"/>
        <v>142.4496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88</v>
      </c>
      <c r="B57" s="1" t="s">
        <v>31</v>
      </c>
      <c r="C57" s="1">
        <v>113</v>
      </c>
      <c r="D57" s="1">
        <v>21</v>
      </c>
      <c r="E57" s="1">
        <v>104</v>
      </c>
      <c r="F57" s="1">
        <v>9</v>
      </c>
      <c r="G57" s="6">
        <v>0.09</v>
      </c>
      <c r="H57" s="1">
        <v>60</v>
      </c>
      <c r="I57" s="1"/>
      <c r="J57" s="1">
        <v>117</v>
      </c>
      <c r="K57" s="1">
        <f t="shared" si="16"/>
        <v>-13</v>
      </c>
      <c r="L57" s="1">
        <f t="shared" si="2"/>
        <v>104</v>
      </c>
      <c r="M57" s="1"/>
      <c r="N57" s="1">
        <v>20</v>
      </c>
      <c r="O57" s="1">
        <f t="shared" si="3"/>
        <v>20.8</v>
      </c>
      <c r="P57" s="5">
        <f>9*O57-N57-F57</f>
        <v>158.20000000000002</v>
      </c>
      <c r="Q57" s="5">
        <f t="shared" si="26"/>
        <v>158.20000000000002</v>
      </c>
      <c r="R57" s="21"/>
      <c r="S57" s="1"/>
      <c r="T57" s="1">
        <f t="shared" si="27"/>
        <v>9</v>
      </c>
      <c r="U57" s="1">
        <f t="shared" si="5"/>
        <v>1.3942307692307692</v>
      </c>
      <c r="V57" s="1">
        <v>10.199999999999999</v>
      </c>
      <c r="W57" s="1">
        <v>13</v>
      </c>
      <c r="X57" s="1">
        <v>11.6</v>
      </c>
      <c r="Y57" s="1">
        <v>21.2</v>
      </c>
      <c r="Z57" s="1">
        <v>29</v>
      </c>
      <c r="AA57" s="25"/>
      <c r="AB57" s="1">
        <f t="shared" si="28"/>
        <v>14.238000000000001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0" t="s">
        <v>89</v>
      </c>
      <c r="B58" s="10" t="s">
        <v>33</v>
      </c>
      <c r="C58" s="10">
        <v>62.2</v>
      </c>
      <c r="D58" s="10">
        <v>2.1999999999999999E-2</v>
      </c>
      <c r="E58" s="10">
        <v>14.875999999999999</v>
      </c>
      <c r="F58" s="10">
        <v>47.345999999999997</v>
      </c>
      <c r="G58" s="11">
        <v>0</v>
      </c>
      <c r="H58" s="10">
        <v>60</v>
      </c>
      <c r="I58" s="10"/>
      <c r="J58" s="10">
        <v>15.6</v>
      </c>
      <c r="K58" s="10">
        <f t="shared" si="16"/>
        <v>-0.7240000000000002</v>
      </c>
      <c r="L58" s="10">
        <f t="shared" si="2"/>
        <v>14.875999999999999</v>
      </c>
      <c r="M58" s="10"/>
      <c r="N58" s="10"/>
      <c r="O58" s="10">
        <f t="shared" si="3"/>
        <v>2.9752000000000001</v>
      </c>
      <c r="P58" s="12"/>
      <c r="Q58" s="12"/>
      <c r="R58" s="22"/>
      <c r="S58" s="10"/>
      <c r="T58" s="10">
        <f t="shared" si="4"/>
        <v>15.913552030115621</v>
      </c>
      <c r="U58" s="10">
        <f t="shared" si="5"/>
        <v>15.913552030115621</v>
      </c>
      <c r="V58" s="10">
        <v>0.82</v>
      </c>
      <c r="W58" s="10">
        <v>1.6375999999999999</v>
      </c>
      <c r="X58" s="10">
        <v>3.278799999999999</v>
      </c>
      <c r="Y58" s="10">
        <v>7.6183999999999994</v>
      </c>
      <c r="Z58" s="10">
        <v>4.3423999999999996</v>
      </c>
      <c r="AA58" s="27" t="s">
        <v>34</v>
      </c>
      <c r="AB58" s="10">
        <f t="shared" si="20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0" t="s">
        <v>90</v>
      </c>
      <c r="B59" s="10" t="s">
        <v>33</v>
      </c>
      <c r="C59" s="10">
        <v>40.130000000000003</v>
      </c>
      <c r="D59" s="10"/>
      <c r="E59" s="10">
        <v>25.878</v>
      </c>
      <c r="F59" s="10">
        <v>9.4740000000000002</v>
      </c>
      <c r="G59" s="11">
        <v>0</v>
      </c>
      <c r="H59" s="10">
        <v>60</v>
      </c>
      <c r="I59" s="10"/>
      <c r="J59" s="10">
        <v>25.3</v>
      </c>
      <c r="K59" s="10">
        <f t="shared" si="16"/>
        <v>0.5779999999999994</v>
      </c>
      <c r="L59" s="10">
        <f t="shared" si="2"/>
        <v>25.878</v>
      </c>
      <c r="M59" s="10"/>
      <c r="N59" s="10"/>
      <c r="O59" s="10">
        <f t="shared" si="3"/>
        <v>5.1756000000000002</v>
      </c>
      <c r="P59" s="12"/>
      <c r="Q59" s="12"/>
      <c r="R59" s="22"/>
      <c r="S59" s="10"/>
      <c r="T59" s="10">
        <f t="shared" si="4"/>
        <v>1.8305124043589149</v>
      </c>
      <c r="U59" s="10">
        <f t="shared" si="5"/>
        <v>1.8305124043589149</v>
      </c>
      <c r="V59" s="10">
        <v>2.4072</v>
      </c>
      <c r="W59" s="10">
        <v>1.08</v>
      </c>
      <c r="X59" s="10">
        <v>2.9742000000000002</v>
      </c>
      <c r="Y59" s="10">
        <v>5.3914</v>
      </c>
      <c r="Z59" s="10">
        <v>2.1646000000000001</v>
      </c>
      <c r="AA59" s="27" t="s">
        <v>34</v>
      </c>
      <c r="AB59" s="10">
        <f t="shared" si="20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0" t="s">
        <v>91</v>
      </c>
      <c r="B60" s="10" t="s">
        <v>33</v>
      </c>
      <c r="C60" s="10">
        <v>44.99</v>
      </c>
      <c r="D60" s="10"/>
      <c r="E60" s="10">
        <v>16.288</v>
      </c>
      <c r="F60" s="10">
        <v>19.010000000000002</v>
      </c>
      <c r="G60" s="11">
        <v>0</v>
      </c>
      <c r="H60" s="10">
        <v>60</v>
      </c>
      <c r="I60" s="10"/>
      <c r="J60" s="10">
        <v>15.8</v>
      </c>
      <c r="K60" s="10">
        <f t="shared" si="16"/>
        <v>0.48799999999999955</v>
      </c>
      <c r="L60" s="10">
        <f t="shared" si="2"/>
        <v>16.288</v>
      </c>
      <c r="M60" s="10"/>
      <c r="N60" s="10"/>
      <c r="O60" s="10">
        <f t="shared" si="3"/>
        <v>3.2576000000000001</v>
      </c>
      <c r="P60" s="12"/>
      <c r="Q60" s="12"/>
      <c r="R60" s="22"/>
      <c r="S60" s="10"/>
      <c r="T60" s="10">
        <f t="shared" si="4"/>
        <v>5.8355844793713167</v>
      </c>
      <c r="U60" s="10">
        <f t="shared" si="5"/>
        <v>5.8355844793713167</v>
      </c>
      <c r="V60" s="10">
        <v>2.4529999999999998</v>
      </c>
      <c r="W60" s="10">
        <v>0.27479999999999999</v>
      </c>
      <c r="X60" s="10">
        <v>0.26800000000000002</v>
      </c>
      <c r="Y60" s="10">
        <v>5.6823999999999986</v>
      </c>
      <c r="Z60" s="10">
        <v>1.8882000000000001</v>
      </c>
      <c r="AA60" s="27" t="s">
        <v>92</v>
      </c>
      <c r="AB60" s="10">
        <f t="shared" si="20"/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0" t="s">
        <v>93</v>
      </c>
      <c r="B61" s="10" t="s">
        <v>31</v>
      </c>
      <c r="C61" s="10">
        <v>135</v>
      </c>
      <c r="D61" s="10"/>
      <c r="E61" s="10">
        <v>32</v>
      </c>
      <c r="F61" s="10">
        <v>94</v>
      </c>
      <c r="G61" s="11">
        <v>0</v>
      </c>
      <c r="H61" s="10">
        <v>45</v>
      </c>
      <c r="I61" s="10"/>
      <c r="J61" s="10">
        <v>32</v>
      </c>
      <c r="K61" s="10">
        <f t="shared" si="16"/>
        <v>0</v>
      </c>
      <c r="L61" s="10">
        <f t="shared" si="2"/>
        <v>32</v>
      </c>
      <c r="M61" s="10"/>
      <c r="N61" s="10"/>
      <c r="O61" s="10">
        <f t="shared" si="3"/>
        <v>6.4</v>
      </c>
      <c r="P61" s="12"/>
      <c r="Q61" s="12"/>
      <c r="R61" s="22"/>
      <c r="S61" s="10"/>
      <c r="T61" s="10">
        <f t="shared" si="4"/>
        <v>14.6875</v>
      </c>
      <c r="U61" s="10">
        <f t="shared" si="5"/>
        <v>14.6875</v>
      </c>
      <c r="V61" s="10">
        <v>7.6</v>
      </c>
      <c r="W61" s="10">
        <v>7.2</v>
      </c>
      <c r="X61" s="10">
        <v>4.2</v>
      </c>
      <c r="Y61" s="10">
        <v>18</v>
      </c>
      <c r="Z61" s="10">
        <v>6</v>
      </c>
      <c r="AA61" s="27" t="s">
        <v>34</v>
      </c>
      <c r="AB61" s="10">
        <f t="shared" si="20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94</v>
      </c>
      <c r="B62" s="1" t="s">
        <v>33</v>
      </c>
      <c r="C62" s="1"/>
      <c r="D62" s="1">
        <v>209.92599999999999</v>
      </c>
      <c r="E62" s="1">
        <v>208.02699999999999</v>
      </c>
      <c r="F62" s="1">
        <v>1.899</v>
      </c>
      <c r="G62" s="6">
        <v>1</v>
      </c>
      <c r="H62" s="1">
        <v>45</v>
      </c>
      <c r="I62" s="1"/>
      <c r="J62" s="1">
        <v>217</v>
      </c>
      <c r="K62" s="1">
        <f t="shared" si="16"/>
        <v>-8.9730000000000132</v>
      </c>
      <c r="L62" s="1">
        <f t="shared" si="2"/>
        <v>195.798</v>
      </c>
      <c r="M62" s="1">
        <v>12.228999999999999</v>
      </c>
      <c r="N62" s="1">
        <v>0</v>
      </c>
      <c r="O62" s="1">
        <f t="shared" si="3"/>
        <v>39.159599999999998</v>
      </c>
      <c r="P62" s="5">
        <f>8*O62-N62-F62</f>
        <v>311.37779999999998</v>
      </c>
      <c r="Q62" s="5">
        <f t="shared" ref="Q62:Q72" si="30">P62</f>
        <v>311.37779999999998</v>
      </c>
      <c r="R62" s="21"/>
      <c r="S62" s="1"/>
      <c r="T62" s="1">
        <f t="shared" ref="T62:T73" si="31">(F62+N62+Q62)/O62</f>
        <v>8</v>
      </c>
      <c r="U62" s="1">
        <f t="shared" si="5"/>
        <v>4.8493855912726383E-2</v>
      </c>
      <c r="V62" s="1">
        <v>16.7318</v>
      </c>
      <c r="W62" s="1">
        <v>26.0928</v>
      </c>
      <c r="X62" s="1">
        <v>18.1708</v>
      </c>
      <c r="Y62" s="1">
        <v>26.787199999999999</v>
      </c>
      <c r="Z62" s="1">
        <v>24.6662</v>
      </c>
      <c r="AA62" s="25"/>
      <c r="AB62" s="1">
        <f t="shared" ref="AB62:AB73" si="32">Q62*G62</f>
        <v>311.37779999999998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95</v>
      </c>
      <c r="B63" s="1" t="s">
        <v>31</v>
      </c>
      <c r="C63" s="1">
        <v>274</v>
      </c>
      <c r="D63" s="1">
        <v>672</v>
      </c>
      <c r="E63" s="1">
        <v>531</v>
      </c>
      <c r="F63" s="1">
        <v>152</v>
      </c>
      <c r="G63" s="6">
        <v>0.28000000000000003</v>
      </c>
      <c r="H63" s="1">
        <v>45</v>
      </c>
      <c r="I63" s="1"/>
      <c r="J63" s="1">
        <v>534</v>
      </c>
      <c r="K63" s="1">
        <f t="shared" si="16"/>
        <v>-3</v>
      </c>
      <c r="L63" s="1">
        <f t="shared" si="2"/>
        <v>531</v>
      </c>
      <c r="M63" s="1"/>
      <c r="N63" s="1">
        <v>757</v>
      </c>
      <c r="O63" s="1">
        <f t="shared" si="3"/>
        <v>106.2</v>
      </c>
      <c r="P63" s="5">
        <f t="shared" ref="P63:P70" si="33">13*O63-N63-F63</f>
        <v>471.60000000000014</v>
      </c>
      <c r="Q63" s="5">
        <v>700</v>
      </c>
      <c r="R63" s="24">
        <v>700</v>
      </c>
      <c r="S63" s="16"/>
      <c r="T63" s="1">
        <f t="shared" si="31"/>
        <v>15.150659133709981</v>
      </c>
      <c r="U63" s="1">
        <f t="shared" si="5"/>
        <v>8.5593220338983045</v>
      </c>
      <c r="V63" s="1">
        <v>102.8</v>
      </c>
      <c r="W63" s="1">
        <v>80</v>
      </c>
      <c r="X63" s="1">
        <v>14</v>
      </c>
      <c r="Y63" s="1">
        <v>94.4</v>
      </c>
      <c r="Z63" s="1">
        <v>41.8</v>
      </c>
      <c r="AA63" s="25" t="s">
        <v>125</v>
      </c>
      <c r="AB63" s="1">
        <f t="shared" si="32"/>
        <v>196.00000000000003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96</v>
      </c>
      <c r="B64" s="1" t="s">
        <v>31</v>
      </c>
      <c r="C64" s="1">
        <v>359</v>
      </c>
      <c r="D64" s="1">
        <v>120</v>
      </c>
      <c r="E64" s="1">
        <v>316</v>
      </c>
      <c r="F64" s="1"/>
      <c r="G64" s="6">
        <v>0.28000000000000003</v>
      </c>
      <c r="H64" s="1">
        <v>45</v>
      </c>
      <c r="I64" s="1"/>
      <c r="J64" s="1">
        <v>363</v>
      </c>
      <c r="K64" s="1">
        <f t="shared" si="16"/>
        <v>-47</v>
      </c>
      <c r="L64" s="1">
        <f t="shared" si="2"/>
        <v>316</v>
      </c>
      <c r="M64" s="1"/>
      <c r="N64" s="1">
        <v>279</v>
      </c>
      <c r="O64" s="1">
        <f t="shared" si="3"/>
        <v>63.2</v>
      </c>
      <c r="P64" s="5">
        <f>12*O64-N64-F64</f>
        <v>479.40000000000009</v>
      </c>
      <c r="Q64" s="5">
        <f t="shared" si="30"/>
        <v>479.40000000000009</v>
      </c>
      <c r="R64" s="21"/>
      <c r="S64" s="1"/>
      <c r="T64" s="1">
        <f t="shared" si="31"/>
        <v>12.000000000000002</v>
      </c>
      <c r="U64" s="1">
        <f t="shared" si="5"/>
        <v>4.4145569620253164</v>
      </c>
      <c r="V64" s="1">
        <v>45.8</v>
      </c>
      <c r="W64" s="1">
        <v>34.4</v>
      </c>
      <c r="X64" s="1">
        <v>28</v>
      </c>
      <c r="Y64" s="1">
        <v>65.400000000000006</v>
      </c>
      <c r="Z64" s="1">
        <v>43.6</v>
      </c>
      <c r="AA64" s="25"/>
      <c r="AB64" s="1">
        <f t="shared" si="32"/>
        <v>134.23200000000003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97</v>
      </c>
      <c r="B65" s="1" t="s">
        <v>31</v>
      </c>
      <c r="C65" s="1">
        <v>273</v>
      </c>
      <c r="D65" s="1">
        <v>1034</v>
      </c>
      <c r="E65" s="1">
        <v>584</v>
      </c>
      <c r="F65" s="1">
        <v>409</v>
      </c>
      <c r="G65" s="6">
        <v>0.35</v>
      </c>
      <c r="H65" s="1">
        <v>45</v>
      </c>
      <c r="I65" s="1"/>
      <c r="J65" s="1">
        <v>584</v>
      </c>
      <c r="K65" s="1">
        <f t="shared" si="16"/>
        <v>0</v>
      </c>
      <c r="L65" s="1">
        <f t="shared" si="2"/>
        <v>584</v>
      </c>
      <c r="M65" s="1"/>
      <c r="N65" s="1">
        <v>225</v>
      </c>
      <c r="O65" s="1">
        <f t="shared" si="3"/>
        <v>116.8</v>
      </c>
      <c r="P65" s="5">
        <f t="shared" si="33"/>
        <v>884.39999999999986</v>
      </c>
      <c r="Q65" s="5">
        <f t="shared" si="30"/>
        <v>884.39999999999986</v>
      </c>
      <c r="R65" s="21"/>
      <c r="S65" s="1"/>
      <c r="T65" s="1">
        <f t="shared" si="31"/>
        <v>13</v>
      </c>
      <c r="U65" s="1">
        <f t="shared" si="5"/>
        <v>5.4280821917808222</v>
      </c>
      <c r="V65" s="1">
        <v>90.4</v>
      </c>
      <c r="W65" s="1">
        <v>106.6</v>
      </c>
      <c r="X65" s="1">
        <v>85.8</v>
      </c>
      <c r="Y65" s="1">
        <v>112.4</v>
      </c>
      <c r="Z65" s="1">
        <v>98.6</v>
      </c>
      <c r="AA65" s="25"/>
      <c r="AB65" s="1">
        <f t="shared" si="32"/>
        <v>309.53999999999991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98</v>
      </c>
      <c r="B66" s="1" t="s">
        <v>31</v>
      </c>
      <c r="C66" s="1">
        <v>371</v>
      </c>
      <c r="D66" s="1">
        <v>592</v>
      </c>
      <c r="E66" s="1">
        <v>551</v>
      </c>
      <c r="F66" s="1"/>
      <c r="G66" s="6">
        <v>0.28000000000000003</v>
      </c>
      <c r="H66" s="1">
        <v>45</v>
      </c>
      <c r="I66" s="1"/>
      <c r="J66" s="1">
        <v>553</v>
      </c>
      <c r="K66" s="1">
        <f t="shared" si="16"/>
        <v>-2</v>
      </c>
      <c r="L66" s="1">
        <f t="shared" si="2"/>
        <v>551</v>
      </c>
      <c r="M66" s="1"/>
      <c r="N66" s="1">
        <v>592</v>
      </c>
      <c r="O66" s="1">
        <f t="shared" si="3"/>
        <v>110.2</v>
      </c>
      <c r="P66" s="5">
        <f t="shared" si="33"/>
        <v>840.60000000000014</v>
      </c>
      <c r="Q66" s="5">
        <f t="shared" si="30"/>
        <v>840.60000000000014</v>
      </c>
      <c r="R66" s="21"/>
      <c r="S66" s="1"/>
      <c r="T66" s="1">
        <f t="shared" si="31"/>
        <v>13.000000000000002</v>
      </c>
      <c r="U66" s="1">
        <f t="shared" si="5"/>
        <v>5.3720508166969143</v>
      </c>
      <c r="V66" s="1">
        <v>84.6</v>
      </c>
      <c r="W66" s="1">
        <v>74.8</v>
      </c>
      <c r="X66" s="1">
        <v>77.2</v>
      </c>
      <c r="Y66" s="1">
        <v>103.4</v>
      </c>
      <c r="Z66" s="1">
        <v>82</v>
      </c>
      <c r="AA66" s="25"/>
      <c r="AB66" s="1">
        <f t="shared" si="32"/>
        <v>235.36800000000005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99</v>
      </c>
      <c r="B67" s="1" t="s">
        <v>31</v>
      </c>
      <c r="C67" s="1">
        <v>418</v>
      </c>
      <c r="D67" s="1">
        <v>936</v>
      </c>
      <c r="E67" s="1">
        <v>764</v>
      </c>
      <c r="F67" s="1">
        <v>471</v>
      </c>
      <c r="G67" s="6">
        <v>0.35</v>
      </c>
      <c r="H67" s="1">
        <v>45</v>
      </c>
      <c r="I67" s="1"/>
      <c r="J67" s="1">
        <v>760</v>
      </c>
      <c r="K67" s="1">
        <f t="shared" si="16"/>
        <v>4</v>
      </c>
      <c r="L67" s="1">
        <f t="shared" si="2"/>
        <v>764</v>
      </c>
      <c r="M67" s="1"/>
      <c r="N67" s="1">
        <v>271</v>
      </c>
      <c r="O67" s="1">
        <f t="shared" si="3"/>
        <v>152.80000000000001</v>
      </c>
      <c r="P67" s="5">
        <f t="shared" si="33"/>
        <v>1244.4000000000001</v>
      </c>
      <c r="Q67" s="5">
        <f t="shared" si="30"/>
        <v>1244.4000000000001</v>
      </c>
      <c r="R67" s="21"/>
      <c r="S67" s="1"/>
      <c r="T67" s="1">
        <f t="shared" si="31"/>
        <v>13</v>
      </c>
      <c r="U67" s="1">
        <f t="shared" si="5"/>
        <v>4.8560209424083762</v>
      </c>
      <c r="V67" s="1">
        <v>108.6</v>
      </c>
      <c r="W67" s="1">
        <v>134</v>
      </c>
      <c r="X67" s="1">
        <v>95</v>
      </c>
      <c r="Y67" s="1">
        <v>133.4</v>
      </c>
      <c r="Z67" s="1">
        <v>112.4</v>
      </c>
      <c r="AA67" s="25"/>
      <c r="AB67" s="1">
        <f t="shared" si="32"/>
        <v>435.54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100</v>
      </c>
      <c r="B68" s="1" t="s">
        <v>31</v>
      </c>
      <c r="C68" s="1">
        <v>290</v>
      </c>
      <c r="D68" s="1">
        <v>88</v>
      </c>
      <c r="E68" s="1">
        <v>258</v>
      </c>
      <c r="F68" s="1">
        <v>1</v>
      </c>
      <c r="G68" s="6">
        <v>0.28000000000000003</v>
      </c>
      <c r="H68" s="1">
        <v>45</v>
      </c>
      <c r="I68" s="1"/>
      <c r="J68" s="1">
        <v>284</v>
      </c>
      <c r="K68" s="1">
        <f t="shared" si="16"/>
        <v>-26</v>
      </c>
      <c r="L68" s="1">
        <f t="shared" si="2"/>
        <v>258</v>
      </c>
      <c r="M68" s="1"/>
      <c r="N68" s="1">
        <v>300</v>
      </c>
      <c r="O68" s="1">
        <f t="shared" si="3"/>
        <v>51.6</v>
      </c>
      <c r="P68" s="5">
        <f t="shared" si="33"/>
        <v>369.80000000000007</v>
      </c>
      <c r="Q68" s="5">
        <f t="shared" si="30"/>
        <v>369.80000000000007</v>
      </c>
      <c r="R68" s="21"/>
      <c r="S68" s="1"/>
      <c r="T68" s="1">
        <f t="shared" si="31"/>
        <v>13.000000000000002</v>
      </c>
      <c r="U68" s="1">
        <f t="shared" si="5"/>
        <v>5.833333333333333</v>
      </c>
      <c r="V68" s="1">
        <v>43</v>
      </c>
      <c r="W68" s="1">
        <v>36.4</v>
      </c>
      <c r="X68" s="1">
        <v>31.4</v>
      </c>
      <c r="Y68" s="1">
        <v>62.2</v>
      </c>
      <c r="Z68" s="1">
        <v>46.6</v>
      </c>
      <c r="AA68" s="25"/>
      <c r="AB68" s="1">
        <f t="shared" si="32"/>
        <v>103.54400000000003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101</v>
      </c>
      <c r="B69" s="1" t="s">
        <v>31</v>
      </c>
      <c r="C69" s="1">
        <v>597</v>
      </c>
      <c r="D69" s="1">
        <v>512</v>
      </c>
      <c r="E69" s="1">
        <v>667</v>
      </c>
      <c r="F69" s="1">
        <v>3</v>
      </c>
      <c r="G69" s="6">
        <v>0.35</v>
      </c>
      <c r="H69" s="1">
        <v>45</v>
      </c>
      <c r="I69" s="1"/>
      <c r="J69" s="1">
        <v>786</v>
      </c>
      <c r="K69" s="1">
        <f t="shared" ref="K69:K85" si="34">E69-J69</f>
        <v>-119</v>
      </c>
      <c r="L69" s="1">
        <f t="shared" si="2"/>
        <v>667</v>
      </c>
      <c r="M69" s="1"/>
      <c r="N69" s="1">
        <v>946</v>
      </c>
      <c r="O69" s="1">
        <f t="shared" si="3"/>
        <v>133.4</v>
      </c>
      <c r="P69" s="5">
        <f t="shared" si="33"/>
        <v>785.2</v>
      </c>
      <c r="Q69" s="5">
        <f t="shared" si="30"/>
        <v>785.2</v>
      </c>
      <c r="R69" s="21"/>
      <c r="S69" s="1"/>
      <c r="T69" s="1">
        <f t="shared" si="31"/>
        <v>13</v>
      </c>
      <c r="U69" s="1">
        <f t="shared" si="5"/>
        <v>7.1139430284857568</v>
      </c>
      <c r="V69" s="1">
        <v>115.8</v>
      </c>
      <c r="W69" s="1">
        <v>96.6</v>
      </c>
      <c r="X69" s="1">
        <v>107</v>
      </c>
      <c r="Y69" s="1">
        <v>146.19999999999999</v>
      </c>
      <c r="Z69" s="1">
        <v>120.8</v>
      </c>
      <c r="AA69" s="25"/>
      <c r="AB69" s="1">
        <f t="shared" si="32"/>
        <v>274.82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102</v>
      </c>
      <c r="B70" s="1" t="s">
        <v>31</v>
      </c>
      <c r="C70" s="1">
        <v>285</v>
      </c>
      <c r="D70" s="1">
        <v>32</v>
      </c>
      <c r="E70" s="1">
        <v>137</v>
      </c>
      <c r="F70" s="1">
        <v>123</v>
      </c>
      <c r="G70" s="6">
        <v>0.28000000000000003</v>
      </c>
      <c r="H70" s="1">
        <v>45</v>
      </c>
      <c r="I70" s="1"/>
      <c r="J70" s="1">
        <v>140</v>
      </c>
      <c r="K70" s="1">
        <f t="shared" si="34"/>
        <v>-3</v>
      </c>
      <c r="L70" s="1">
        <f t="shared" ref="L70:L85" si="35">E70-M70</f>
        <v>137</v>
      </c>
      <c r="M70" s="1"/>
      <c r="N70" s="1">
        <v>154</v>
      </c>
      <c r="O70" s="1">
        <f t="shared" ref="O70:O85" si="36">L70/5</f>
        <v>27.4</v>
      </c>
      <c r="P70" s="5">
        <f t="shared" si="33"/>
        <v>79.199999999999989</v>
      </c>
      <c r="Q70" s="5">
        <v>140</v>
      </c>
      <c r="R70" s="24">
        <v>150</v>
      </c>
      <c r="S70" s="16"/>
      <c r="T70" s="1">
        <f t="shared" si="31"/>
        <v>15.218978102189782</v>
      </c>
      <c r="U70" s="1">
        <f t="shared" ref="U70:U85" si="37">(F70+N70)/O70</f>
        <v>10.109489051094892</v>
      </c>
      <c r="V70" s="1">
        <v>31.4</v>
      </c>
      <c r="W70" s="1">
        <v>17.2</v>
      </c>
      <c r="X70" s="1">
        <v>35.799999999999997</v>
      </c>
      <c r="Y70" s="1">
        <v>24.8</v>
      </c>
      <c r="Z70" s="1">
        <v>3.4</v>
      </c>
      <c r="AA70" s="25"/>
      <c r="AB70" s="1">
        <f t="shared" si="32"/>
        <v>39.200000000000003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103</v>
      </c>
      <c r="B71" s="1" t="s">
        <v>31</v>
      </c>
      <c r="C71" s="1">
        <v>83</v>
      </c>
      <c r="D71" s="1">
        <v>80</v>
      </c>
      <c r="E71" s="14">
        <f>141+E83</f>
        <v>146</v>
      </c>
      <c r="F71" s="1">
        <v>3</v>
      </c>
      <c r="G71" s="6">
        <v>0.5</v>
      </c>
      <c r="H71" s="1">
        <v>45</v>
      </c>
      <c r="I71" s="1"/>
      <c r="J71" s="1">
        <v>170</v>
      </c>
      <c r="K71" s="1">
        <f t="shared" si="34"/>
        <v>-24</v>
      </c>
      <c r="L71" s="1">
        <f t="shared" si="35"/>
        <v>146</v>
      </c>
      <c r="M71" s="1"/>
      <c r="N71" s="1">
        <v>0</v>
      </c>
      <c r="O71" s="1">
        <f t="shared" si="36"/>
        <v>29.2</v>
      </c>
      <c r="P71" s="5">
        <f>7*O71-N71-F71</f>
        <v>201.4</v>
      </c>
      <c r="Q71" s="5">
        <f t="shared" si="30"/>
        <v>201.4</v>
      </c>
      <c r="R71" s="21"/>
      <c r="S71" s="1"/>
      <c r="T71" s="1">
        <f t="shared" si="31"/>
        <v>7</v>
      </c>
      <c r="U71" s="1">
        <f t="shared" si="37"/>
        <v>0.10273972602739727</v>
      </c>
      <c r="V71" s="1">
        <v>10.8</v>
      </c>
      <c r="W71" s="1">
        <v>25.2</v>
      </c>
      <c r="X71" s="1">
        <v>17.600000000000001</v>
      </c>
      <c r="Y71" s="1">
        <v>20.8</v>
      </c>
      <c r="Z71" s="1">
        <v>25.8</v>
      </c>
      <c r="AA71" s="25"/>
      <c r="AB71" s="1">
        <f t="shared" si="32"/>
        <v>100.7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104</v>
      </c>
      <c r="B72" s="1" t="s">
        <v>31</v>
      </c>
      <c r="C72" s="1">
        <v>324</v>
      </c>
      <c r="D72" s="1">
        <v>1301</v>
      </c>
      <c r="E72" s="14">
        <f>783+E84</f>
        <v>904</v>
      </c>
      <c r="F72" s="1">
        <v>556</v>
      </c>
      <c r="G72" s="6">
        <v>0.41</v>
      </c>
      <c r="H72" s="1">
        <v>45</v>
      </c>
      <c r="I72" s="1"/>
      <c r="J72" s="1">
        <v>773</v>
      </c>
      <c r="K72" s="1">
        <f t="shared" si="34"/>
        <v>131</v>
      </c>
      <c r="L72" s="1">
        <f t="shared" si="35"/>
        <v>904</v>
      </c>
      <c r="M72" s="1"/>
      <c r="N72" s="1">
        <v>0</v>
      </c>
      <c r="O72" s="1">
        <f t="shared" si="36"/>
        <v>180.8</v>
      </c>
      <c r="P72" s="5">
        <f>11*O72-N72-F72</f>
        <v>1432.8000000000002</v>
      </c>
      <c r="Q72" s="5">
        <f t="shared" si="30"/>
        <v>1432.8000000000002</v>
      </c>
      <c r="R72" s="21"/>
      <c r="S72" s="1"/>
      <c r="T72" s="1">
        <f t="shared" si="31"/>
        <v>11</v>
      </c>
      <c r="U72" s="1">
        <f t="shared" si="37"/>
        <v>3.0752212389380529</v>
      </c>
      <c r="V72" s="1">
        <v>95.4</v>
      </c>
      <c r="W72" s="1">
        <v>158</v>
      </c>
      <c r="X72" s="1">
        <v>111.4</v>
      </c>
      <c r="Y72" s="1">
        <v>119.2</v>
      </c>
      <c r="Z72" s="1">
        <v>137.19999999999999</v>
      </c>
      <c r="AA72" s="25"/>
      <c r="AB72" s="1">
        <f t="shared" si="32"/>
        <v>587.44800000000009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105</v>
      </c>
      <c r="B73" s="1" t="s">
        <v>31</v>
      </c>
      <c r="C73" s="1"/>
      <c r="D73" s="1">
        <v>106</v>
      </c>
      <c r="E73" s="1">
        <v>106</v>
      </c>
      <c r="F73" s="1"/>
      <c r="G73" s="6">
        <v>0.41</v>
      </c>
      <c r="H73" s="1">
        <v>45</v>
      </c>
      <c r="I73" s="1"/>
      <c r="J73" s="1">
        <v>158</v>
      </c>
      <c r="K73" s="1">
        <f t="shared" si="34"/>
        <v>-52</v>
      </c>
      <c r="L73" s="1">
        <f t="shared" si="35"/>
        <v>106</v>
      </c>
      <c r="M73" s="1"/>
      <c r="N73" s="1">
        <v>0</v>
      </c>
      <c r="O73" s="1">
        <f t="shared" si="36"/>
        <v>21.2</v>
      </c>
      <c r="P73" s="5">
        <f>7*O73-N73-F73</f>
        <v>148.4</v>
      </c>
      <c r="Q73" s="5">
        <v>270</v>
      </c>
      <c r="R73" s="24">
        <v>300</v>
      </c>
      <c r="S73" s="16"/>
      <c r="T73" s="1">
        <f t="shared" si="31"/>
        <v>12.735849056603774</v>
      </c>
      <c r="U73" s="1">
        <f t="shared" si="37"/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29" t="s">
        <v>62</v>
      </c>
      <c r="AB73" s="1">
        <f t="shared" si="32"/>
        <v>110.69999999999999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0" t="s">
        <v>106</v>
      </c>
      <c r="B74" s="10" t="s">
        <v>31</v>
      </c>
      <c r="C74" s="10">
        <v>66</v>
      </c>
      <c r="D74" s="10"/>
      <c r="E74" s="10">
        <v>63</v>
      </c>
      <c r="F74" s="10">
        <v>1</v>
      </c>
      <c r="G74" s="11">
        <v>0</v>
      </c>
      <c r="H74" s="10">
        <v>45</v>
      </c>
      <c r="I74" s="10"/>
      <c r="J74" s="10">
        <v>59</v>
      </c>
      <c r="K74" s="10">
        <f t="shared" si="34"/>
        <v>4</v>
      </c>
      <c r="L74" s="10">
        <f t="shared" si="35"/>
        <v>63</v>
      </c>
      <c r="M74" s="10"/>
      <c r="N74" s="10"/>
      <c r="O74" s="10">
        <f t="shared" si="36"/>
        <v>12.6</v>
      </c>
      <c r="P74" s="12"/>
      <c r="Q74" s="12"/>
      <c r="R74" s="22"/>
      <c r="S74" s="10"/>
      <c r="T74" s="10">
        <f t="shared" ref="T74:T85" si="38">(F74+N74+P74)/O74</f>
        <v>7.9365079365079361E-2</v>
      </c>
      <c r="U74" s="10">
        <f t="shared" si="37"/>
        <v>7.9365079365079361E-2</v>
      </c>
      <c r="V74" s="10">
        <v>2.6</v>
      </c>
      <c r="W74" s="10">
        <v>5.2</v>
      </c>
      <c r="X74" s="10">
        <v>3</v>
      </c>
      <c r="Y74" s="10">
        <v>9.4</v>
      </c>
      <c r="Z74" s="10">
        <v>6</v>
      </c>
      <c r="AA74" s="27" t="s">
        <v>34</v>
      </c>
      <c r="AB74" s="10">
        <f t="shared" ref="AB74" si="39">P74*G74</f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107</v>
      </c>
      <c r="B75" s="1" t="s">
        <v>31</v>
      </c>
      <c r="C75" s="1">
        <v>261</v>
      </c>
      <c r="D75" s="1">
        <v>30</v>
      </c>
      <c r="E75" s="1">
        <v>229</v>
      </c>
      <c r="F75" s="1">
        <v>30</v>
      </c>
      <c r="G75" s="6">
        <v>0.41</v>
      </c>
      <c r="H75" s="1">
        <v>45</v>
      </c>
      <c r="I75" s="1"/>
      <c r="J75" s="1">
        <v>246</v>
      </c>
      <c r="K75" s="1">
        <f t="shared" si="34"/>
        <v>-17</v>
      </c>
      <c r="L75" s="1">
        <f t="shared" si="35"/>
        <v>229</v>
      </c>
      <c r="M75" s="1"/>
      <c r="N75" s="1">
        <v>0</v>
      </c>
      <c r="O75" s="1">
        <f t="shared" si="36"/>
        <v>45.8</v>
      </c>
      <c r="P75" s="5">
        <f>9*O75-N75-F75</f>
        <v>382.2</v>
      </c>
      <c r="Q75" s="5">
        <f t="shared" ref="Q75:Q77" si="40">P75</f>
        <v>382.2</v>
      </c>
      <c r="R75" s="21"/>
      <c r="S75" s="1"/>
      <c r="T75" s="1">
        <f t="shared" ref="T75:T81" si="41">(F75+N75+Q75)/O75</f>
        <v>9</v>
      </c>
      <c r="U75" s="1">
        <f t="shared" si="37"/>
        <v>0.65502183406113546</v>
      </c>
      <c r="V75" s="1">
        <v>20.8</v>
      </c>
      <c r="W75" s="1">
        <v>28.8</v>
      </c>
      <c r="X75" s="1">
        <v>15.4</v>
      </c>
      <c r="Y75" s="1">
        <v>43.6</v>
      </c>
      <c r="Z75" s="1">
        <v>25</v>
      </c>
      <c r="AA75" s="25"/>
      <c r="AB75" s="1">
        <f t="shared" ref="AB75:AB86" si="42">Q75*G75</f>
        <v>156.702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108</v>
      </c>
      <c r="B76" s="1" t="s">
        <v>31</v>
      </c>
      <c r="C76" s="1"/>
      <c r="D76" s="1">
        <v>90</v>
      </c>
      <c r="E76" s="1">
        <v>90</v>
      </c>
      <c r="F76" s="1"/>
      <c r="G76" s="6">
        <v>0.4</v>
      </c>
      <c r="H76" s="1">
        <v>60</v>
      </c>
      <c r="I76" s="1"/>
      <c r="J76" s="1">
        <v>144</v>
      </c>
      <c r="K76" s="1">
        <f t="shared" si="34"/>
        <v>-54</v>
      </c>
      <c r="L76" s="1">
        <f t="shared" si="35"/>
        <v>90</v>
      </c>
      <c r="M76" s="1"/>
      <c r="N76" s="1">
        <v>0</v>
      </c>
      <c r="O76" s="1">
        <f t="shared" si="36"/>
        <v>18</v>
      </c>
      <c r="P76" s="5">
        <f>8*O76-N76-F76</f>
        <v>144</v>
      </c>
      <c r="Q76" s="5">
        <v>280</v>
      </c>
      <c r="R76" s="24">
        <v>300</v>
      </c>
      <c r="S76" s="16"/>
      <c r="T76" s="1">
        <f t="shared" si="41"/>
        <v>15.555555555555555</v>
      </c>
      <c r="U76" s="1">
        <f t="shared" si="37"/>
        <v>0</v>
      </c>
      <c r="V76" s="1">
        <v>4</v>
      </c>
      <c r="W76" s="1">
        <v>10</v>
      </c>
      <c r="X76" s="1">
        <v>0</v>
      </c>
      <c r="Y76" s="1">
        <v>5.8</v>
      </c>
      <c r="Z76" s="1">
        <v>0</v>
      </c>
      <c r="AA76" s="25" t="s">
        <v>127</v>
      </c>
      <c r="AB76" s="1">
        <f t="shared" si="42"/>
        <v>112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109</v>
      </c>
      <c r="B77" s="1" t="s">
        <v>33</v>
      </c>
      <c r="C77" s="1">
        <v>168.5</v>
      </c>
      <c r="D77" s="1">
        <v>271.048</v>
      </c>
      <c r="E77" s="1">
        <v>232.011</v>
      </c>
      <c r="F77" s="1">
        <v>95.43</v>
      </c>
      <c r="G77" s="6">
        <v>1</v>
      </c>
      <c r="H77" s="1">
        <v>60</v>
      </c>
      <c r="I77" s="1"/>
      <c r="J77" s="1">
        <v>219</v>
      </c>
      <c r="K77" s="1">
        <f t="shared" si="34"/>
        <v>13.010999999999996</v>
      </c>
      <c r="L77" s="1">
        <f t="shared" si="35"/>
        <v>232.011</v>
      </c>
      <c r="M77" s="1"/>
      <c r="N77" s="1">
        <v>349</v>
      </c>
      <c r="O77" s="1">
        <f t="shared" si="36"/>
        <v>46.402200000000001</v>
      </c>
      <c r="P77" s="5">
        <f t="shared" ref="P77" si="43">13*O77-N77-F77</f>
        <v>158.79860000000002</v>
      </c>
      <c r="Q77" s="5">
        <f t="shared" si="40"/>
        <v>158.79860000000002</v>
      </c>
      <c r="R77" s="21"/>
      <c r="S77" s="1"/>
      <c r="T77" s="1">
        <f t="shared" si="41"/>
        <v>13</v>
      </c>
      <c r="U77" s="1">
        <f t="shared" si="37"/>
        <v>9.5777786398058709</v>
      </c>
      <c r="V77" s="1">
        <v>50.392800000000001</v>
      </c>
      <c r="W77" s="1">
        <v>45.085999999999999</v>
      </c>
      <c r="X77" s="1">
        <v>9.3604000000000021</v>
      </c>
      <c r="Y77" s="1">
        <v>50.205399999999997</v>
      </c>
      <c r="Z77" s="1">
        <v>33.2654</v>
      </c>
      <c r="AA77" s="25"/>
      <c r="AB77" s="1">
        <f t="shared" si="42"/>
        <v>158.79860000000002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110</v>
      </c>
      <c r="B78" s="1" t="s">
        <v>31</v>
      </c>
      <c r="C78" s="1"/>
      <c r="D78" s="1">
        <v>96</v>
      </c>
      <c r="E78" s="1">
        <v>96</v>
      </c>
      <c r="F78" s="1"/>
      <c r="G78" s="6">
        <v>0.35</v>
      </c>
      <c r="H78" s="1">
        <v>45</v>
      </c>
      <c r="I78" s="1"/>
      <c r="J78" s="1">
        <v>151</v>
      </c>
      <c r="K78" s="1">
        <f t="shared" si="34"/>
        <v>-55</v>
      </c>
      <c r="L78" s="1">
        <f t="shared" si="35"/>
        <v>96</v>
      </c>
      <c r="M78" s="1"/>
      <c r="N78" s="1">
        <v>0</v>
      </c>
      <c r="O78" s="1">
        <f t="shared" si="36"/>
        <v>19.2</v>
      </c>
      <c r="P78" s="5">
        <f t="shared" ref="P78:P80" si="44">7*O78-N78-F78</f>
        <v>134.4</v>
      </c>
      <c r="Q78" s="5">
        <v>280</v>
      </c>
      <c r="R78" s="24">
        <v>300</v>
      </c>
      <c r="S78" s="16"/>
      <c r="T78" s="1">
        <f t="shared" si="41"/>
        <v>14.583333333333334</v>
      </c>
      <c r="U78" s="1">
        <f t="shared" si="37"/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29" t="s">
        <v>128</v>
      </c>
      <c r="AB78" s="1">
        <f t="shared" si="42"/>
        <v>98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111</v>
      </c>
      <c r="B79" s="1" t="s">
        <v>31</v>
      </c>
      <c r="C79" s="1"/>
      <c r="D79" s="1">
        <v>100</v>
      </c>
      <c r="E79" s="1">
        <v>100</v>
      </c>
      <c r="F79" s="1"/>
      <c r="G79" s="6">
        <v>0.4</v>
      </c>
      <c r="H79" s="1">
        <v>45</v>
      </c>
      <c r="I79" s="1"/>
      <c r="J79" s="1">
        <v>139</v>
      </c>
      <c r="K79" s="1">
        <f t="shared" si="34"/>
        <v>-39</v>
      </c>
      <c r="L79" s="1">
        <f t="shared" si="35"/>
        <v>100</v>
      </c>
      <c r="M79" s="1"/>
      <c r="N79" s="1">
        <v>0</v>
      </c>
      <c r="O79" s="1">
        <f t="shared" si="36"/>
        <v>20</v>
      </c>
      <c r="P79" s="5">
        <f t="shared" si="44"/>
        <v>140</v>
      </c>
      <c r="Q79" s="5">
        <v>280</v>
      </c>
      <c r="R79" s="24">
        <v>300</v>
      </c>
      <c r="S79" s="16"/>
      <c r="T79" s="1">
        <f t="shared" si="41"/>
        <v>14</v>
      </c>
      <c r="U79" s="1">
        <f t="shared" si="37"/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29" t="s">
        <v>128</v>
      </c>
      <c r="AB79" s="1">
        <f t="shared" si="42"/>
        <v>112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112</v>
      </c>
      <c r="B80" s="1" t="s">
        <v>31</v>
      </c>
      <c r="C80" s="1"/>
      <c r="D80" s="1">
        <v>96</v>
      </c>
      <c r="E80" s="1">
        <v>93</v>
      </c>
      <c r="F80" s="1"/>
      <c r="G80" s="6">
        <v>0.16</v>
      </c>
      <c r="H80" s="17">
        <v>30</v>
      </c>
      <c r="I80" s="1"/>
      <c r="J80" s="1">
        <v>115</v>
      </c>
      <c r="K80" s="1">
        <f t="shared" si="34"/>
        <v>-22</v>
      </c>
      <c r="L80" s="1">
        <f t="shared" si="35"/>
        <v>93</v>
      </c>
      <c r="M80" s="1"/>
      <c r="N80" s="1">
        <v>0</v>
      </c>
      <c r="O80" s="1">
        <f t="shared" si="36"/>
        <v>18.600000000000001</v>
      </c>
      <c r="P80" s="5">
        <f t="shared" si="44"/>
        <v>130.20000000000002</v>
      </c>
      <c r="Q80" s="5">
        <v>300</v>
      </c>
      <c r="R80" s="24">
        <v>350</v>
      </c>
      <c r="S80" s="16"/>
      <c r="T80" s="1">
        <f t="shared" si="41"/>
        <v>16.129032258064516</v>
      </c>
      <c r="U80" s="1">
        <f t="shared" si="37"/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29" t="s">
        <v>128</v>
      </c>
      <c r="AB80" s="1">
        <f t="shared" si="42"/>
        <v>48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113</v>
      </c>
      <c r="B81" s="1" t="s">
        <v>31</v>
      </c>
      <c r="C81" s="1"/>
      <c r="D81" s="1"/>
      <c r="E81" s="1"/>
      <c r="F81" s="1"/>
      <c r="G81" s="6">
        <v>0.36</v>
      </c>
      <c r="H81" s="1" t="e">
        <v>#N/A</v>
      </c>
      <c r="I81" s="1"/>
      <c r="J81" s="1"/>
      <c r="K81" s="1">
        <f t="shared" si="34"/>
        <v>0</v>
      </c>
      <c r="L81" s="1">
        <f t="shared" si="35"/>
        <v>0</v>
      </c>
      <c r="M81" s="1"/>
      <c r="N81" s="1">
        <v>100</v>
      </c>
      <c r="O81" s="1">
        <f t="shared" si="36"/>
        <v>0</v>
      </c>
      <c r="P81" s="5"/>
      <c r="Q81" s="5">
        <v>100</v>
      </c>
      <c r="R81" s="24">
        <v>100</v>
      </c>
      <c r="S81" s="16"/>
      <c r="T81" s="1" t="e">
        <f t="shared" si="41"/>
        <v>#DIV/0!</v>
      </c>
      <c r="U81" s="1" t="e">
        <f t="shared" si="37"/>
        <v>#DIV/0!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29" t="s">
        <v>128</v>
      </c>
      <c r="AB81" s="1">
        <f t="shared" si="42"/>
        <v>36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3" t="s">
        <v>114</v>
      </c>
      <c r="B82" s="1" t="s">
        <v>33</v>
      </c>
      <c r="C82" s="1"/>
      <c r="D82" s="1">
        <v>1.3520000000000001</v>
      </c>
      <c r="E82" s="14">
        <v>1.3520000000000001</v>
      </c>
      <c r="F82" s="1"/>
      <c r="G82" s="6">
        <v>0</v>
      </c>
      <c r="H82" s="1" t="e">
        <v>#N/A</v>
      </c>
      <c r="I82" s="1"/>
      <c r="J82" s="1">
        <v>1</v>
      </c>
      <c r="K82" s="1">
        <f t="shared" si="34"/>
        <v>0.35200000000000009</v>
      </c>
      <c r="L82" s="1">
        <f t="shared" si="35"/>
        <v>1.3520000000000001</v>
      </c>
      <c r="M82" s="1"/>
      <c r="N82" s="1"/>
      <c r="O82" s="1">
        <f t="shared" si="36"/>
        <v>0.27040000000000003</v>
      </c>
      <c r="P82" s="5"/>
      <c r="Q82" s="5"/>
      <c r="R82" s="21"/>
      <c r="S82" s="1"/>
      <c r="T82" s="1">
        <f t="shared" si="38"/>
        <v>0</v>
      </c>
      <c r="U82" s="1">
        <f t="shared" si="37"/>
        <v>0</v>
      </c>
      <c r="V82" s="1">
        <v>0.26960000000000001</v>
      </c>
      <c r="W82" s="1">
        <v>0.26879999999999998</v>
      </c>
      <c r="X82" s="1">
        <v>0.2</v>
      </c>
      <c r="Y82" s="1">
        <v>0.2</v>
      </c>
      <c r="Z82" s="1">
        <v>0.2</v>
      </c>
      <c r="AA82" s="25"/>
      <c r="AB82" s="1">
        <f t="shared" si="42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115</v>
      </c>
      <c r="B83" s="1" t="s">
        <v>31</v>
      </c>
      <c r="C83" s="1"/>
      <c r="D83" s="1">
        <v>5</v>
      </c>
      <c r="E83" s="14">
        <v>5</v>
      </c>
      <c r="F83" s="1"/>
      <c r="G83" s="6">
        <v>0</v>
      </c>
      <c r="H83" s="1" t="e">
        <v>#N/A</v>
      </c>
      <c r="I83" s="1"/>
      <c r="J83" s="1">
        <v>6</v>
      </c>
      <c r="K83" s="1">
        <f t="shared" si="34"/>
        <v>-1</v>
      </c>
      <c r="L83" s="1">
        <f t="shared" si="35"/>
        <v>5</v>
      </c>
      <c r="M83" s="1"/>
      <c r="N83" s="1"/>
      <c r="O83" s="1">
        <f t="shared" si="36"/>
        <v>1</v>
      </c>
      <c r="P83" s="5"/>
      <c r="Q83" s="5"/>
      <c r="R83" s="21"/>
      <c r="S83" s="1"/>
      <c r="T83" s="1">
        <f t="shared" si="38"/>
        <v>0</v>
      </c>
      <c r="U83" s="1">
        <f t="shared" si="37"/>
        <v>0</v>
      </c>
      <c r="V83" s="1">
        <v>0.6</v>
      </c>
      <c r="W83" s="1">
        <v>0.8</v>
      </c>
      <c r="X83" s="1">
        <v>0.2</v>
      </c>
      <c r="Y83" s="1">
        <v>0.4</v>
      </c>
      <c r="Z83" s="1">
        <v>1.2</v>
      </c>
      <c r="AA83" s="25"/>
      <c r="AB83" s="1">
        <f t="shared" si="42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3" t="s">
        <v>116</v>
      </c>
      <c r="B84" s="1" t="s">
        <v>31</v>
      </c>
      <c r="C84" s="1"/>
      <c r="D84" s="1">
        <v>161</v>
      </c>
      <c r="E84" s="14">
        <v>121</v>
      </c>
      <c r="F84" s="1"/>
      <c r="G84" s="6">
        <v>0</v>
      </c>
      <c r="H84" s="1" t="e">
        <v>#N/A</v>
      </c>
      <c r="I84" s="1"/>
      <c r="J84" s="1">
        <v>118</v>
      </c>
      <c r="K84" s="1">
        <f t="shared" si="34"/>
        <v>3</v>
      </c>
      <c r="L84" s="1">
        <f t="shared" si="35"/>
        <v>121</v>
      </c>
      <c r="M84" s="1"/>
      <c r="N84" s="1"/>
      <c r="O84" s="1">
        <f t="shared" si="36"/>
        <v>24.2</v>
      </c>
      <c r="P84" s="5"/>
      <c r="Q84" s="5"/>
      <c r="R84" s="21"/>
      <c r="S84" s="1"/>
      <c r="T84" s="1">
        <f t="shared" si="38"/>
        <v>0</v>
      </c>
      <c r="U84" s="1">
        <f t="shared" si="37"/>
        <v>0</v>
      </c>
      <c r="V84" s="1">
        <v>27.8</v>
      </c>
      <c r="W84" s="1">
        <v>17</v>
      </c>
      <c r="X84" s="1">
        <v>11.4</v>
      </c>
      <c r="Y84" s="1">
        <v>15.6</v>
      </c>
      <c r="Z84" s="1">
        <v>14</v>
      </c>
      <c r="AA84" s="25"/>
      <c r="AB84" s="1">
        <f t="shared" si="42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3" t="s">
        <v>117</v>
      </c>
      <c r="B85" s="1" t="s">
        <v>33</v>
      </c>
      <c r="C85" s="1"/>
      <c r="D85" s="1">
        <v>58.5</v>
      </c>
      <c r="E85" s="14">
        <v>58.5</v>
      </c>
      <c r="F85" s="1"/>
      <c r="G85" s="6">
        <v>0</v>
      </c>
      <c r="H85" s="1" t="e">
        <v>#N/A</v>
      </c>
      <c r="I85" s="1"/>
      <c r="J85" s="1">
        <v>87</v>
      </c>
      <c r="K85" s="1">
        <f t="shared" si="34"/>
        <v>-28.5</v>
      </c>
      <c r="L85" s="1">
        <f t="shared" si="35"/>
        <v>58.5</v>
      </c>
      <c r="M85" s="1"/>
      <c r="N85" s="1"/>
      <c r="O85" s="1">
        <f t="shared" si="36"/>
        <v>11.7</v>
      </c>
      <c r="P85" s="5"/>
      <c r="Q85" s="5"/>
      <c r="R85" s="21"/>
      <c r="S85" s="1"/>
      <c r="T85" s="1">
        <f t="shared" si="38"/>
        <v>0</v>
      </c>
      <c r="U85" s="1">
        <f t="shared" si="37"/>
        <v>0</v>
      </c>
      <c r="V85" s="1">
        <v>26.1236</v>
      </c>
      <c r="W85" s="1">
        <v>18.2194</v>
      </c>
      <c r="X85" s="1">
        <v>11.6456</v>
      </c>
      <c r="Y85" s="1">
        <v>8.6864000000000008</v>
      </c>
      <c r="Z85" s="1">
        <v>22.745999999999999</v>
      </c>
      <c r="AA85" s="25"/>
      <c r="AB85" s="1">
        <f t="shared" si="42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119</v>
      </c>
      <c r="B86" s="1" t="s">
        <v>33</v>
      </c>
      <c r="C86" s="1"/>
      <c r="D86" s="1"/>
      <c r="E86" s="1"/>
      <c r="F86" s="1"/>
      <c r="G86" s="6">
        <v>1</v>
      </c>
      <c r="H86" s="1" t="e">
        <v>#N/A</v>
      </c>
      <c r="I86" s="1"/>
      <c r="J86" s="1"/>
      <c r="K86" s="1"/>
      <c r="L86" s="1"/>
      <c r="M86" s="1"/>
      <c r="N86" s="1"/>
      <c r="O86" s="1"/>
      <c r="P86" s="1"/>
      <c r="Q86" s="5">
        <v>200</v>
      </c>
      <c r="R86" s="18"/>
      <c r="S86" s="1"/>
      <c r="T86" s="1"/>
      <c r="U86" s="1"/>
      <c r="V86" s="1"/>
      <c r="W86" s="1"/>
      <c r="X86" s="1"/>
      <c r="Y86" s="1"/>
      <c r="Z86" s="1"/>
      <c r="AA86" s="29" t="s">
        <v>62</v>
      </c>
      <c r="AB86" s="1">
        <f t="shared" si="42"/>
        <v>200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8"/>
      <c r="S87" s="1"/>
      <c r="T87" s="1"/>
      <c r="U87" s="1"/>
      <c r="V87" s="1"/>
      <c r="W87" s="1"/>
      <c r="X87" s="1"/>
      <c r="Y87" s="1"/>
      <c r="Z87" s="1"/>
      <c r="AA87" s="25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8"/>
      <c r="S88" s="1"/>
      <c r="T88" s="1"/>
      <c r="U88" s="1"/>
      <c r="V88" s="1"/>
      <c r="W88" s="1"/>
      <c r="X88" s="1"/>
      <c r="Y88" s="1"/>
      <c r="Z88" s="1"/>
      <c r="AA88" s="25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8"/>
      <c r="S89" s="1"/>
      <c r="T89" s="1"/>
      <c r="U89" s="1"/>
      <c r="V89" s="1"/>
      <c r="W89" s="1"/>
      <c r="X89" s="1"/>
      <c r="Y89" s="1"/>
      <c r="Z89" s="1"/>
      <c r="AA89" s="25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8"/>
      <c r="S90" s="1"/>
      <c r="T90" s="1"/>
      <c r="U90" s="1"/>
      <c r="V90" s="1"/>
      <c r="W90" s="1"/>
      <c r="X90" s="1"/>
      <c r="Y90" s="1"/>
      <c r="Z90" s="1"/>
      <c r="AA90" s="25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8"/>
      <c r="S91" s="1"/>
      <c r="T91" s="1"/>
      <c r="U91" s="1"/>
      <c r="V91" s="1"/>
      <c r="W91" s="1"/>
      <c r="X91" s="1"/>
      <c r="Y91" s="1"/>
      <c r="Z91" s="1"/>
      <c r="AA91" s="25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8"/>
      <c r="S92" s="1"/>
      <c r="T92" s="1"/>
      <c r="U92" s="1"/>
      <c r="V92" s="1"/>
      <c r="W92" s="1"/>
      <c r="X92" s="1"/>
      <c r="Y92" s="1"/>
      <c r="Z92" s="1"/>
      <c r="AA92" s="25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8"/>
      <c r="S93" s="1"/>
      <c r="T93" s="1"/>
      <c r="U93" s="1"/>
      <c r="V93" s="1"/>
      <c r="W93" s="1"/>
      <c r="X93" s="1"/>
      <c r="Y93" s="1"/>
      <c r="Z93" s="1"/>
      <c r="AA93" s="25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8"/>
      <c r="S94" s="1"/>
      <c r="T94" s="1"/>
      <c r="U94" s="1"/>
      <c r="V94" s="1"/>
      <c r="W94" s="1"/>
      <c r="X94" s="1"/>
      <c r="Y94" s="1"/>
      <c r="Z94" s="1"/>
      <c r="AA94" s="25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8"/>
      <c r="S95" s="1"/>
      <c r="T95" s="1"/>
      <c r="U95" s="1"/>
      <c r="V95" s="1"/>
      <c r="W95" s="1"/>
      <c r="X95" s="1"/>
      <c r="Y95" s="1"/>
      <c r="Z95" s="1"/>
      <c r="AA95" s="25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8"/>
      <c r="S96" s="1"/>
      <c r="T96" s="1"/>
      <c r="U96" s="1"/>
      <c r="V96" s="1"/>
      <c r="W96" s="1"/>
      <c r="X96" s="1"/>
      <c r="Y96" s="1"/>
      <c r="Z96" s="1"/>
      <c r="AA96" s="25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8"/>
      <c r="S97" s="1"/>
      <c r="T97" s="1"/>
      <c r="U97" s="1"/>
      <c r="V97" s="1"/>
      <c r="W97" s="1"/>
      <c r="X97" s="1"/>
      <c r="Y97" s="1"/>
      <c r="Z97" s="1"/>
      <c r="AA97" s="25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8"/>
      <c r="S98" s="1"/>
      <c r="T98" s="1"/>
      <c r="U98" s="1"/>
      <c r="V98" s="1"/>
      <c r="W98" s="1"/>
      <c r="X98" s="1"/>
      <c r="Y98" s="1"/>
      <c r="Z98" s="1"/>
      <c r="AA98" s="25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8"/>
      <c r="S99" s="1"/>
      <c r="T99" s="1"/>
      <c r="U99" s="1"/>
      <c r="V99" s="1"/>
      <c r="W99" s="1"/>
      <c r="X99" s="1"/>
      <c r="Y99" s="1"/>
      <c r="Z99" s="1"/>
      <c r="AA99" s="25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8"/>
      <c r="S100" s="1"/>
      <c r="T100" s="1"/>
      <c r="U100" s="1"/>
      <c r="V100" s="1"/>
      <c r="W100" s="1"/>
      <c r="X100" s="1"/>
      <c r="Y100" s="1"/>
      <c r="Z100" s="1"/>
      <c r="AA100" s="25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8"/>
      <c r="S101" s="1"/>
      <c r="T101" s="1"/>
      <c r="U101" s="1"/>
      <c r="V101" s="1"/>
      <c r="W101" s="1"/>
      <c r="X101" s="1"/>
      <c r="Y101" s="1"/>
      <c r="Z101" s="1"/>
      <c r="AA101" s="25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8"/>
      <c r="S102" s="1"/>
      <c r="T102" s="1"/>
      <c r="U102" s="1"/>
      <c r="V102" s="1"/>
      <c r="W102" s="1"/>
      <c r="X102" s="1"/>
      <c r="Y102" s="1"/>
      <c r="Z102" s="1"/>
      <c r="AA102" s="25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8"/>
      <c r="S103" s="1"/>
      <c r="T103" s="1"/>
      <c r="U103" s="1"/>
      <c r="V103" s="1"/>
      <c r="W103" s="1"/>
      <c r="X103" s="1"/>
      <c r="Y103" s="1"/>
      <c r="Z103" s="1"/>
      <c r="AA103" s="25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8"/>
      <c r="S104" s="1"/>
      <c r="T104" s="1"/>
      <c r="U104" s="1"/>
      <c r="V104" s="1"/>
      <c r="W104" s="1"/>
      <c r="X104" s="1"/>
      <c r="Y104" s="1"/>
      <c r="Z104" s="1"/>
      <c r="AA104" s="25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8"/>
      <c r="S105" s="1"/>
      <c r="T105" s="1"/>
      <c r="U105" s="1"/>
      <c r="V105" s="1"/>
      <c r="W105" s="1"/>
      <c r="X105" s="1"/>
      <c r="Y105" s="1"/>
      <c r="Z105" s="1"/>
      <c r="AA105" s="25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8"/>
      <c r="S106" s="1"/>
      <c r="T106" s="1"/>
      <c r="U106" s="1"/>
      <c r="V106" s="1"/>
      <c r="W106" s="1"/>
      <c r="X106" s="1"/>
      <c r="Y106" s="1"/>
      <c r="Z106" s="1"/>
      <c r="AA106" s="25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8"/>
      <c r="S107" s="1"/>
      <c r="T107" s="1"/>
      <c r="U107" s="1"/>
      <c r="V107" s="1"/>
      <c r="W107" s="1"/>
      <c r="X107" s="1"/>
      <c r="Y107" s="1"/>
      <c r="Z107" s="1"/>
      <c r="AA107" s="25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8"/>
      <c r="S108" s="1"/>
      <c r="T108" s="1"/>
      <c r="U108" s="1"/>
      <c r="V108" s="1"/>
      <c r="W108" s="1"/>
      <c r="X108" s="1"/>
      <c r="Y108" s="1"/>
      <c r="Z108" s="1"/>
      <c r="AA108" s="25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8"/>
      <c r="S109" s="1"/>
      <c r="T109" s="1"/>
      <c r="U109" s="1"/>
      <c r="V109" s="1"/>
      <c r="W109" s="1"/>
      <c r="X109" s="1"/>
      <c r="Y109" s="1"/>
      <c r="Z109" s="1"/>
      <c r="AA109" s="25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8"/>
      <c r="S110" s="1"/>
      <c r="T110" s="1"/>
      <c r="U110" s="1"/>
      <c r="V110" s="1"/>
      <c r="W110" s="1"/>
      <c r="X110" s="1"/>
      <c r="Y110" s="1"/>
      <c r="Z110" s="1"/>
      <c r="AA110" s="25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8"/>
      <c r="S111" s="1"/>
      <c r="T111" s="1"/>
      <c r="U111" s="1"/>
      <c r="V111" s="1"/>
      <c r="W111" s="1"/>
      <c r="X111" s="1"/>
      <c r="Y111" s="1"/>
      <c r="Z111" s="1"/>
      <c r="AA111" s="25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8"/>
      <c r="S112" s="1"/>
      <c r="T112" s="1"/>
      <c r="U112" s="1"/>
      <c r="V112" s="1"/>
      <c r="W112" s="1"/>
      <c r="X112" s="1"/>
      <c r="Y112" s="1"/>
      <c r="Z112" s="1"/>
      <c r="AA112" s="25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8"/>
      <c r="S113" s="1"/>
      <c r="T113" s="1"/>
      <c r="U113" s="1"/>
      <c r="V113" s="1"/>
      <c r="W113" s="1"/>
      <c r="X113" s="1"/>
      <c r="Y113" s="1"/>
      <c r="Z113" s="1"/>
      <c r="AA113" s="25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8"/>
      <c r="S114" s="1"/>
      <c r="T114" s="1"/>
      <c r="U114" s="1"/>
      <c r="V114" s="1"/>
      <c r="W114" s="1"/>
      <c r="X114" s="1"/>
      <c r="Y114" s="1"/>
      <c r="Z114" s="1"/>
      <c r="AA114" s="25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8"/>
      <c r="S115" s="1"/>
      <c r="T115" s="1"/>
      <c r="U115" s="1"/>
      <c r="V115" s="1"/>
      <c r="W115" s="1"/>
      <c r="X115" s="1"/>
      <c r="Y115" s="1"/>
      <c r="Z115" s="1"/>
      <c r="AA115" s="25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8"/>
      <c r="S116" s="1"/>
      <c r="T116" s="1"/>
      <c r="U116" s="1"/>
      <c r="V116" s="1"/>
      <c r="W116" s="1"/>
      <c r="X116" s="1"/>
      <c r="Y116" s="1"/>
      <c r="Z116" s="1"/>
      <c r="AA116" s="25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8"/>
      <c r="S117" s="1"/>
      <c r="T117" s="1"/>
      <c r="U117" s="1"/>
      <c r="V117" s="1"/>
      <c r="W117" s="1"/>
      <c r="X117" s="1"/>
      <c r="Y117" s="1"/>
      <c r="Z117" s="1"/>
      <c r="AA117" s="25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8"/>
      <c r="S118" s="1"/>
      <c r="T118" s="1"/>
      <c r="U118" s="1"/>
      <c r="V118" s="1"/>
      <c r="W118" s="1"/>
      <c r="X118" s="1"/>
      <c r="Y118" s="1"/>
      <c r="Z118" s="1"/>
      <c r="AA118" s="25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8"/>
      <c r="S119" s="1"/>
      <c r="T119" s="1"/>
      <c r="U119" s="1"/>
      <c r="V119" s="1"/>
      <c r="W119" s="1"/>
      <c r="X119" s="1"/>
      <c r="Y119" s="1"/>
      <c r="Z119" s="1"/>
      <c r="AA119" s="25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8"/>
      <c r="S120" s="1"/>
      <c r="T120" s="1"/>
      <c r="U120" s="1"/>
      <c r="V120" s="1"/>
      <c r="W120" s="1"/>
      <c r="X120" s="1"/>
      <c r="Y120" s="1"/>
      <c r="Z120" s="1"/>
      <c r="AA120" s="25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8"/>
      <c r="S121" s="1"/>
      <c r="T121" s="1"/>
      <c r="U121" s="1"/>
      <c r="V121" s="1"/>
      <c r="W121" s="1"/>
      <c r="X121" s="1"/>
      <c r="Y121" s="1"/>
      <c r="Z121" s="1"/>
      <c r="AA121" s="25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8"/>
      <c r="S122" s="1"/>
      <c r="T122" s="1"/>
      <c r="U122" s="1"/>
      <c r="V122" s="1"/>
      <c r="W122" s="1"/>
      <c r="X122" s="1"/>
      <c r="Y122" s="1"/>
      <c r="Z122" s="1"/>
      <c r="AA122" s="25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8"/>
      <c r="S123" s="1"/>
      <c r="T123" s="1"/>
      <c r="U123" s="1"/>
      <c r="V123" s="1"/>
      <c r="W123" s="1"/>
      <c r="X123" s="1"/>
      <c r="Y123" s="1"/>
      <c r="Z123" s="1"/>
      <c r="AA123" s="25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8"/>
      <c r="S124" s="1"/>
      <c r="T124" s="1"/>
      <c r="U124" s="1"/>
      <c r="V124" s="1"/>
      <c r="W124" s="1"/>
      <c r="X124" s="1"/>
      <c r="Y124" s="1"/>
      <c r="Z124" s="1"/>
      <c r="AA124" s="25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8"/>
      <c r="S125" s="1"/>
      <c r="T125" s="1"/>
      <c r="U125" s="1"/>
      <c r="V125" s="1"/>
      <c r="W125" s="1"/>
      <c r="X125" s="1"/>
      <c r="Y125" s="1"/>
      <c r="Z125" s="1"/>
      <c r="AA125" s="25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8"/>
      <c r="S126" s="1"/>
      <c r="T126" s="1"/>
      <c r="U126" s="1"/>
      <c r="V126" s="1"/>
      <c r="W126" s="1"/>
      <c r="X126" s="1"/>
      <c r="Y126" s="1"/>
      <c r="Z126" s="1"/>
      <c r="AA126" s="25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8"/>
      <c r="S127" s="1"/>
      <c r="T127" s="1"/>
      <c r="U127" s="1"/>
      <c r="V127" s="1"/>
      <c r="W127" s="1"/>
      <c r="X127" s="1"/>
      <c r="Y127" s="1"/>
      <c r="Z127" s="1"/>
      <c r="AA127" s="25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8"/>
      <c r="S128" s="1"/>
      <c r="T128" s="1"/>
      <c r="U128" s="1"/>
      <c r="V128" s="1"/>
      <c r="W128" s="1"/>
      <c r="X128" s="1"/>
      <c r="Y128" s="1"/>
      <c r="Z128" s="1"/>
      <c r="AA128" s="25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8"/>
      <c r="S129" s="1"/>
      <c r="T129" s="1"/>
      <c r="U129" s="1"/>
      <c r="V129" s="1"/>
      <c r="W129" s="1"/>
      <c r="X129" s="1"/>
      <c r="Y129" s="1"/>
      <c r="Z129" s="1"/>
      <c r="AA129" s="25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8"/>
      <c r="S130" s="1"/>
      <c r="T130" s="1"/>
      <c r="U130" s="1"/>
      <c r="V130" s="1"/>
      <c r="W130" s="1"/>
      <c r="X130" s="1"/>
      <c r="Y130" s="1"/>
      <c r="Z130" s="1"/>
      <c r="AA130" s="25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8"/>
      <c r="S131" s="1"/>
      <c r="T131" s="1"/>
      <c r="U131" s="1"/>
      <c r="V131" s="1"/>
      <c r="W131" s="1"/>
      <c r="X131" s="1"/>
      <c r="Y131" s="1"/>
      <c r="Z131" s="1"/>
      <c r="AA131" s="25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8"/>
      <c r="S132" s="1"/>
      <c r="T132" s="1"/>
      <c r="U132" s="1"/>
      <c r="V132" s="1"/>
      <c r="W132" s="1"/>
      <c r="X132" s="1"/>
      <c r="Y132" s="1"/>
      <c r="Z132" s="1"/>
      <c r="AA132" s="25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8"/>
      <c r="S133" s="1"/>
      <c r="T133" s="1"/>
      <c r="U133" s="1"/>
      <c r="V133" s="1"/>
      <c r="W133" s="1"/>
      <c r="X133" s="1"/>
      <c r="Y133" s="1"/>
      <c r="Z133" s="1"/>
      <c r="AA133" s="25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8"/>
      <c r="S134" s="1"/>
      <c r="T134" s="1"/>
      <c r="U134" s="1"/>
      <c r="V134" s="1"/>
      <c r="W134" s="1"/>
      <c r="X134" s="1"/>
      <c r="Y134" s="1"/>
      <c r="Z134" s="1"/>
      <c r="AA134" s="25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8"/>
      <c r="S135" s="1"/>
      <c r="T135" s="1"/>
      <c r="U135" s="1"/>
      <c r="V135" s="1"/>
      <c r="W135" s="1"/>
      <c r="X135" s="1"/>
      <c r="Y135" s="1"/>
      <c r="Z135" s="1"/>
      <c r="AA135" s="25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8"/>
      <c r="S136" s="1"/>
      <c r="T136" s="1"/>
      <c r="U136" s="1"/>
      <c r="V136" s="1"/>
      <c r="W136" s="1"/>
      <c r="X136" s="1"/>
      <c r="Y136" s="1"/>
      <c r="Z136" s="1"/>
      <c r="AA136" s="25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8"/>
      <c r="S137" s="1"/>
      <c r="T137" s="1"/>
      <c r="U137" s="1"/>
      <c r="V137" s="1"/>
      <c r="W137" s="1"/>
      <c r="X137" s="1"/>
      <c r="Y137" s="1"/>
      <c r="Z137" s="1"/>
      <c r="AA137" s="25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8"/>
      <c r="S138" s="1"/>
      <c r="T138" s="1"/>
      <c r="U138" s="1"/>
      <c r="V138" s="1"/>
      <c r="W138" s="1"/>
      <c r="X138" s="1"/>
      <c r="Y138" s="1"/>
      <c r="Z138" s="1"/>
      <c r="AA138" s="25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8"/>
      <c r="S139" s="1"/>
      <c r="T139" s="1"/>
      <c r="U139" s="1"/>
      <c r="V139" s="1"/>
      <c r="W139" s="1"/>
      <c r="X139" s="1"/>
      <c r="Y139" s="1"/>
      <c r="Z139" s="1"/>
      <c r="AA139" s="25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8"/>
      <c r="S140" s="1"/>
      <c r="T140" s="1"/>
      <c r="U140" s="1"/>
      <c r="V140" s="1"/>
      <c r="W140" s="1"/>
      <c r="X140" s="1"/>
      <c r="Y140" s="1"/>
      <c r="Z140" s="1"/>
      <c r="AA140" s="25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8"/>
      <c r="S141" s="1"/>
      <c r="T141" s="1"/>
      <c r="U141" s="1"/>
      <c r="V141" s="1"/>
      <c r="W141" s="1"/>
      <c r="X141" s="1"/>
      <c r="Y141" s="1"/>
      <c r="Z141" s="1"/>
      <c r="AA141" s="25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8"/>
      <c r="S142" s="1"/>
      <c r="T142" s="1"/>
      <c r="U142" s="1"/>
      <c r="V142" s="1"/>
      <c r="W142" s="1"/>
      <c r="X142" s="1"/>
      <c r="Y142" s="1"/>
      <c r="Z142" s="1"/>
      <c r="AA142" s="25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8"/>
      <c r="S143" s="1"/>
      <c r="T143" s="1"/>
      <c r="U143" s="1"/>
      <c r="V143" s="1"/>
      <c r="W143" s="1"/>
      <c r="X143" s="1"/>
      <c r="Y143" s="1"/>
      <c r="Z143" s="1"/>
      <c r="AA143" s="25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8"/>
      <c r="S144" s="1"/>
      <c r="T144" s="1"/>
      <c r="U144" s="1"/>
      <c r="V144" s="1"/>
      <c r="W144" s="1"/>
      <c r="X144" s="1"/>
      <c r="Y144" s="1"/>
      <c r="Z144" s="1"/>
      <c r="AA144" s="25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8"/>
      <c r="S145" s="1"/>
      <c r="T145" s="1"/>
      <c r="U145" s="1"/>
      <c r="V145" s="1"/>
      <c r="W145" s="1"/>
      <c r="X145" s="1"/>
      <c r="Y145" s="1"/>
      <c r="Z145" s="1"/>
      <c r="AA145" s="25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8"/>
      <c r="S146" s="1"/>
      <c r="T146" s="1"/>
      <c r="U146" s="1"/>
      <c r="V146" s="1"/>
      <c r="W146" s="1"/>
      <c r="X146" s="1"/>
      <c r="Y146" s="1"/>
      <c r="Z146" s="1"/>
      <c r="AA146" s="25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8"/>
      <c r="S147" s="1"/>
      <c r="T147" s="1"/>
      <c r="U147" s="1"/>
      <c r="V147" s="1"/>
      <c r="W147" s="1"/>
      <c r="X147" s="1"/>
      <c r="Y147" s="1"/>
      <c r="Z147" s="1"/>
      <c r="AA147" s="25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8"/>
      <c r="S148" s="1"/>
      <c r="T148" s="1"/>
      <c r="U148" s="1"/>
      <c r="V148" s="1"/>
      <c r="W148" s="1"/>
      <c r="X148" s="1"/>
      <c r="Y148" s="1"/>
      <c r="Z148" s="1"/>
      <c r="AA148" s="25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8"/>
      <c r="S149" s="1"/>
      <c r="T149" s="1"/>
      <c r="U149" s="1"/>
      <c r="V149" s="1"/>
      <c r="W149" s="1"/>
      <c r="X149" s="1"/>
      <c r="Y149" s="1"/>
      <c r="Z149" s="1"/>
      <c r="AA149" s="25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8"/>
      <c r="S150" s="1"/>
      <c r="T150" s="1"/>
      <c r="U150" s="1"/>
      <c r="V150" s="1"/>
      <c r="W150" s="1"/>
      <c r="X150" s="1"/>
      <c r="Y150" s="1"/>
      <c r="Z150" s="1"/>
      <c r="AA150" s="25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8"/>
      <c r="S151" s="1"/>
      <c r="T151" s="1"/>
      <c r="U151" s="1"/>
      <c r="V151" s="1"/>
      <c r="W151" s="1"/>
      <c r="X151" s="1"/>
      <c r="Y151" s="1"/>
      <c r="Z151" s="1"/>
      <c r="AA151" s="25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8"/>
      <c r="S152" s="1"/>
      <c r="T152" s="1"/>
      <c r="U152" s="1"/>
      <c r="V152" s="1"/>
      <c r="W152" s="1"/>
      <c r="X152" s="1"/>
      <c r="Y152" s="1"/>
      <c r="Z152" s="1"/>
      <c r="AA152" s="25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8"/>
      <c r="S153" s="1"/>
      <c r="T153" s="1"/>
      <c r="U153" s="1"/>
      <c r="V153" s="1"/>
      <c r="W153" s="1"/>
      <c r="X153" s="1"/>
      <c r="Y153" s="1"/>
      <c r="Z153" s="1"/>
      <c r="AA153" s="25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8"/>
      <c r="S154" s="1"/>
      <c r="T154" s="1"/>
      <c r="U154" s="1"/>
      <c r="V154" s="1"/>
      <c r="W154" s="1"/>
      <c r="X154" s="1"/>
      <c r="Y154" s="1"/>
      <c r="Z154" s="1"/>
      <c r="AA154" s="25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8"/>
      <c r="S155" s="1"/>
      <c r="T155" s="1"/>
      <c r="U155" s="1"/>
      <c r="V155" s="1"/>
      <c r="W155" s="1"/>
      <c r="X155" s="1"/>
      <c r="Y155" s="1"/>
      <c r="Z155" s="1"/>
      <c r="AA155" s="25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8"/>
      <c r="S156" s="1"/>
      <c r="T156" s="1"/>
      <c r="U156" s="1"/>
      <c r="V156" s="1"/>
      <c r="W156" s="1"/>
      <c r="X156" s="1"/>
      <c r="Y156" s="1"/>
      <c r="Z156" s="1"/>
      <c r="AA156" s="25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8"/>
      <c r="S157" s="1"/>
      <c r="T157" s="1"/>
      <c r="U157" s="1"/>
      <c r="V157" s="1"/>
      <c r="W157" s="1"/>
      <c r="X157" s="1"/>
      <c r="Y157" s="1"/>
      <c r="Z157" s="1"/>
      <c r="AA157" s="25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8"/>
      <c r="S158" s="1"/>
      <c r="T158" s="1"/>
      <c r="U158" s="1"/>
      <c r="V158" s="1"/>
      <c r="W158" s="1"/>
      <c r="X158" s="1"/>
      <c r="Y158" s="1"/>
      <c r="Z158" s="1"/>
      <c r="AA158" s="25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8"/>
      <c r="S159" s="1"/>
      <c r="T159" s="1"/>
      <c r="U159" s="1"/>
      <c r="V159" s="1"/>
      <c r="W159" s="1"/>
      <c r="X159" s="1"/>
      <c r="Y159" s="1"/>
      <c r="Z159" s="1"/>
      <c r="AA159" s="25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8"/>
      <c r="S160" s="1"/>
      <c r="T160" s="1"/>
      <c r="U160" s="1"/>
      <c r="V160" s="1"/>
      <c r="W160" s="1"/>
      <c r="X160" s="1"/>
      <c r="Y160" s="1"/>
      <c r="Z160" s="1"/>
      <c r="AA160" s="25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8"/>
      <c r="S161" s="1"/>
      <c r="T161" s="1"/>
      <c r="U161" s="1"/>
      <c r="V161" s="1"/>
      <c r="W161" s="1"/>
      <c r="X161" s="1"/>
      <c r="Y161" s="1"/>
      <c r="Z161" s="1"/>
      <c r="AA161" s="25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8"/>
      <c r="S162" s="1"/>
      <c r="T162" s="1"/>
      <c r="U162" s="1"/>
      <c r="V162" s="1"/>
      <c r="W162" s="1"/>
      <c r="X162" s="1"/>
      <c r="Y162" s="1"/>
      <c r="Z162" s="1"/>
      <c r="AA162" s="25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8"/>
      <c r="S163" s="1"/>
      <c r="T163" s="1"/>
      <c r="U163" s="1"/>
      <c r="V163" s="1"/>
      <c r="W163" s="1"/>
      <c r="X163" s="1"/>
      <c r="Y163" s="1"/>
      <c r="Z163" s="1"/>
      <c r="AA163" s="25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8"/>
      <c r="S164" s="1"/>
      <c r="T164" s="1"/>
      <c r="U164" s="1"/>
      <c r="V164" s="1"/>
      <c r="W164" s="1"/>
      <c r="X164" s="1"/>
      <c r="Y164" s="1"/>
      <c r="Z164" s="1"/>
      <c r="AA164" s="25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8"/>
      <c r="S165" s="1"/>
      <c r="T165" s="1"/>
      <c r="U165" s="1"/>
      <c r="V165" s="1"/>
      <c r="W165" s="1"/>
      <c r="X165" s="1"/>
      <c r="Y165" s="1"/>
      <c r="Z165" s="1"/>
      <c r="AA165" s="25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8"/>
      <c r="S166" s="1"/>
      <c r="T166" s="1"/>
      <c r="U166" s="1"/>
      <c r="V166" s="1"/>
      <c r="W166" s="1"/>
      <c r="X166" s="1"/>
      <c r="Y166" s="1"/>
      <c r="Z166" s="1"/>
      <c r="AA166" s="25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8"/>
      <c r="S167" s="1"/>
      <c r="T167" s="1"/>
      <c r="U167" s="1"/>
      <c r="V167" s="1"/>
      <c r="W167" s="1"/>
      <c r="X167" s="1"/>
      <c r="Y167" s="1"/>
      <c r="Z167" s="1"/>
      <c r="AA167" s="25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8"/>
      <c r="S168" s="1"/>
      <c r="T168" s="1"/>
      <c r="U168" s="1"/>
      <c r="V168" s="1"/>
      <c r="W168" s="1"/>
      <c r="X168" s="1"/>
      <c r="Y168" s="1"/>
      <c r="Z168" s="1"/>
      <c r="AA168" s="25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8"/>
      <c r="S169" s="1"/>
      <c r="T169" s="1"/>
      <c r="U169" s="1"/>
      <c r="V169" s="1"/>
      <c r="W169" s="1"/>
      <c r="X169" s="1"/>
      <c r="Y169" s="1"/>
      <c r="Z169" s="1"/>
      <c r="AA169" s="25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8"/>
      <c r="S170" s="1"/>
      <c r="T170" s="1"/>
      <c r="U170" s="1"/>
      <c r="V170" s="1"/>
      <c r="W170" s="1"/>
      <c r="X170" s="1"/>
      <c r="Y170" s="1"/>
      <c r="Z170" s="1"/>
      <c r="AA170" s="25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8"/>
      <c r="S171" s="1"/>
      <c r="T171" s="1"/>
      <c r="U171" s="1"/>
      <c r="V171" s="1"/>
      <c r="W171" s="1"/>
      <c r="X171" s="1"/>
      <c r="Y171" s="1"/>
      <c r="Z171" s="1"/>
      <c r="AA171" s="25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8"/>
      <c r="S172" s="1"/>
      <c r="T172" s="1"/>
      <c r="U172" s="1"/>
      <c r="V172" s="1"/>
      <c r="W172" s="1"/>
      <c r="X172" s="1"/>
      <c r="Y172" s="1"/>
      <c r="Z172" s="1"/>
      <c r="AA172" s="25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8"/>
      <c r="S173" s="1"/>
      <c r="T173" s="1"/>
      <c r="U173" s="1"/>
      <c r="V173" s="1"/>
      <c r="W173" s="1"/>
      <c r="X173" s="1"/>
      <c r="Y173" s="1"/>
      <c r="Z173" s="1"/>
      <c r="AA173" s="25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8"/>
      <c r="S174" s="1"/>
      <c r="T174" s="1"/>
      <c r="U174" s="1"/>
      <c r="V174" s="1"/>
      <c r="W174" s="1"/>
      <c r="X174" s="1"/>
      <c r="Y174" s="1"/>
      <c r="Z174" s="1"/>
      <c r="AA174" s="25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8"/>
      <c r="S175" s="1"/>
      <c r="T175" s="1"/>
      <c r="U175" s="1"/>
      <c r="V175" s="1"/>
      <c r="W175" s="1"/>
      <c r="X175" s="1"/>
      <c r="Y175" s="1"/>
      <c r="Z175" s="1"/>
      <c r="AA175" s="25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8"/>
      <c r="S176" s="1"/>
      <c r="T176" s="1"/>
      <c r="U176" s="1"/>
      <c r="V176" s="1"/>
      <c r="W176" s="1"/>
      <c r="X176" s="1"/>
      <c r="Y176" s="1"/>
      <c r="Z176" s="1"/>
      <c r="AA176" s="25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8"/>
      <c r="S177" s="1"/>
      <c r="T177" s="1"/>
      <c r="U177" s="1"/>
      <c r="V177" s="1"/>
      <c r="W177" s="1"/>
      <c r="X177" s="1"/>
      <c r="Y177" s="1"/>
      <c r="Z177" s="1"/>
      <c r="AA177" s="25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8"/>
      <c r="S178" s="1"/>
      <c r="T178" s="1"/>
      <c r="U178" s="1"/>
      <c r="V178" s="1"/>
      <c r="W178" s="1"/>
      <c r="X178" s="1"/>
      <c r="Y178" s="1"/>
      <c r="Z178" s="1"/>
      <c r="AA178" s="25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8"/>
      <c r="S179" s="1"/>
      <c r="T179" s="1"/>
      <c r="U179" s="1"/>
      <c r="V179" s="1"/>
      <c r="W179" s="1"/>
      <c r="X179" s="1"/>
      <c r="Y179" s="1"/>
      <c r="Z179" s="1"/>
      <c r="AA179" s="25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8"/>
      <c r="S180" s="1"/>
      <c r="T180" s="1"/>
      <c r="U180" s="1"/>
      <c r="V180" s="1"/>
      <c r="W180" s="1"/>
      <c r="X180" s="1"/>
      <c r="Y180" s="1"/>
      <c r="Z180" s="1"/>
      <c r="AA180" s="25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8"/>
      <c r="S181" s="1"/>
      <c r="T181" s="1"/>
      <c r="U181" s="1"/>
      <c r="V181" s="1"/>
      <c r="W181" s="1"/>
      <c r="X181" s="1"/>
      <c r="Y181" s="1"/>
      <c r="Z181" s="1"/>
      <c r="AA181" s="25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8"/>
      <c r="S182" s="1"/>
      <c r="T182" s="1"/>
      <c r="U182" s="1"/>
      <c r="V182" s="1"/>
      <c r="W182" s="1"/>
      <c r="X182" s="1"/>
      <c r="Y182" s="1"/>
      <c r="Z182" s="1"/>
      <c r="AA182" s="25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8"/>
      <c r="S183" s="1"/>
      <c r="T183" s="1"/>
      <c r="U183" s="1"/>
      <c r="V183" s="1"/>
      <c r="W183" s="1"/>
      <c r="X183" s="1"/>
      <c r="Y183" s="1"/>
      <c r="Z183" s="1"/>
      <c r="AA183" s="25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8"/>
      <c r="S184" s="1"/>
      <c r="T184" s="1"/>
      <c r="U184" s="1"/>
      <c r="V184" s="1"/>
      <c r="W184" s="1"/>
      <c r="X184" s="1"/>
      <c r="Y184" s="1"/>
      <c r="Z184" s="1"/>
      <c r="AA184" s="25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8"/>
      <c r="S185" s="1"/>
      <c r="T185" s="1"/>
      <c r="U185" s="1"/>
      <c r="V185" s="1"/>
      <c r="W185" s="1"/>
      <c r="X185" s="1"/>
      <c r="Y185" s="1"/>
      <c r="Z185" s="1"/>
      <c r="AA185" s="25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8"/>
      <c r="S186" s="1"/>
      <c r="T186" s="1"/>
      <c r="U186" s="1"/>
      <c r="V186" s="1"/>
      <c r="W186" s="1"/>
      <c r="X186" s="1"/>
      <c r="Y186" s="1"/>
      <c r="Z186" s="1"/>
      <c r="AA186" s="25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8"/>
      <c r="S187" s="1"/>
      <c r="T187" s="1"/>
      <c r="U187" s="1"/>
      <c r="V187" s="1"/>
      <c r="W187" s="1"/>
      <c r="X187" s="1"/>
      <c r="Y187" s="1"/>
      <c r="Z187" s="1"/>
      <c r="AA187" s="25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8"/>
      <c r="S188" s="1"/>
      <c r="T188" s="1"/>
      <c r="U188" s="1"/>
      <c r="V188" s="1"/>
      <c r="W188" s="1"/>
      <c r="X188" s="1"/>
      <c r="Y188" s="1"/>
      <c r="Z188" s="1"/>
      <c r="AA188" s="25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8"/>
      <c r="S189" s="1"/>
      <c r="T189" s="1"/>
      <c r="U189" s="1"/>
      <c r="V189" s="1"/>
      <c r="W189" s="1"/>
      <c r="X189" s="1"/>
      <c r="Y189" s="1"/>
      <c r="Z189" s="1"/>
      <c r="AA189" s="25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8"/>
      <c r="S190" s="1"/>
      <c r="T190" s="1"/>
      <c r="U190" s="1"/>
      <c r="V190" s="1"/>
      <c r="W190" s="1"/>
      <c r="X190" s="1"/>
      <c r="Y190" s="1"/>
      <c r="Z190" s="1"/>
      <c r="AA190" s="25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8"/>
      <c r="S191" s="1"/>
      <c r="T191" s="1"/>
      <c r="U191" s="1"/>
      <c r="V191" s="1"/>
      <c r="W191" s="1"/>
      <c r="X191" s="1"/>
      <c r="Y191" s="1"/>
      <c r="Z191" s="1"/>
      <c r="AA191" s="25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8"/>
      <c r="S192" s="1"/>
      <c r="T192" s="1"/>
      <c r="U192" s="1"/>
      <c r="V192" s="1"/>
      <c r="W192" s="1"/>
      <c r="X192" s="1"/>
      <c r="Y192" s="1"/>
      <c r="Z192" s="1"/>
      <c r="AA192" s="25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8"/>
      <c r="S193" s="1"/>
      <c r="T193" s="1"/>
      <c r="U193" s="1"/>
      <c r="V193" s="1"/>
      <c r="W193" s="1"/>
      <c r="X193" s="1"/>
      <c r="Y193" s="1"/>
      <c r="Z193" s="1"/>
      <c r="AA193" s="25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8"/>
      <c r="S194" s="1"/>
      <c r="T194" s="1"/>
      <c r="U194" s="1"/>
      <c r="V194" s="1"/>
      <c r="W194" s="1"/>
      <c r="X194" s="1"/>
      <c r="Y194" s="1"/>
      <c r="Z194" s="1"/>
      <c r="AA194" s="25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8"/>
      <c r="S195" s="1"/>
      <c r="T195" s="1"/>
      <c r="U195" s="1"/>
      <c r="V195" s="1"/>
      <c r="W195" s="1"/>
      <c r="X195" s="1"/>
      <c r="Y195" s="1"/>
      <c r="Z195" s="1"/>
      <c r="AA195" s="25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8"/>
      <c r="S196" s="1"/>
      <c r="T196" s="1"/>
      <c r="U196" s="1"/>
      <c r="V196" s="1"/>
      <c r="W196" s="1"/>
      <c r="X196" s="1"/>
      <c r="Y196" s="1"/>
      <c r="Z196" s="1"/>
      <c r="AA196" s="25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8"/>
      <c r="S197" s="1"/>
      <c r="T197" s="1"/>
      <c r="U197" s="1"/>
      <c r="V197" s="1"/>
      <c r="W197" s="1"/>
      <c r="X197" s="1"/>
      <c r="Y197" s="1"/>
      <c r="Z197" s="1"/>
      <c r="AA197" s="25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8"/>
      <c r="S198" s="1"/>
      <c r="T198" s="1"/>
      <c r="U198" s="1"/>
      <c r="V198" s="1"/>
      <c r="W198" s="1"/>
      <c r="X198" s="1"/>
      <c r="Y198" s="1"/>
      <c r="Z198" s="1"/>
      <c r="AA198" s="25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8"/>
      <c r="S199" s="1"/>
      <c r="T199" s="1"/>
      <c r="U199" s="1"/>
      <c r="V199" s="1"/>
      <c r="W199" s="1"/>
      <c r="X199" s="1"/>
      <c r="Y199" s="1"/>
      <c r="Z199" s="1"/>
      <c r="AA199" s="25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8"/>
      <c r="S200" s="1"/>
      <c r="T200" s="1"/>
      <c r="U200" s="1"/>
      <c r="V200" s="1"/>
      <c r="W200" s="1"/>
      <c r="X200" s="1"/>
      <c r="Y200" s="1"/>
      <c r="Z200" s="1"/>
      <c r="AA200" s="25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8"/>
      <c r="S201" s="1"/>
      <c r="T201" s="1"/>
      <c r="U201" s="1"/>
      <c r="V201" s="1"/>
      <c r="W201" s="1"/>
      <c r="X201" s="1"/>
      <c r="Y201" s="1"/>
      <c r="Z201" s="1"/>
      <c r="AA201" s="25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8"/>
      <c r="S202" s="1"/>
      <c r="T202" s="1"/>
      <c r="U202" s="1"/>
      <c r="V202" s="1"/>
      <c r="W202" s="1"/>
      <c r="X202" s="1"/>
      <c r="Y202" s="1"/>
      <c r="Z202" s="1"/>
      <c r="AA202" s="25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8"/>
      <c r="S203" s="1"/>
      <c r="T203" s="1"/>
      <c r="U203" s="1"/>
      <c r="V203" s="1"/>
      <c r="W203" s="1"/>
      <c r="X203" s="1"/>
      <c r="Y203" s="1"/>
      <c r="Z203" s="1"/>
      <c r="AA203" s="25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8"/>
      <c r="S204" s="1"/>
      <c r="T204" s="1"/>
      <c r="U204" s="1"/>
      <c r="V204" s="1"/>
      <c r="W204" s="1"/>
      <c r="X204" s="1"/>
      <c r="Y204" s="1"/>
      <c r="Z204" s="1"/>
      <c r="AA204" s="25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8"/>
      <c r="S205" s="1"/>
      <c r="T205" s="1"/>
      <c r="U205" s="1"/>
      <c r="V205" s="1"/>
      <c r="W205" s="1"/>
      <c r="X205" s="1"/>
      <c r="Y205" s="1"/>
      <c r="Z205" s="1"/>
      <c r="AA205" s="25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8"/>
      <c r="S206" s="1"/>
      <c r="T206" s="1"/>
      <c r="U206" s="1"/>
      <c r="V206" s="1"/>
      <c r="W206" s="1"/>
      <c r="X206" s="1"/>
      <c r="Y206" s="1"/>
      <c r="Z206" s="1"/>
      <c r="AA206" s="25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8"/>
      <c r="S207" s="1"/>
      <c r="T207" s="1"/>
      <c r="U207" s="1"/>
      <c r="V207" s="1"/>
      <c r="W207" s="1"/>
      <c r="X207" s="1"/>
      <c r="Y207" s="1"/>
      <c r="Z207" s="1"/>
      <c r="AA207" s="25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8"/>
      <c r="S208" s="1"/>
      <c r="T208" s="1"/>
      <c r="U208" s="1"/>
      <c r="V208" s="1"/>
      <c r="W208" s="1"/>
      <c r="X208" s="1"/>
      <c r="Y208" s="1"/>
      <c r="Z208" s="1"/>
      <c r="AA208" s="25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8"/>
      <c r="S209" s="1"/>
      <c r="T209" s="1"/>
      <c r="U209" s="1"/>
      <c r="V209" s="1"/>
      <c r="W209" s="1"/>
      <c r="X209" s="1"/>
      <c r="Y209" s="1"/>
      <c r="Z209" s="1"/>
      <c r="AA209" s="25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8"/>
      <c r="S210" s="1"/>
      <c r="T210" s="1"/>
      <c r="U210" s="1"/>
      <c r="V210" s="1"/>
      <c r="W210" s="1"/>
      <c r="X210" s="1"/>
      <c r="Y210" s="1"/>
      <c r="Z210" s="1"/>
      <c r="AA210" s="25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8"/>
      <c r="S211" s="1"/>
      <c r="T211" s="1"/>
      <c r="U211" s="1"/>
      <c r="V211" s="1"/>
      <c r="W211" s="1"/>
      <c r="X211" s="1"/>
      <c r="Y211" s="1"/>
      <c r="Z211" s="1"/>
      <c r="AA211" s="25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8"/>
      <c r="S212" s="1"/>
      <c r="T212" s="1"/>
      <c r="U212" s="1"/>
      <c r="V212" s="1"/>
      <c r="W212" s="1"/>
      <c r="X212" s="1"/>
      <c r="Y212" s="1"/>
      <c r="Z212" s="1"/>
      <c r="AA212" s="25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8"/>
      <c r="S213" s="1"/>
      <c r="T213" s="1"/>
      <c r="U213" s="1"/>
      <c r="V213" s="1"/>
      <c r="W213" s="1"/>
      <c r="X213" s="1"/>
      <c r="Y213" s="1"/>
      <c r="Z213" s="1"/>
      <c r="AA213" s="25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8"/>
      <c r="S214" s="1"/>
      <c r="T214" s="1"/>
      <c r="U214" s="1"/>
      <c r="V214" s="1"/>
      <c r="W214" s="1"/>
      <c r="X214" s="1"/>
      <c r="Y214" s="1"/>
      <c r="Z214" s="1"/>
      <c r="AA214" s="25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8"/>
      <c r="S215" s="1"/>
      <c r="T215" s="1"/>
      <c r="U215" s="1"/>
      <c r="V215" s="1"/>
      <c r="W215" s="1"/>
      <c r="X215" s="1"/>
      <c r="Y215" s="1"/>
      <c r="Z215" s="1"/>
      <c r="AA215" s="25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8"/>
      <c r="S216" s="1"/>
      <c r="T216" s="1"/>
      <c r="U216" s="1"/>
      <c r="V216" s="1"/>
      <c r="W216" s="1"/>
      <c r="X216" s="1"/>
      <c r="Y216" s="1"/>
      <c r="Z216" s="1"/>
      <c r="AA216" s="25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8"/>
      <c r="S217" s="1"/>
      <c r="T217" s="1"/>
      <c r="U217" s="1"/>
      <c r="V217" s="1"/>
      <c r="W217" s="1"/>
      <c r="X217" s="1"/>
      <c r="Y217" s="1"/>
      <c r="Z217" s="1"/>
      <c r="AA217" s="25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8"/>
      <c r="S218" s="1"/>
      <c r="T218" s="1"/>
      <c r="U218" s="1"/>
      <c r="V218" s="1"/>
      <c r="W218" s="1"/>
      <c r="X218" s="1"/>
      <c r="Y218" s="1"/>
      <c r="Z218" s="1"/>
      <c r="AA218" s="25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8"/>
      <c r="S219" s="1"/>
      <c r="T219" s="1"/>
      <c r="U219" s="1"/>
      <c r="V219" s="1"/>
      <c r="W219" s="1"/>
      <c r="X219" s="1"/>
      <c r="Y219" s="1"/>
      <c r="Z219" s="1"/>
      <c r="AA219" s="25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8"/>
      <c r="S220" s="1"/>
      <c r="T220" s="1"/>
      <c r="U220" s="1"/>
      <c r="V220" s="1"/>
      <c r="W220" s="1"/>
      <c r="X220" s="1"/>
      <c r="Y220" s="1"/>
      <c r="Z220" s="1"/>
      <c r="AA220" s="25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8"/>
      <c r="S221" s="1"/>
      <c r="T221" s="1"/>
      <c r="U221" s="1"/>
      <c r="V221" s="1"/>
      <c r="W221" s="1"/>
      <c r="X221" s="1"/>
      <c r="Y221" s="1"/>
      <c r="Z221" s="1"/>
      <c r="AA221" s="25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8"/>
      <c r="S222" s="1"/>
      <c r="T222" s="1"/>
      <c r="U222" s="1"/>
      <c r="V222" s="1"/>
      <c r="W222" s="1"/>
      <c r="X222" s="1"/>
      <c r="Y222" s="1"/>
      <c r="Z222" s="1"/>
      <c r="AA222" s="25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8"/>
      <c r="S223" s="1"/>
      <c r="T223" s="1"/>
      <c r="U223" s="1"/>
      <c r="V223" s="1"/>
      <c r="W223" s="1"/>
      <c r="X223" s="1"/>
      <c r="Y223" s="1"/>
      <c r="Z223" s="1"/>
      <c r="AA223" s="25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8"/>
      <c r="S224" s="1"/>
      <c r="T224" s="1"/>
      <c r="U224" s="1"/>
      <c r="V224" s="1"/>
      <c r="W224" s="1"/>
      <c r="X224" s="1"/>
      <c r="Y224" s="1"/>
      <c r="Z224" s="1"/>
      <c r="AA224" s="25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8"/>
      <c r="S225" s="1"/>
      <c r="T225" s="1"/>
      <c r="U225" s="1"/>
      <c r="V225" s="1"/>
      <c r="W225" s="1"/>
      <c r="X225" s="1"/>
      <c r="Y225" s="1"/>
      <c r="Z225" s="1"/>
      <c r="AA225" s="25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8"/>
      <c r="S226" s="1"/>
      <c r="T226" s="1"/>
      <c r="U226" s="1"/>
      <c r="V226" s="1"/>
      <c r="W226" s="1"/>
      <c r="X226" s="1"/>
      <c r="Y226" s="1"/>
      <c r="Z226" s="1"/>
      <c r="AA226" s="25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8"/>
      <c r="S227" s="1"/>
      <c r="T227" s="1"/>
      <c r="U227" s="1"/>
      <c r="V227" s="1"/>
      <c r="W227" s="1"/>
      <c r="X227" s="1"/>
      <c r="Y227" s="1"/>
      <c r="Z227" s="1"/>
      <c r="AA227" s="25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8"/>
      <c r="S228" s="1"/>
      <c r="T228" s="1"/>
      <c r="U228" s="1"/>
      <c r="V228" s="1"/>
      <c r="W228" s="1"/>
      <c r="X228" s="1"/>
      <c r="Y228" s="1"/>
      <c r="Z228" s="1"/>
      <c r="AA228" s="25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8"/>
      <c r="S229" s="1"/>
      <c r="T229" s="1"/>
      <c r="U229" s="1"/>
      <c r="V229" s="1"/>
      <c r="W229" s="1"/>
      <c r="X229" s="1"/>
      <c r="Y229" s="1"/>
      <c r="Z229" s="1"/>
      <c r="AA229" s="25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8"/>
      <c r="S230" s="1"/>
      <c r="T230" s="1"/>
      <c r="U230" s="1"/>
      <c r="V230" s="1"/>
      <c r="W230" s="1"/>
      <c r="X230" s="1"/>
      <c r="Y230" s="1"/>
      <c r="Z230" s="1"/>
      <c r="AA230" s="25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8"/>
      <c r="S231" s="1"/>
      <c r="T231" s="1"/>
      <c r="U231" s="1"/>
      <c r="V231" s="1"/>
      <c r="W231" s="1"/>
      <c r="X231" s="1"/>
      <c r="Y231" s="1"/>
      <c r="Z231" s="1"/>
      <c r="AA231" s="25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8"/>
      <c r="S232" s="1"/>
      <c r="T232" s="1"/>
      <c r="U232" s="1"/>
      <c r="V232" s="1"/>
      <c r="W232" s="1"/>
      <c r="X232" s="1"/>
      <c r="Y232" s="1"/>
      <c r="Z232" s="1"/>
      <c r="AA232" s="25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8"/>
      <c r="S233" s="1"/>
      <c r="T233" s="1"/>
      <c r="U233" s="1"/>
      <c r="V233" s="1"/>
      <c r="W233" s="1"/>
      <c r="X233" s="1"/>
      <c r="Y233" s="1"/>
      <c r="Z233" s="1"/>
      <c r="AA233" s="25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8"/>
      <c r="S234" s="1"/>
      <c r="T234" s="1"/>
      <c r="U234" s="1"/>
      <c r="V234" s="1"/>
      <c r="W234" s="1"/>
      <c r="X234" s="1"/>
      <c r="Y234" s="1"/>
      <c r="Z234" s="1"/>
      <c r="AA234" s="25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8"/>
      <c r="S235" s="1"/>
      <c r="T235" s="1"/>
      <c r="U235" s="1"/>
      <c r="V235" s="1"/>
      <c r="W235" s="1"/>
      <c r="X235" s="1"/>
      <c r="Y235" s="1"/>
      <c r="Z235" s="1"/>
      <c r="AA235" s="25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8"/>
      <c r="S236" s="1"/>
      <c r="T236" s="1"/>
      <c r="U236" s="1"/>
      <c r="V236" s="1"/>
      <c r="W236" s="1"/>
      <c r="X236" s="1"/>
      <c r="Y236" s="1"/>
      <c r="Z236" s="1"/>
      <c r="AA236" s="25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8"/>
      <c r="S237" s="1"/>
      <c r="T237" s="1"/>
      <c r="U237" s="1"/>
      <c r="V237" s="1"/>
      <c r="W237" s="1"/>
      <c r="X237" s="1"/>
      <c r="Y237" s="1"/>
      <c r="Z237" s="1"/>
      <c r="AA237" s="25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8"/>
      <c r="S238" s="1"/>
      <c r="T238" s="1"/>
      <c r="U238" s="1"/>
      <c r="V238" s="1"/>
      <c r="W238" s="1"/>
      <c r="X238" s="1"/>
      <c r="Y238" s="1"/>
      <c r="Z238" s="1"/>
      <c r="AA238" s="25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8"/>
      <c r="S239" s="1"/>
      <c r="T239" s="1"/>
      <c r="U239" s="1"/>
      <c r="V239" s="1"/>
      <c r="W239" s="1"/>
      <c r="X239" s="1"/>
      <c r="Y239" s="1"/>
      <c r="Z239" s="1"/>
      <c r="AA239" s="25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8"/>
      <c r="S240" s="1"/>
      <c r="T240" s="1"/>
      <c r="U240" s="1"/>
      <c r="V240" s="1"/>
      <c r="W240" s="1"/>
      <c r="X240" s="1"/>
      <c r="Y240" s="1"/>
      <c r="Z240" s="1"/>
      <c r="AA240" s="25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8"/>
      <c r="S241" s="1"/>
      <c r="T241" s="1"/>
      <c r="U241" s="1"/>
      <c r="V241" s="1"/>
      <c r="W241" s="1"/>
      <c r="X241" s="1"/>
      <c r="Y241" s="1"/>
      <c r="Z241" s="1"/>
      <c r="AA241" s="25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8"/>
      <c r="S242" s="1"/>
      <c r="T242" s="1"/>
      <c r="U242" s="1"/>
      <c r="V242" s="1"/>
      <c r="W242" s="1"/>
      <c r="X242" s="1"/>
      <c r="Y242" s="1"/>
      <c r="Z242" s="1"/>
      <c r="AA242" s="25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8"/>
      <c r="S243" s="1"/>
      <c r="T243" s="1"/>
      <c r="U243" s="1"/>
      <c r="V243" s="1"/>
      <c r="W243" s="1"/>
      <c r="X243" s="1"/>
      <c r="Y243" s="1"/>
      <c r="Z243" s="1"/>
      <c r="AA243" s="25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8"/>
      <c r="S244" s="1"/>
      <c r="T244" s="1"/>
      <c r="U244" s="1"/>
      <c r="V244" s="1"/>
      <c r="W244" s="1"/>
      <c r="X244" s="1"/>
      <c r="Y244" s="1"/>
      <c r="Z244" s="1"/>
      <c r="AA244" s="25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8"/>
      <c r="S245" s="1"/>
      <c r="T245" s="1"/>
      <c r="U245" s="1"/>
      <c r="V245" s="1"/>
      <c r="W245" s="1"/>
      <c r="X245" s="1"/>
      <c r="Y245" s="1"/>
      <c r="Z245" s="1"/>
      <c r="AA245" s="25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8"/>
      <c r="S246" s="1"/>
      <c r="T246" s="1"/>
      <c r="U246" s="1"/>
      <c r="V246" s="1"/>
      <c r="W246" s="1"/>
      <c r="X246" s="1"/>
      <c r="Y246" s="1"/>
      <c r="Z246" s="1"/>
      <c r="AA246" s="25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8"/>
      <c r="S247" s="1"/>
      <c r="T247" s="1"/>
      <c r="U247" s="1"/>
      <c r="V247" s="1"/>
      <c r="W247" s="1"/>
      <c r="X247" s="1"/>
      <c r="Y247" s="1"/>
      <c r="Z247" s="1"/>
      <c r="AA247" s="25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8"/>
      <c r="S248" s="1"/>
      <c r="T248" s="1"/>
      <c r="U248" s="1"/>
      <c r="V248" s="1"/>
      <c r="W248" s="1"/>
      <c r="X248" s="1"/>
      <c r="Y248" s="1"/>
      <c r="Z248" s="1"/>
      <c r="AA248" s="25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8"/>
      <c r="S249" s="1"/>
      <c r="T249" s="1"/>
      <c r="U249" s="1"/>
      <c r="V249" s="1"/>
      <c r="W249" s="1"/>
      <c r="X249" s="1"/>
      <c r="Y249" s="1"/>
      <c r="Z249" s="1"/>
      <c r="AA249" s="25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8"/>
      <c r="S250" s="1"/>
      <c r="T250" s="1"/>
      <c r="U250" s="1"/>
      <c r="V250" s="1"/>
      <c r="W250" s="1"/>
      <c r="X250" s="1"/>
      <c r="Y250" s="1"/>
      <c r="Z250" s="1"/>
      <c r="AA250" s="25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8"/>
      <c r="S251" s="1"/>
      <c r="T251" s="1"/>
      <c r="U251" s="1"/>
      <c r="V251" s="1"/>
      <c r="W251" s="1"/>
      <c r="X251" s="1"/>
      <c r="Y251" s="1"/>
      <c r="Z251" s="1"/>
      <c r="AA251" s="25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8"/>
      <c r="S252" s="1"/>
      <c r="T252" s="1"/>
      <c r="U252" s="1"/>
      <c r="V252" s="1"/>
      <c r="W252" s="1"/>
      <c r="X252" s="1"/>
      <c r="Y252" s="1"/>
      <c r="Z252" s="1"/>
      <c r="AA252" s="25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8"/>
      <c r="S253" s="1"/>
      <c r="T253" s="1"/>
      <c r="U253" s="1"/>
      <c r="V253" s="1"/>
      <c r="W253" s="1"/>
      <c r="X253" s="1"/>
      <c r="Y253" s="1"/>
      <c r="Z253" s="1"/>
      <c r="AA253" s="25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8"/>
      <c r="S254" s="1"/>
      <c r="T254" s="1"/>
      <c r="U254" s="1"/>
      <c r="V254" s="1"/>
      <c r="W254" s="1"/>
      <c r="X254" s="1"/>
      <c r="Y254" s="1"/>
      <c r="Z254" s="1"/>
      <c r="AA254" s="25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8"/>
      <c r="S255" s="1"/>
      <c r="T255" s="1"/>
      <c r="U255" s="1"/>
      <c r="V255" s="1"/>
      <c r="W255" s="1"/>
      <c r="X255" s="1"/>
      <c r="Y255" s="1"/>
      <c r="Z255" s="1"/>
      <c r="AA255" s="25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8"/>
      <c r="S256" s="1"/>
      <c r="T256" s="1"/>
      <c r="U256" s="1"/>
      <c r="V256" s="1"/>
      <c r="W256" s="1"/>
      <c r="X256" s="1"/>
      <c r="Y256" s="1"/>
      <c r="Z256" s="1"/>
      <c r="AA256" s="25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8"/>
      <c r="S257" s="1"/>
      <c r="T257" s="1"/>
      <c r="U257" s="1"/>
      <c r="V257" s="1"/>
      <c r="W257" s="1"/>
      <c r="X257" s="1"/>
      <c r="Y257" s="1"/>
      <c r="Z257" s="1"/>
      <c r="AA257" s="25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8"/>
      <c r="S258" s="1"/>
      <c r="T258" s="1"/>
      <c r="U258" s="1"/>
      <c r="V258" s="1"/>
      <c r="W258" s="1"/>
      <c r="X258" s="1"/>
      <c r="Y258" s="1"/>
      <c r="Z258" s="1"/>
      <c r="AA258" s="25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8"/>
      <c r="S259" s="1"/>
      <c r="T259" s="1"/>
      <c r="U259" s="1"/>
      <c r="V259" s="1"/>
      <c r="W259" s="1"/>
      <c r="X259" s="1"/>
      <c r="Y259" s="1"/>
      <c r="Z259" s="1"/>
      <c r="AA259" s="25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8"/>
      <c r="S260" s="1"/>
      <c r="T260" s="1"/>
      <c r="U260" s="1"/>
      <c r="V260" s="1"/>
      <c r="W260" s="1"/>
      <c r="X260" s="1"/>
      <c r="Y260" s="1"/>
      <c r="Z260" s="1"/>
      <c r="AA260" s="25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8"/>
      <c r="S261" s="1"/>
      <c r="T261" s="1"/>
      <c r="U261" s="1"/>
      <c r="V261" s="1"/>
      <c r="W261" s="1"/>
      <c r="X261" s="1"/>
      <c r="Y261" s="1"/>
      <c r="Z261" s="1"/>
      <c r="AA261" s="25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8"/>
      <c r="S262" s="1"/>
      <c r="T262" s="1"/>
      <c r="U262" s="1"/>
      <c r="V262" s="1"/>
      <c r="W262" s="1"/>
      <c r="X262" s="1"/>
      <c r="Y262" s="1"/>
      <c r="Z262" s="1"/>
      <c r="AA262" s="25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8"/>
      <c r="S263" s="1"/>
      <c r="T263" s="1"/>
      <c r="U263" s="1"/>
      <c r="V263" s="1"/>
      <c r="W263" s="1"/>
      <c r="X263" s="1"/>
      <c r="Y263" s="1"/>
      <c r="Z263" s="1"/>
      <c r="AA263" s="25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8"/>
      <c r="S264" s="1"/>
      <c r="T264" s="1"/>
      <c r="U264" s="1"/>
      <c r="V264" s="1"/>
      <c r="W264" s="1"/>
      <c r="X264" s="1"/>
      <c r="Y264" s="1"/>
      <c r="Z264" s="1"/>
      <c r="AA264" s="25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8"/>
      <c r="S265" s="1"/>
      <c r="T265" s="1"/>
      <c r="U265" s="1"/>
      <c r="V265" s="1"/>
      <c r="W265" s="1"/>
      <c r="X265" s="1"/>
      <c r="Y265" s="1"/>
      <c r="Z265" s="1"/>
      <c r="AA265" s="25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8"/>
      <c r="S266" s="1"/>
      <c r="T266" s="1"/>
      <c r="U266" s="1"/>
      <c r="V266" s="1"/>
      <c r="W266" s="1"/>
      <c r="X266" s="1"/>
      <c r="Y266" s="1"/>
      <c r="Z266" s="1"/>
      <c r="AA266" s="25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8"/>
      <c r="S267" s="1"/>
      <c r="T267" s="1"/>
      <c r="U267" s="1"/>
      <c r="V267" s="1"/>
      <c r="W267" s="1"/>
      <c r="X267" s="1"/>
      <c r="Y267" s="1"/>
      <c r="Z267" s="1"/>
      <c r="AA267" s="25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8"/>
      <c r="S268" s="1"/>
      <c r="T268" s="1"/>
      <c r="U268" s="1"/>
      <c r="V268" s="1"/>
      <c r="W268" s="1"/>
      <c r="X268" s="1"/>
      <c r="Y268" s="1"/>
      <c r="Z268" s="1"/>
      <c r="AA268" s="25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8"/>
      <c r="S269" s="1"/>
      <c r="T269" s="1"/>
      <c r="U269" s="1"/>
      <c r="V269" s="1"/>
      <c r="W269" s="1"/>
      <c r="X269" s="1"/>
      <c r="Y269" s="1"/>
      <c r="Z269" s="1"/>
      <c r="AA269" s="25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8"/>
      <c r="S270" s="1"/>
      <c r="T270" s="1"/>
      <c r="U270" s="1"/>
      <c r="V270" s="1"/>
      <c r="W270" s="1"/>
      <c r="X270" s="1"/>
      <c r="Y270" s="1"/>
      <c r="Z270" s="1"/>
      <c r="AA270" s="25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8"/>
      <c r="S271" s="1"/>
      <c r="T271" s="1"/>
      <c r="U271" s="1"/>
      <c r="V271" s="1"/>
      <c r="W271" s="1"/>
      <c r="X271" s="1"/>
      <c r="Y271" s="1"/>
      <c r="Z271" s="1"/>
      <c r="AA271" s="25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8"/>
      <c r="S272" s="1"/>
      <c r="T272" s="1"/>
      <c r="U272" s="1"/>
      <c r="V272" s="1"/>
      <c r="W272" s="1"/>
      <c r="X272" s="1"/>
      <c r="Y272" s="1"/>
      <c r="Z272" s="1"/>
      <c r="AA272" s="25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8"/>
      <c r="S273" s="1"/>
      <c r="T273" s="1"/>
      <c r="U273" s="1"/>
      <c r="V273" s="1"/>
      <c r="W273" s="1"/>
      <c r="X273" s="1"/>
      <c r="Y273" s="1"/>
      <c r="Z273" s="1"/>
      <c r="AA273" s="25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8"/>
      <c r="S274" s="1"/>
      <c r="T274" s="1"/>
      <c r="U274" s="1"/>
      <c r="V274" s="1"/>
      <c r="W274" s="1"/>
      <c r="X274" s="1"/>
      <c r="Y274" s="1"/>
      <c r="Z274" s="1"/>
      <c r="AA274" s="25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8"/>
      <c r="S275" s="1"/>
      <c r="T275" s="1"/>
      <c r="U275" s="1"/>
      <c r="V275" s="1"/>
      <c r="W275" s="1"/>
      <c r="X275" s="1"/>
      <c r="Y275" s="1"/>
      <c r="Z275" s="1"/>
      <c r="AA275" s="25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8"/>
      <c r="S276" s="1"/>
      <c r="T276" s="1"/>
      <c r="U276" s="1"/>
      <c r="V276" s="1"/>
      <c r="W276" s="1"/>
      <c r="X276" s="1"/>
      <c r="Y276" s="1"/>
      <c r="Z276" s="1"/>
      <c r="AA276" s="25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8"/>
      <c r="S277" s="1"/>
      <c r="T277" s="1"/>
      <c r="U277" s="1"/>
      <c r="V277" s="1"/>
      <c r="W277" s="1"/>
      <c r="X277" s="1"/>
      <c r="Y277" s="1"/>
      <c r="Z277" s="1"/>
      <c r="AA277" s="25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8"/>
      <c r="S278" s="1"/>
      <c r="T278" s="1"/>
      <c r="U278" s="1"/>
      <c r="V278" s="1"/>
      <c r="W278" s="1"/>
      <c r="X278" s="1"/>
      <c r="Y278" s="1"/>
      <c r="Z278" s="1"/>
      <c r="AA278" s="25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8"/>
      <c r="S279" s="1"/>
      <c r="T279" s="1"/>
      <c r="U279" s="1"/>
      <c r="V279" s="1"/>
      <c r="W279" s="1"/>
      <c r="X279" s="1"/>
      <c r="Y279" s="1"/>
      <c r="Z279" s="1"/>
      <c r="AA279" s="25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8"/>
      <c r="S280" s="1"/>
      <c r="T280" s="1"/>
      <c r="U280" s="1"/>
      <c r="V280" s="1"/>
      <c r="W280" s="1"/>
      <c r="X280" s="1"/>
      <c r="Y280" s="1"/>
      <c r="Z280" s="1"/>
      <c r="AA280" s="25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8"/>
      <c r="S281" s="1"/>
      <c r="T281" s="1"/>
      <c r="U281" s="1"/>
      <c r="V281" s="1"/>
      <c r="W281" s="1"/>
      <c r="X281" s="1"/>
      <c r="Y281" s="1"/>
      <c r="Z281" s="1"/>
      <c r="AA281" s="25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8"/>
      <c r="S282" s="1"/>
      <c r="T282" s="1"/>
      <c r="U282" s="1"/>
      <c r="V282" s="1"/>
      <c r="W282" s="1"/>
      <c r="X282" s="1"/>
      <c r="Y282" s="1"/>
      <c r="Z282" s="1"/>
      <c r="AA282" s="25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8"/>
      <c r="S283" s="1"/>
      <c r="T283" s="1"/>
      <c r="U283" s="1"/>
      <c r="V283" s="1"/>
      <c r="W283" s="1"/>
      <c r="X283" s="1"/>
      <c r="Y283" s="1"/>
      <c r="Z283" s="1"/>
      <c r="AA283" s="25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8"/>
      <c r="S284" s="1"/>
      <c r="T284" s="1"/>
      <c r="U284" s="1"/>
      <c r="V284" s="1"/>
      <c r="W284" s="1"/>
      <c r="X284" s="1"/>
      <c r="Y284" s="1"/>
      <c r="Z284" s="1"/>
      <c r="AA284" s="25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8"/>
      <c r="S285" s="1"/>
      <c r="T285" s="1"/>
      <c r="U285" s="1"/>
      <c r="V285" s="1"/>
      <c r="W285" s="1"/>
      <c r="X285" s="1"/>
      <c r="Y285" s="1"/>
      <c r="Z285" s="1"/>
      <c r="AA285" s="25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8"/>
      <c r="S286" s="1"/>
      <c r="T286" s="1"/>
      <c r="U286" s="1"/>
      <c r="V286" s="1"/>
      <c r="W286" s="1"/>
      <c r="X286" s="1"/>
      <c r="Y286" s="1"/>
      <c r="Z286" s="1"/>
      <c r="AA286" s="25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8"/>
      <c r="S287" s="1"/>
      <c r="T287" s="1"/>
      <c r="U287" s="1"/>
      <c r="V287" s="1"/>
      <c r="W287" s="1"/>
      <c r="X287" s="1"/>
      <c r="Y287" s="1"/>
      <c r="Z287" s="1"/>
      <c r="AA287" s="25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8"/>
      <c r="S288" s="1"/>
      <c r="T288" s="1"/>
      <c r="U288" s="1"/>
      <c r="V288" s="1"/>
      <c r="W288" s="1"/>
      <c r="X288" s="1"/>
      <c r="Y288" s="1"/>
      <c r="Z288" s="1"/>
      <c r="AA288" s="25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8"/>
      <c r="S289" s="1"/>
      <c r="T289" s="1"/>
      <c r="U289" s="1"/>
      <c r="V289" s="1"/>
      <c r="W289" s="1"/>
      <c r="X289" s="1"/>
      <c r="Y289" s="1"/>
      <c r="Z289" s="1"/>
      <c r="AA289" s="25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8"/>
      <c r="S290" s="1"/>
      <c r="T290" s="1"/>
      <c r="U290" s="1"/>
      <c r="V290" s="1"/>
      <c r="W290" s="1"/>
      <c r="X290" s="1"/>
      <c r="Y290" s="1"/>
      <c r="Z290" s="1"/>
      <c r="AA290" s="25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8"/>
      <c r="S291" s="1"/>
      <c r="T291" s="1"/>
      <c r="U291" s="1"/>
      <c r="V291" s="1"/>
      <c r="W291" s="1"/>
      <c r="X291" s="1"/>
      <c r="Y291" s="1"/>
      <c r="Z291" s="1"/>
      <c r="AA291" s="25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8"/>
      <c r="S292" s="1"/>
      <c r="T292" s="1"/>
      <c r="U292" s="1"/>
      <c r="V292" s="1"/>
      <c r="W292" s="1"/>
      <c r="X292" s="1"/>
      <c r="Y292" s="1"/>
      <c r="Z292" s="1"/>
      <c r="AA292" s="25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8"/>
      <c r="S293" s="1"/>
      <c r="T293" s="1"/>
      <c r="U293" s="1"/>
      <c r="V293" s="1"/>
      <c r="W293" s="1"/>
      <c r="X293" s="1"/>
      <c r="Y293" s="1"/>
      <c r="Z293" s="1"/>
      <c r="AA293" s="25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8"/>
      <c r="S294" s="1"/>
      <c r="T294" s="1"/>
      <c r="U294" s="1"/>
      <c r="V294" s="1"/>
      <c r="W294" s="1"/>
      <c r="X294" s="1"/>
      <c r="Y294" s="1"/>
      <c r="Z294" s="1"/>
      <c r="AA294" s="25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8"/>
      <c r="S295" s="1"/>
      <c r="T295" s="1"/>
      <c r="U295" s="1"/>
      <c r="V295" s="1"/>
      <c r="W295" s="1"/>
      <c r="X295" s="1"/>
      <c r="Y295" s="1"/>
      <c r="Z295" s="1"/>
      <c r="AA295" s="25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8"/>
      <c r="S296" s="1"/>
      <c r="T296" s="1"/>
      <c r="U296" s="1"/>
      <c r="V296" s="1"/>
      <c r="W296" s="1"/>
      <c r="X296" s="1"/>
      <c r="Y296" s="1"/>
      <c r="Z296" s="1"/>
      <c r="AA296" s="25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8"/>
      <c r="S297" s="1"/>
      <c r="T297" s="1"/>
      <c r="U297" s="1"/>
      <c r="V297" s="1"/>
      <c r="W297" s="1"/>
      <c r="X297" s="1"/>
      <c r="Y297" s="1"/>
      <c r="Z297" s="1"/>
      <c r="AA297" s="25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8"/>
      <c r="S298" s="1"/>
      <c r="T298" s="1"/>
      <c r="U298" s="1"/>
      <c r="V298" s="1"/>
      <c r="W298" s="1"/>
      <c r="X298" s="1"/>
      <c r="Y298" s="1"/>
      <c r="Z298" s="1"/>
      <c r="AA298" s="25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8"/>
      <c r="S299" s="1"/>
      <c r="T299" s="1"/>
      <c r="U299" s="1"/>
      <c r="V299" s="1"/>
      <c r="W299" s="1"/>
      <c r="X299" s="1"/>
      <c r="Y299" s="1"/>
      <c r="Z299" s="1"/>
      <c r="AA299" s="25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8"/>
      <c r="S300" s="1"/>
      <c r="T300" s="1"/>
      <c r="U300" s="1"/>
      <c r="V300" s="1"/>
      <c r="W300" s="1"/>
      <c r="X300" s="1"/>
      <c r="Y300" s="1"/>
      <c r="Z300" s="1"/>
      <c r="AA300" s="25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8"/>
      <c r="S301" s="1"/>
      <c r="T301" s="1"/>
      <c r="U301" s="1"/>
      <c r="V301" s="1"/>
      <c r="W301" s="1"/>
      <c r="X301" s="1"/>
      <c r="Y301" s="1"/>
      <c r="Z301" s="1"/>
      <c r="AA301" s="25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8"/>
      <c r="S302" s="1"/>
      <c r="T302" s="1"/>
      <c r="U302" s="1"/>
      <c r="V302" s="1"/>
      <c r="W302" s="1"/>
      <c r="X302" s="1"/>
      <c r="Y302" s="1"/>
      <c r="Z302" s="1"/>
      <c r="AA302" s="25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8"/>
      <c r="S303" s="1"/>
      <c r="T303" s="1"/>
      <c r="U303" s="1"/>
      <c r="V303" s="1"/>
      <c r="W303" s="1"/>
      <c r="X303" s="1"/>
      <c r="Y303" s="1"/>
      <c r="Z303" s="1"/>
      <c r="AA303" s="25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8"/>
      <c r="S304" s="1"/>
      <c r="T304" s="1"/>
      <c r="U304" s="1"/>
      <c r="V304" s="1"/>
      <c r="W304" s="1"/>
      <c r="X304" s="1"/>
      <c r="Y304" s="1"/>
      <c r="Z304" s="1"/>
      <c r="AA304" s="25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8"/>
      <c r="S305" s="1"/>
      <c r="T305" s="1"/>
      <c r="U305" s="1"/>
      <c r="V305" s="1"/>
      <c r="W305" s="1"/>
      <c r="X305" s="1"/>
      <c r="Y305" s="1"/>
      <c r="Z305" s="1"/>
      <c r="AA305" s="25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8"/>
      <c r="S306" s="1"/>
      <c r="T306" s="1"/>
      <c r="U306" s="1"/>
      <c r="V306" s="1"/>
      <c r="W306" s="1"/>
      <c r="X306" s="1"/>
      <c r="Y306" s="1"/>
      <c r="Z306" s="1"/>
      <c r="AA306" s="25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8"/>
      <c r="S307" s="1"/>
      <c r="T307" s="1"/>
      <c r="U307" s="1"/>
      <c r="V307" s="1"/>
      <c r="W307" s="1"/>
      <c r="X307" s="1"/>
      <c r="Y307" s="1"/>
      <c r="Z307" s="1"/>
      <c r="AA307" s="25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8"/>
      <c r="S308" s="1"/>
      <c r="T308" s="1"/>
      <c r="U308" s="1"/>
      <c r="V308" s="1"/>
      <c r="W308" s="1"/>
      <c r="X308" s="1"/>
      <c r="Y308" s="1"/>
      <c r="Z308" s="1"/>
      <c r="AA308" s="25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8"/>
      <c r="S309" s="1"/>
      <c r="T309" s="1"/>
      <c r="U309" s="1"/>
      <c r="V309" s="1"/>
      <c r="W309" s="1"/>
      <c r="X309" s="1"/>
      <c r="Y309" s="1"/>
      <c r="Z309" s="1"/>
      <c r="AA309" s="25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8"/>
      <c r="S310" s="1"/>
      <c r="T310" s="1"/>
      <c r="U310" s="1"/>
      <c r="V310" s="1"/>
      <c r="W310" s="1"/>
      <c r="X310" s="1"/>
      <c r="Y310" s="1"/>
      <c r="Z310" s="1"/>
      <c r="AA310" s="25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8"/>
      <c r="S311" s="1"/>
      <c r="T311" s="1"/>
      <c r="U311" s="1"/>
      <c r="V311" s="1"/>
      <c r="W311" s="1"/>
      <c r="X311" s="1"/>
      <c r="Y311" s="1"/>
      <c r="Z311" s="1"/>
      <c r="AA311" s="25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8"/>
      <c r="S312" s="1"/>
      <c r="T312" s="1"/>
      <c r="U312" s="1"/>
      <c r="V312" s="1"/>
      <c r="W312" s="1"/>
      <c r="X312" s="1"/>
      <c r="Y312" s="1"/>
      <c r="Z312" s="1"/>
      <c r="AA312" s="25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8"/>
      <c r="S313" s="1"/>
      <c r="T313" s="1"/>
      <c r="U313" s="1"/>
      <c r="V313" s="1"/>
      <c r="W313" s="1"/>
      <c r="X313" s="1"/>
      <c r="Y313" s="1"/>
      <c r="Z313" s="1"/>
      <c r="AA313" s="25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8"/>
      <c r="S314" s="1"/>
      <c r="T314" s="1"/>
      <c r="U314" s="1"/>
      <c r="V314" s="1"/>
      <c r="W314" s="1"/>
      <c r="X314" s="1"/>
      <c r="Y314" s="1"/>
      <c r="Z314" s="1"/>
      <c r="AA314" s="25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8"/>
      <c r="S315" s="1"/>
      <c r="T315" s="1"/>
      <c r="U315" s="1"/>
      <c r="V315" s="1"/>
      <c r="W315" s="1"/>
      <c r="X315" s="1"/>
      <c r="Y315" s="1"/>
      <c r="Z315" s="1"/>
      <c r="AA315" s="25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8"/>
      <c r="S316" s="1"/>
      <c r="T316" s="1"/>
      <c r="U316" s="1"/>
      <c r="V316" s="1"/>
      <c r="W316" s="1"/>
      <c r="X316" s="1"/>
      <c r="Y316" s="1"/>
      <c r="Z316" s="1"/>
      <c r="AA316" s="25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8"/>
      <c r="S317" s="1"/>
      <c r="T317" s="1"/>
      <c r="U317" s="1"/>
      <c r="V317" s="1"/>
      <c r="W317" s="1"/>
      <c r="X317" s="1"/>
      <c r="Y317" s="1"/>
      <c r="Z317" s="1"/>
      <c r="AA317" s="25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8"/>
      <c r="S318" s="1"/>
      <c r="T318" s="1"/>
      <c r="U318" s="1"/>
      <c r="V318" s="1"/>
      <c r="W318" s="1"/>
      <c r="X318" s="1"/>
      <c r="Y318" s="1"/>
      <c r="Z318" s="1"/>
      <c r="AA318" s="25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8"/>
      <c r="S319" s="1"/>
      <c r="T319" s="1"/>
      <c r="U319" s="1"/>
      <c r="V319" s="1"/>
      <c r="W319" s="1"/>
      <c r="X319" s="1"/>
      <c r="Y319" s="1"/>
      <c r="Z319" s="1"/>
      <c r="AA319" s="25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8"/>
      <c r="S320" s="1"/>
      <c r="T320" s="1"/>
      <c r="U320" s="1"/>
      <c r="V320" s="1"/>
      <c r="W320" s="1"/>
      <c r="X320" s="1"/>
      <c r="Y320" s="1"/>
      <c r="Z320" s="1"/>
      <c r="AA320" s="25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8"/>
      <c r="S321" s="1"/>
      <c r="T321" s="1"/>
      <c r="U321" s="1"/>
      <c r="V321" s="1"/>
      <c r="W321" s="1"/>
      <c r="X321" s="1"/>
      <c r="Y321" s="1"/>
      <c r="Z321" s="1"/>
      <c r="AA321" s="25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8"/>
      <c r="S322" s="1"/>
      <c r="T322" s="1"/>
      <c r="U322" s="1"/>
      <c r="V322" s="1"/>
      <c r="W322" s="1"/>
      <c r="X322" s="1"/>
      <c r="Y322" s="1"/>
      <c r="Z322" s="1"/>
      <c r="AA322" s="25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8"/>
      <c r="S323" s="1"/>
      <c r="T323" s="1"/>
      <c r="U323" s="1"/>
      <c r="V323" s="1"/>
      <c r="W323" s="1"/>
      <c r="X323" s="1"/>
      <c r="Y323" s="1"/>
      <c r="Z323" s="1"/>
      <c r="AA323" s="25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8"/>
      <c r="S324" s="1"/>
      <c r="T324" s="1"/>
      <c r="U324" s="1"/>
      <c r="V324" s="1"/>
      <c r="W324" s="1"/>
      <c r="X324" s="1"/>
      <c r="Y324" s="1"/>
      <c r="Z324" s="1"/>
      <c r="AA324" s="25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8"/>
      <c r="S325" s="1"/>
      <c r="T325" s="1"/>
      <c r="U325" s="1"/>
      <c r="V325" s="1"/>
      <c r="W325" s="1"/>
      <c r="X325" s="1"/>
      <c r="Y325" s="1"/>
      <c r="Z325" s="1"/>
      <c r="AA325" s="25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8"/>
      <c r="S326" s="1"/>
      <c r="T326" s="1"/>
      <c r="U326" s="1"/>
      <c r="V326" s="1"/>
      <c r="W326" s="1"/>
      <c r="X326" s="1"/>
      <c r="Y326" s="1"/>
      <c r="Z326" s="1"/>
      <c r="AA326" s="25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8"/>
      <c r="S327" s="1"/>
      <c r="T327" s="1"/>
      <c r="U327" s="1"/>
      <c r="V327" s="1"/>
      <c r="W327" s="1"/>
      <c r="X327" s="1"/>
      <c r="Y327" s="1"/>
      <c r="Z327" s="1"/>
      <c r="AA327" s="25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8"/>
      <c r="S328" s="1"/>
      <c r="T328" s="1"/>
      <c r="U328" s="1"/>
      <c r="V328" s="1"/>
      <c r="W328" s="1"/>
      <c r="X328" s="1"/>
      <c r="Y328" s="1"/>
      <c r="Z328" s="1"/>
      <c r="AA328" s="25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8"/>
      <c r="S329" s="1"/>
      <c r="T329" s="1"/>
      <c r="U329" s="1"/>
      <c r="V329" s="1"/>
      <c r="W329" s="1"/>
      <c r="X329" s="1"/>
      <c r="Y329" s="1"/>
      <c r="Z329" s="1"/>
      <c r="AA329" s="25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8"/>
      <c r="S330" s="1"/>
      <c r="T330" s="1"/>
      <c r="U330" s="1"/>
      <c r="V330" s="1"/>
      <c r="W330" s="1"/>
      <c r="X330" s="1"/>
      <c r="Y330" s="1"/>
      <c r="Z330" s="1"/>
      <c r="AA330" s="25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8"/>
      <c r="S331" s="1"/>
      <c r="T331" s="1"/>
      <c r="U331" s="1"/>
      <c r="V331" s="1"/>
      <c r="W331" s="1"/>
      <c r="X331" s="1"/>
      <c r="Y331" s="1"/>
      <c r="Z331" s="1"/>
      <c r="AA331" s="25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8"/>
      <c r="S332" s="1"/>
      <c r="T332" s="1"/>
      <c r="U332" s="1"/>
      <c r="V332" s="1"/>
      <c r="W332" s="1"/>
      <c r="X332" s="1"/>
      <c r="Y332" s="1"/>
      <c r="Z332" s="1"/>
      <c r="AA332" s="25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8"/>
      <c r="S333" s="1"/>
      <c r="T333" s="1"/>
      <c r="U333" s="1"/>
      <c r="V333" s="1"/>
      <c r="W333" s="1"/>
      <c r="X333" s="1"/>
      <c r="Y333" s="1"/>
      <c r="Z333" s="1"/>
      <c r="AA333" s="25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8"/>
      <c r="S334" s="1"/>
      <c r="T334" s="1"/>
      <c r="U334" s="1"/>
      <c r="V334" s="1"/>
      <c r="W334" s="1"/>
      <c r="X334" s="1"/>
      <c r="Y334" s="1"/>
      <c r="Z334" s="1"/>
      <c r="AA334" s="25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8"/>
      <c r="S335" s="1"/>
      <c r="T335" s="1"/>
      <c r="U335" s="1"/>
      <c r="V335" s="1"/>
      <c r="W335" s="1"/>
      <c r="X335" s="1"/>
      <c r="Y335" s="1"/>
      <c r="Z335" s="1"/>
      <c r="AA335" s="25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8"/>
      <c r="S336" s="1"/>
      <c r="T336" s="1"/>
      <c r="U336" s="1"/>
      <c r="V336" s="1"/>
      <c r="W336" s="1"/>
      <c r="X336" s="1"/>
      <c r="Y336" s="1"/>
      <c r="Z336" s="1"/>
      <c r="AA336" s="25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8"/>
      <c r="S337" s="1"/>
      <c r="T337" s="1"/>
      <c r="U337" s="1"/>
      <c r="V337" s="1"/>
      <c r="W337" s="1"/>
      <c r="X337" s="1"/>
      <c r="Y337" s="1"/>
      <c r="Z337" s="1"/>
      <c r="AA337" s="25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8"/>
      <c r="S338" s="1"/>
      <c r="T338" s="1"/>
      <c r="U338" s="1"/>
      <c r="V338" s="1"/>
      <c r="W338" s="1"/>
      <c r="X338" s="1"/>
      <c r="Y338" s="1"/>
      <c r="Z338" s="1"/>
      <c r="AA338" s="25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8"/>
      <c r="S339" s="1"/>
      <c r="T339" s="1"/>
      <c r="U339" s="1"/>
      <c r="V339" s="1"/>
      <c r="W339" s="1"/>
      <c r="X339" s="1"/>
      <c r="Y339" s="1"/>
      <c r="Z339" s="1"/>
      <c r="AA339" s="25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8"/>
      <c r="S340" s="1"/>
      <c r="T340" s="1"/>
      <c r="U340" s="1"/>
      <c r="V340" s="1"/>
      <c r="W340" s="1"/>
      <c r="X340" s="1"/>
      <c r="Y340" s="1"/>
      <c r="Z340" s="1"/>
      <c r="AA340" s="25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8"/>
      <c r="S341" s="1"/>
      <c r="T341" s="1"/>
      <c r="U341" s="1"/>
      <c r="V341" s="1"/>
      <c r="W341" s="1"/>
      <c r="X341" s="1"/>
      <c r="Y341" s="1"/>
      <c r="Z341" s="1"/>
      <c r="AA341" s="25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8"/>
      <c r="S342" s="1"/>
      <c r="T342" s="1"/>
      <c r="U342" s="1"/>
      <c r="V342" s="1"/>
      <c r="W342" s="1"/>
      <c r="X342" s="1"/>
      <c r="Y342" s="1"/>
      <c r="Z342" s="1"/>
      <c r="AA342" s="25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8"/>
      <c r="S343" s="1"/>
      <c r="T343" s="1"/>
      <c r="U343" s="1"/>
      <c r="V343" s="1"/>
      <c r="W343" s="1"/>
      <c r="X343" s="1"/>
      <c r="Y343" s="1"/>
      <c r="Z343" s="1"/>
      <c r="AA343" s="25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8"/>
      <c r="S344" s="1"/>
      <c r="T344" s="1"/>
      <c r="U344" s="1"/>
      <c r="V344" s="1"/>
      <c r="W344" s="1"/>
      <c r="X344" s="1"/>
      <c r="Y344" s="1"/>
      <c r="Z344" s="1"/>
      <c r="AA344" s="25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8"/>
      <c r="S345" s="1"/>
      <c r="T345" s="1"/>
      <c r="U345" s="1"/>
      <c r="V345" s="1"/>
      <c r="W345" s="1"/>
      <c r="X345" s="1"/>
      <c r="Y345" s="1"/>
      <c r="Z345" s="1"/>
      <c r="AA345" s="25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8"/>
      <c r="S346" s="1"/>
      <c r="T346" s="1"/>
      <c r="U346" s="1"/>
      <c r="V346" s="1"/>
      <c r="W346" s="1"/>
      <c r="X346" s="1"/>
      <c r="Y346" s="1"/>
      <c r="Z346" s="1"/>
      <c r="AA346" s="25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8"/>
      <c r="S347" s="1"/>
      <c r="T347" s="1"/>
      <c r="U347" s="1"/>
      <c r="V347" s="1"/>
      <c r="W347" s="1"/>
      <c r="X347" s="1"/>
      <c r="Y347" s="1"/>
      <c r="Z347" s="1"/>
      <c r="AA347" s="25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8"/>
      <c r="S348" s="1"/>
      <c r="T348" s="1"/>
      <c r="U348" s="1"/>
      <c r="V348" s="1"/>
      <c r="W348" s="1"/>
      <c r="X348" s="1"/>
      <c r="Y348" s="1"/>
      <c r="Z348" s="1"/>
      <c r="AA348" s="25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8"/>
      <c r="S349" s="1"/>
      <c r="T349" s="1"/>
      <c r="U349" s="1"/>
      <c r="V349" s="1"/>
      <c r="W349" s="1"/>
      <c r="X349" s="1"/>
      <c r="Y349" s="1"/>
      <c r="Z349" s="1"/>
      <c r="AA349" s="25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8"/>
      <c r="S350" s="1"/>
      <c r="T350" s="1"/>
      <c r="U350" s="1"/>
      <c r="V350" s="1"/>
      <c r="W350" s="1"/>
      <c r="X350" s="1"/>
      <c r="Y350" s="1"/>
      <c r="Z350" s="1"/>
      <c r="AA350" s="25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8"/>
      <c r="S351" s="1"/>
      <c r="T351" s="1"/>
      <c r="U351" s="1"/>
      <c r="V351" s="1"/>
      <c r="W351" s="1"/>
      <c r="X351" s="1"/>
      <c r="Y351" s="1"/>
      <c r="Z351" s="1"/>
      <c r="AA351" s="25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8"/>
      <c r="S352" s="1"/>
      <c r="T352" s="1"/>
      <c r="U352" s="1"/>
      <c r="V352" s="1"/>
      <c r="W352" s="1"/>
      <c r="X352" s="1"/>
      <c r="Y352" s="1"/>
      <c r="Z352" s="1"/>
      <c r="AA352" s="25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8"/>
      <c r="S353" s="1"/>
      <c r="T353" s="1"/>
      <c r="U353" s="1"/>
      <c r="V353" s="1"/>
      <c r="W353" s="1"/>
      <c r="X353" s="1"/>
      <c r="Y353" s="1"/>
      <c r="Z353" s="1"/>
      <c r="AA353" s="25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8"/>
      <c r="S354" s="1"/>
      <c r="T354" s="1"/>
      <c r="U354" s="1"/>
      <c r="V354" s="1"/>
      <c r="W354" s="1"/>
      <c r="X354" s="1"/>
      <c r="Y354" s="1"/>
      <c r="Z354" s="1"/>
      <c r="AA354" s="25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8"/>
      <c r="S355" s="1"/>
      <c r="T355" s="1"/>
      <c r="U355" s="1"/>
      <c r="V355" s="1"/>
      <c r="W355" s="1"/>
      <c r="X355" s="1"/>
      <c r="Y355" s="1"/>
      <c r="Z355" s="1"/>
      <c r="AA355" s="25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8"/>
      <c r="S356" s="1"/>
      <c r="T356" s="1"/>
      <c r="U356" s="1"/>
      <c r="V356" s="1"/>
      <c r="W356" s="1"/>
      <c r="X356" s="1"/>
      <c r="Y356" s="1"/>
      <c r="Z356" s="1"/>
      <c r="AA356" s="25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8"/>
      <c r="S357" s="1"/>
      <c r="T357" s="1"/>
      <c r="U357" s="1"/>
      <c r="V357" s="1"/>
      <c r="W357" s="1"/>
      <c r="X357" s="1"/>
      <c r="Y357" s="1"/>
      <c r="Z357" s="1"/>
      <c r="AA357" s="25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8"/>
      <c r="S358" s="1"/>
      <c r="T358" s="1"/>
      <c r="U358" s="1"/>
      <c r="V358" s="1"/>
      <c r="W358" s="1"/>
      <c r="X358" s="1"/>
      <c r="Y358" s="1"/>
      <c r="Z358" s="1"/>
      <c r="AA358" s="25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8"/>
      <c r="S359" s="1"/>
      <c r="T359" s="1"/>
      <c r="U359" s="1"/>
      <c r="V359" s="1"/>
      <c r="W359" s="1"/>
      <c r="X359" s="1"/>
      <c r="Y359" s="1"/>
      <c r="Z359" s="1"/>
      <c r="AA359" s="25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8"/>
      <c r="S360" s="1"/>
      <c r="T360" s="1"/>
      <c r="U360" s="1"/>
      <c r="V360" s="1"/>
      <c r="W360" s="1"/>
      <c r="X360" s="1"/>
      <c r="Y360" s="1"/>
      <c r="Z360" s="1"/>
      <c r="AA360" s="25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8"/>
      <c r="S361" s="1"/>
      <c r="T361" s="1"/>
      <c r="U361" s="1"/>
      <c r="V361" s="1"/>
      <c r="W361" s="1"/>
      <c r="X361" s="1"/>
      <c r="Y361" s="1"/>
      <c r="Z361" s="1"/>
      <c r="AA361" s="25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8"/>
      <c r="S362" s="1"/>
      <c r="T362" s="1"/>
      <c r="U362" s="1"/>
      <c r="V362" s="1"/>
      <c r="W362" s="1"/>
      <c r="X362" s="1"/>
      <c r="Y362" s="1"/>
      <c r="Z362" s="1"/>
      <c r="AA362" s="25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8"/>
      <c r="S363" s="1"/>
      <c r="T363" s="1"/>
      <c r="U363" s="1"/>
      <c r="V363" s="1"/>
      <c r="W363" s="1"/>
      <c r="X363" s="1"/>
      <c r="Y363" s="1"/>
      <c r="Z363" s="1"/>
      <c r="AA363" s="25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8"/>
      <c r="S364" s="1"/>
      <c r="T364" s="1"/>
      <c r="U364" s="1"/>
      <c r="V364" s="1"/>
      <c r="W364" s="1"/>
      <c r="X364" s="1"/>
      <c r="Y364" s="1"/>
      <c r="Z364" s="1"/>
      <c r="AA364" s="25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8"/>
      <c r="S365" s="1"/>
      <c r="T365" s="1"/>
      <c r="U365" s="1"/>
      <c r="V365" s="1"/>
      <c r="W365" s="1"/>
      <c r="X365" s="1"/>
      <c r="Y365" s="1"/>
      <c r="Z365" s="1"/>
      <c r="AA365" s="25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8"/>
      <c r="S366" s="1"/>
      <c r="T366" s="1"/>
      <c r="U366" s="1"/>
      <c r="V366" s="1"/>
      <c r="W366" s="1"/>
      <c r="X366" s="1"/>
      <c r="Y366" s="1"/>
      <c r="Z366" s="1"/>
      <c r="AA366" s="25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8"/>
      <c r="S367" s="1"/>
      <c r="T367" s="1"/>
      <c r="U367" s="1"/>
      <c r="V367" s="1"/>
      <c r="W367" s="1"/>
      <c r="X367" s="1"/>
      <c r="Y367" s="1"/>
      <c r="Z367" s="1"/>
      <c r="AA367" s="25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8"/>
      <c r="S368" s="1"/>
      <c r="T368" s="1"/>
      <c r="U368" s="1"/>
      <c r="V368" s="1"/>
      <c r="W368" s="1"/>
      <c r="X368" s="1"/>
      <c r="Y368" s="1"/>
      <c r="Z368" s="1"/>
      <c r="AA368" s="25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8"/>
      <c r="S369" s="1"/>
      <c r="T369" s="1"/>
      <c r="U369" s="1"/>
      <c r="V369" s="1"/>
      <c r="W369" s="1"/>
      <c r="X369" s="1"/>
      <c r="Y369" s="1"/>
      <c r="Z369" s="1"/>
      <c r="AA369" s="25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8"/>
      <c r="S370" s="1"/>
      <c r="T370" s="1"/>
      <c r="U370" s="1"/>
      <c r="V370" s="1"/>
      <c r="W370" s="1"/>
      <c r="X370" s="1"/>
      <c r="Y370" s="1"/>
      <c r="Z370" s="1"/>
      <c r="AA370" s="25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8"/>
      <c r="S371" s="1"/>
      <c r="T371" s="1"/>
      <c r="U371" s="1"/>
      <c r="V371" s="1"/>
      <c r="W371" s="1"/>
      <c r="X371" s="1"/>
      <c r="Y371" s="1"/>
      <c r="Z371" s="1"/>
      <c r="AA371" s="25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8"/>
      <c r="S372" s="1"/>
      <c r="T372" s="1"/>
      <c r="U372" s="1"/>
      <c r="V372" s="1"/>
      <c r="W372" s="1"/>
      <c r="X372" s="1"/>
      <c r="Y372" s="1"/>
      <c r="Z372" s="1"/>
      <c r="AA372" s="25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8"/>
      <c r="S373" s="1"/>
      <c r="T373" s="1"/>
      <c r="U373" s="1"/>
      <c r="V373" s="1"/>
      <c r="W373" s="1"/>
      <c r="X373" s="1"/>
      <c r="Y373" s="1"/>
      <c r="Z373" s="1"/>
      <c r="AA373" s="25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8"/>
      <c r="S374" s="1"/>
      <c r="T374" s="1"/>
      <c r="U374" s="1"/>
      <c r="V374" s="1"/>
      <c r="W374" s="1"/>
      <c r="X374" s="1"/>
      <c r="Y374" s="1"/>
      <c r="Z374" s="1"/>
      <c r="AA374" s="25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8"/>
      <c r="S375" s="1"/>
      <c r="T375" s="1"/>
      <c r="U375" s="1"/>
      <c r="V375" s="1"/>
      <c r="W375" s="1"/>
      <c r="X375" s="1"/>
      <c r="Y375" s="1"/>
      <c r="Z375" s="1"/>
      <c r="AA375" s="25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8"/>
      <c r="S376" s="1"/>
      <c r="T376" s="1"/>
      <c r="U376" s="1"/>
      <c r="V376" s="1"/>
      <c r="W376" s="1"/>
      <c r="X376" s="1"/>
      <c r="Y376" s="1"/>
      <c r="Z376" s="1"/>
      <c r="AA376" s="25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8"/>
      <c r="S377" s="1"/>
      <c r="T377" s="1"/>
      <c r="U377" s="1"/>
      <c r="V377" s="1"/>
      <c r="W377" s="1"/>
      <c r="X377" s="1"/>
      <c r="Y377" s="1"/>
      <c r="Z377" s="1"/>
      <c r="AA377" s="25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8"/>
      <c r="S378" s="1"/>
      <c r="T378" s="1"/>
      <c r="U378" s="1"/>
      <c r="V378" s="1"/>
      <c r="W378" s="1"/>
      <c r="X378" s="1"/>
      <c r="Y378" s="1"/>
      <c r="Z378" s="1"/>
      <c r="AA378" s="25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8"/>
      <c r="S379" s="1"/>
      <c r="T379" s="1"/>
      <c r="U379" s="1"/>
      <c r="V379" s="1"/>
      <c r="W379" s="1"/>
      <c r="X379" s="1"/>
      <c r="Y379" s="1"/>
      <c r="Z379" s="1"/>
      <c r="AA379" s="25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8"/>
      <c r="S380" s="1"/>
      <c r="T380" s="1"/>
      <c r="U380" s="1"/>
      <c r="V380" s="1"/>
      <c r="W380" s="1"/>
      <c r="X380" s="1"/>
      <c r="Y380" s="1"/>
      <c r="Z380" s="1"/>
      <c r="AA380" s="25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8"/>
      <c r="S381" s="1"/>
      <c r="T381" s="1"/>
      <c r="U381" s="1"/>
      <c r="V381" s="1"/>
      <c r="W381" s="1"/>
      <c r="X381" s="1"/>
      <c r="Y381" s="1"/>
      <c r="Z381" s="1"/>
      <c r="AA381" s="25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8"/>
      <c r="S382" s="1"/>
      <c r="T382" s="1"/>
      <c r="U382" s="1"/>
      <c r="V382" s="1"/>
      <c r="W382" s="1"/>
      <c r="X382" s="1"/>
      <c r="Y382" s="1"/>
      <c r="Z382" s="1"/>
      <c r="AA382" s="25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8"/>
      <c r="S383" s="1"/>
      <c r="T383" s="1"/>
      <c r="U383" s="1"/>
      <c r="V383" s="1"/>
      <c r="W383" s="1"/>
      <c r="X383" s="1"/>
      <c r="Y383" s="1"/>
      <c r="Z383" s="1"/>
      <c r="AA383" s="25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8"/>
      <c r="S384" s="1"/>
      <c r="T384" s="1"/>
      <c r="U384" s="1"/>
      <c r="V384" s="1"/>
      <c r="W384" s="1"/>
      <c r="X384" s="1"/>
      <c r="Y384" s="1"/>
      <c r="Z384" s="1"/>
      <c r="AA384" s="25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8"/>
      <c r="S385" s="1"/>
      <c r="T385" s="1"/>
      <c r="U385" s="1"/>
      <c r="V385" s="1"/>
      <c r="W385" s="1"/>
      <c r="X385" s="1"/>
      <c r="Y385" s="1"/>
      <c r="Z385" s="1"/>
      <c r="AA385" s="25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8"/>
      <c r="S386" s="1"/>
      <c r="T386" s="1"/>
      <c r="U386" s="1"/>
      <c r="V386" s="1"/>
      <c r="W386" s="1"/>
      <c r="X386" s="1"/>
      <c r="Y386" s="1"/>
      <c r="Z386" s="1"/>
      <c r="AA386" s="25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8"/>
      <c r="S387" s="1"/>
      <c r="T387" s="1"/>
      <c r="U387" s="1"/>
      <c r="V387" s="1"/>
      <c r="W387" s="1"/>
      <c r="X387" s="1"/>
      <c r="Y387" s="1"/>
      <c r="Z387" s="1"/>
      <c r="AA387" s="25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8"/>
      <c r="S388" s="1"/>
      <c r="T388" s="1"/>
      <c r="U388" s="1"/>
      <c r="V388" s="1"/>
      <c r="W388" s="1"/>
      <c r="X388" s="1"/>
      <c r="Y388" s="1"/>
      <c r="Z388" s="1"/>
      <c r="AA388" s="25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8"/>
      <c r="S389" s="1"/>
      <c r="T389" s="1"/>
      <c r="U389" s="1"/>
      <c r="V389" s="1"/>
      <c r="W389" s="1"/>
      <c r="X389" s="1"/>
      <c r="Y389" s="1"/>
      <c r="Z389" s="1"/>
      <c r="AA389" s="25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8"/>
      <c r="S390" s="1"/>
      <c r="T390" s="1"/>
      <c r="U390" s="1"/>
      <c r="V390" s="1"/>
      <c r="W390" s="1"/>
      <c r="X390" s="1"/>
      <c r="Y390" s="1"/>
      <c r="Z390" s="1"/>
      <c r="AA390" s="25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8"/>
      <c r="S391" s="1"/>
      <c r="T391" s="1"/>
      <c r="U391" s="1"/>
      <c r="V391" s="1"/>
      <c r="W391" s="1"/>
      <c r="X391" s="1"/>
      <c r="Y391" s="1"/>
      <c r="Z391" s="1"/>
      <c r="AA391" s="25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8"/>
      <c r="S392" s="1"/>
      <c r="T392" s="1"/>
      <c r="U392" s="1"/>
      <c r="V392" s="1"/>
      <c r="W392" s="1"/>
      <c r="X392" s="1"/>
      <c r="Y392" s="1"/>
      <c r="Z392" s="1"/>
      <c r="AA392" s="25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8"/>
      <c r="S393" s="1"/>
      <c r="T393" s="1"/>
      <c r="U393" s="1"/>
      <c r="V393" s="1"/>
      <c r="W393" s="1"/>
      <c r="X393" s="1"/>
      <c r="Y393" s="1"/>
      <c r="Z393" s="1"/>
      <c r="AA393" s="25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8"/>
      <c r="S394" s="1"/>
      <c r="T394" s="1"/>
      <c r="U394" s="1"/>
      <c r="V394" s="1"/>
      <c r="W394" s="1"/>
      <c r="X394" s="1"/>
      <c r="Y394" s="1"/>
      <c r="Z394" s="1"/>
      <c r="AA394" s="25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8"/>
      <c r="S395" s="1"/>
      <c r="T395" s="1"/>
      <c r="U395" s="1"/>
      <c r="V395" s="1"/>
      <c r="W395" s="1"/>
      <c r="X395" s="1"/>
      <c r="Y395" s="1"/>
      <c r="Z395" s="1"/>
      <c r="AA395" s="25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8"/>
      <c r="S396" s="1"/>
      <c r="T396" s="1"/>
      <c r="U396" s="1"/>
      <c r="V396" s="1"/>
      <c r="W396" s="1"/>
      <c r="X396" s="1"/>
      <c r="Y396" s="1"/>
      <c r="Z396" s="1"/>
      <c r="AA396" s="25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8"/>
      <c r="S397" s="1"/>
      <c r="T397" s="1"/>
      <c r="U397" s="1"/>
      <c r="V397" s="1"/>
      <c r="W397" s="1"/>
      <c r="X397" s="1"/>
      <c r="Y397" s="1"/>
      <c r="Z397" s="1"/>
      <c r="AA397" s="25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8"/>
      <c r="S398" s="1"/>
      <c r="T398" s="1"/>
      <c r="U398" s="1"/>
      <c r="V398" s="1"/>
      <c r="W398" s="1"/>
      <c r="X398" s="1"/>
      <c r="Y398" s="1"/>
      <c r="Z398" s="1"/>
      <c r="AA398" s="25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8"/>
      <c r="S399" s="1"/>
      <c r="T399" s="1"/>
      <c r="U399" s="1"/>
      <c r="V399" s="1"/>
      <c r="W399" s="1"/>
      <c r="X399" s="1"/>
      <c r="Y399" s="1"/>
      <c r="Z399" s="1"/>
      <c r="AA399" s="25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8"/>
      <c r="S400" s="1"/>
      <c r="T400" s="1"/>
      <c r="U400" s="1"/>
      <c r="V400" s="1"/>
      <c r="W400" s="1"/>
      <c r="X400" s="1"/>
      <c r="Y400" s="1"/>
      <c r="Z400" s="1"/>
      <c r="AA400" s="25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8"/>
      <c r="S401" s="1"/>
      <c r="T401" s="1"/>
      <c r="U401" s="1"/>
      <c r="V401" s="1"/>
      <c r="W401" s="1"/>
      <c r="X401" s="1"/>
      <c r="Y401" s="1"/>
      <c r="Z401" s="1"/>
      <c r="AA401" s="25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8"/>
      <c r="S402" s="1"/>
      <c r="T402" s="1"/>
      <c r="U402" s="1"/>
      <c r="V402" s="1"/>
      <c r="W402" s="1"/>
      <c r="X402" s="1"/>
      <c r="Y402" s="1"/>
      <c r="Z402" s="1"/>
      <c r="AA402" s="25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8"/>
      <c r="S403" s="1"/>
      <c r="T403" s="1"/>
      <c r="U403" s="1"/>
      <c r="V403" s="1"/>
      <c r="W403" s="1"/>
      <c r="X403" s="1"/>
      <c r="Y403" s="1"/>
      <c r="Z403" s="1"/>
      <c r="AA403" s="25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8"/>
      <c r="S404" s="1"/>
      <c r="T404" s="1"/>
      <c r="U404" s="1"/>
      <c r="V404" s="1"/>
      <c r="W404" s="1"/>
      <c r="X404" s="1"/>
      <c r="Y404" s="1"/>
      <c r="Z404" s="1"/>
      <c r="AA404" s="25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8"/>
      <c r="S405" s="1"/>
      <c r="T405" s="1"/>
      <c r="U405" s="1"/>
      <c r="V405" s="1"/>
      <c r="W405" s="1"/>
      <c r="X405" s="1"/>
      <c r="Y405" s="1"/>
      <c r="Z405" s="1"/>
      <c r="AA405" s="25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8"/>
      <c r="S406" s="1"/>
      <c r="T406" s="1"/>
      <c r="U406" s="1"/>
      <c r="V406" s="1"/>
      <c r="W406" s="1"/>
      <c r="X406" s="1"/>
      <c r="Y406" s="1"/>
      <c r="Z406" s="1"/>
      <c r="AA406" s="25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8"/>
      <c r="S407" s="1"/>
      <c r="T407" s="1"/>
      <c r="U407" s="1"/>
      <c r="V407" s="1"/>
      <c r="W407" s="1"/>
      <c r="X407" s="1"/>
      <c r="Y407" s="1"/>
      <c r="Z407" s="1"/>
      <c r="AA407" s="25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8"/>
      <c r="S408" s="1"/>
      <c r="T408" s="1"/>
      <c r="U408" s="1"/>
      <c r="V408" s="1"/>
      <c r="W408" s="1"/>
      <c r="X408" s="1"/>
      <c r="Y408" s="1"/>
      <c r="Z408" s="1"/>
      <c r="AA408" s="25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8"/>
      <c r="S409" s="1"/>
      <c r="T409" s="1"/>
      <c r="U409" s="1"/>
      <c r="V409" s="1"/>
      <c r="W409" s="1"/>
      <c r="X409" s="1"/>
      <c r="Y409" s="1"/>
      <c r="Z409" s="1"/>
      <c r="AA409" s="25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8"/>
      <c r="S410" s="1"/>
      <c r="T410" s="1"/>
      <c r="U410" s="1"/>
      <c r="V410" s="1"/>
      <c r="W410" s="1"/>
      <c r="X410" s="1"/>
      <c r="Y410" s="1"/>
      <c r="Z410" s="1"/>
      <c r="AA410" s="25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8"/>
      <c r="S411" s="1"/>
      <c r="T411" s="1"/>
      <c r="U411" s="1"/>
      <c r="V411" s="1"/>
      <c r="W411" s="1"/>
      <c r="X411" s="1"/>
      <c r="Y411" s="1"/>
      <c r="Z411" s="1"/>
      <c r="AA411" s="25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8"/>
      <c r="S412" s="1"/>
      <c r="T412" s="1"/>
      <c r="U412" s="1"/>
      <c r="V412" s="1"/>
      <c r="W412" s="1"/>
      <c r="X412" s="1"/>
      <c r="Y412" s="1"/>
      <c r="Z412" s="1"/>
      <c r="AA412" s="25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8"/>
      <c r="S413" s="1"/>
      <c r="T413" s="1"/>
      <c r="U413" s="1"/>
      <c r="V413" s="1"/>
      <c r="W413" s="1"/>
      <c r="X413" s="1"/>
      <c r="Y413" s="1"/>
      <c r="Z413" s="1"/>
      <c r="AA413" s="25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8"/>
      <c r="S414" s="1"/>
      <c r="T414" s="1"/>
      <c r="U414" s="1"/>
      <c r="V414" s="1"/>
      <c r="W414" s="1"/>
      <c r="X414" s="1"/>
      <c r="Y414" s="1"/>
      <c r="Z414" s="1"/>
      <c r="AA414" s="25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8"/>
      <c r="S415" s="1"/>
      <c r="T415" s="1"/>
      <c r="U415" s="1"/>
      <c r="V415" s="1"/>
      <c r="W415" s="1"/>
      <c r="X415" s="1"/>
      <c r="Y415" s="1"/>
      <c r="Z415" s="1"/>
      <c r="AA415" s="25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8"/>
      <c r="S416" s="1"/>
      <c r="T416" s="1"/>
      <c r="U416" s="1"/>
      <c r="V416" s="1"/>
      <c r="W416" s="1"/>
      <c r="X416" s="1"/>
      <c r="Y416" s="1"/>
      <c r="Z416" s="1"/>
      <c r="AA416" s="25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8"/>
      <c r="S417" s="1"/>
      <c r="T417" s="1"/>
      <c r="U417" s="1"/>
      <c r="V417" s="1"/>
      <c r="W417" s="1"/>
      <c r="X417" s="1"/>
      <c r="Y417" s="1"/>
      <c r="Z417" s="1"/>
      <c r="AA417" s="25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8"/>
      <c r="S418" s="1"/>
      <c r="T418" s="1"/>
      <c r="U418" s="1"/>
      <c r="V418" s="1"/>
      <c r="W418" s="1"/>
      <c r="X418" s="1"/>
      <c r="Y418" s="1"/>
      <c r="Z418" s="1"/>
      <c r="AA418" s="25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8"/>
      <c r="S419" s="1"/>
      <c r="T419" s="1"/>
      <c r="U419" s="1"/>
      <c r="V419" s="1"/>
      <c r="W419" s="1"/>
      <c r="X419" s="1"/>
      <c r="Y419" s="1"/>
      <c r="Z419" s="1"/>
      <c r="AA419" s="25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8"/>
      <c r="S420" s="1"/>
      <c r="T420" s="1"/>
      <c r="U420" s="1"/>
      <c r="V420" s="1"/>
      <c r="W420" s="1"/>
      <c r="X420" s="1"/>
      <c r="Y420" s="1"/>
      <c r="Z420" s="1"/>
      <c r="AA420" s="25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8"/>
      <c r="S421" s="1"/>
      <c r="T421" s="1"/>
      <c r="U421" s="1"/>
      <c r="V421" s="1"/>
      <c r="W421" s="1"/>
      <c r="X421" s="1"/>
      <c r="Y421" s="1"/>
      <c r="Z421" s="1"/>
      <c r="AA421" s="25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8"/>
      <c r="S422" s="1"/>
      <c r="T422" s="1"/>
      <c r="U422" s="1"/>
      <c r="V422" s="1"/>
      <c r="W422" s="1"/>
      <c r="X422" s="1"/>
      <c r="Y422" s="1"/>
      <c r="Z422" s="1"/>
      <c r="AA422" s="25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8"/>
      <c r="S423" s="1"/>
      <c r="T423" s="1"/>
      <c r="U423" s="1"/>
      <c r="V423" s="1"/>
      <c r="W423" s="1"/>
      <c r="X423" s="1"/>
      <c r="Y423" s="1"/>
      <c r="Z423" s="1"/>
      <c r="AA423" s="25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8"/>
      <c r="S424" s="1"/>
      <c r="T424" s="1"/>
      <c r="U424" s="1"/>
      <c r="V424" s="1"/>
      <c r="W424" s="1"/>
      <c r="X424" s="1"/>
      <c r="Y424" s="1"/>
      <c r="Z424" s="1"/>
      <c r="AA424" s="25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8"/>
      <c r="S425" s="1"/>
      <c r="T425" s="1"/>
      <c r="U425" s="1"/>
      <c r="V425" s="1"/>
      <c r="W425" s="1"/>
      <c r="X425" s="1"/>
      <c r="Y425" s="1"/>
      <c r="Z425" s="1"/>
      <c r="AA425" s="25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8"/>
      <c r="S426" s="1"/>
      <c r="T426" s="1"/>
      <c r="U426" s="1"/>
      <c r="V426" s="1"/>
      <c r="W426" s="1"/>
      <c r="X426" s="1"/>
      <c r="Y426" s="1"/>
      <c r="Z426" s="1"/>
      <c r="AA426" s="25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8"/>
      <c r="S427" s="1"/>
      <c r="T427" s="1"/>
      <c r="U427" s="1"/>
      <c r="V427" s="1"/>
      <c r="W427" s="1"/>
      <c r="X427" s="1"/>
      <c r="Y427" s="1"/>
      <c r="Z427" s="1"/>
      <c r="AA427" s="25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8"/>
      <c r="S428" s="1"/>
      <c r="T428" s="1"/>
      <c r="U428" s="1"/>
      <c r="V428" s="1"/>
      <c r="W428" s="1"/>
      <c r="X428" s="1"/>
      <c r="Y428" s="1"/>
      <c r="Z428" s="1"/>
      <c r="AA428" s="25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8"/>
      <c r="S429" s="1"/>
      <c r="T429" s="1"/>
      <c r="U429" s="1"/>
      <c r="V429" s="1"/>
      <c r="W429" s="1"/>
      <c r="X429" s="1"/>
      <c r="Y429" s="1"/>
      <c r="Z429" s="1"/>
      <c r="AA429" s="25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8"/>
      <c r="S430" s="1"/>
      <c r="T430" s="1"/>
      <c r="U430" s="1"/>
      <c r="V430" s="1"/>
      <c r="W430" s="1"/>
      <c r="X430" s="1"/>
      <c r="Y430" s="1"/>
      <c r="Z430" s="1"/>
      <c r="AA430" s="25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8"/>
      <c r="S431" s="1"/>
      <c r="T431" s="1"/>
      <c r="U431" s="1"/>
      <c r="V431" s="1"/>
      <c r="W431" s="1"/>
      <c r="X431" s="1"/>
      <c r="Y431" s="1"/>
      <c r="Z431" s="1"/>
      <c r="AA431" s="25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8"/>
      <c r="S432" s="1"/>
      <c r="T432" s="1"/>
      <c r="U432" s="1"/>
      <c r="V432" s="1"/>
      <c r="W432" s="1"/>
      <c r="X432" s="1"/>
      <c r="Y432" s="1"/>
      <c r="Z432" s="1"/>
      <c r="AA432" s="25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8"/>
      <c r="S433" s="1"/>
      <c r="T433" s="1"/>
      <c r="U433" s="1"/>
      <c r="V433" s="1"/>
      <c r="W433" s="1"/>
      <c r="X433" s="1"/>
      <c r="Y433" s="1"/>
      <c r="Z433" s="1"/>
      <c r="AA433" s="25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8"/>
      <c r="S434" s="1"/>
      <c r="T434" s="1"/>
      <c r="U434" s="1"/>
      <c r="V434" s="1"/>
      <c r="W434" s="1"/>
      <c r="X434" s="1"/>
      <c r="Y434" s="1"/>
      <c r="Z434" s="1"/>
      <c r="AA434" s="25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8"/>
      <c r="S435" s="1"/>
      <c r="T435" s="1"/>
      <c r="U435" s="1"/>
      <c r="V435" s="1"/>
      <c r="W435" s="1"/>
      <c r="X435" s="1"/>
      <c r="Y435" s="1"/>
      <c r="Z435" s="1"/>
      <c r="AA435" s="25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8"/>
      <c r="S436" s="1"/>
      <c r="T436" s="1"/>
      <c r="U436" s="1"/>
      <c r="V436" s="1"/>
      <c r="W436" s="1"/>
      <c r="X436" s="1"/>
      <c r="Y436" s="1"/>
      <c r="Z436" s="1"/>
      <c r="AA436" s="25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8"/>
      <c r="S437" s="1"/>
      <c r="T437" s="1"/>
      <c r="U437" s="1"/>
      <c r="V437" s="1"/>
      <c r="W437" s="1"/>
      <c r="X437" s="1"/>
      <c r="Y437" s="1"/>
      <c r="Z437" s="1"/>
      <c r="AA437" s="25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8"/>
      <c r="S438" s="1"/>
      <c r="T438" s="1"/>
      <c r="U438" s="1"/>
      <c r="V438" s="1"/>
      <c r="W438" s="1"/>
      <c r="X438" s="1"/>
      <c r="Y438" s="1"/>
      <c r="Z438" s="1"/>
      <c r="AA438" s="25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8"/>
      <c r="S439" s="1"/>
      <c r="T439" s="1"/>
      <c r="U439" s="1"/>
      <c r="V439" s="1"/>
      <c r="W439" s="1"/>
      <c r="X439" s="1"/>
      <c r="Y439" s="1"/>
      <c r="Z439" s="1"/>
      <c r="AA439" s="25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8"/>
      <c r="S440" s="1"/>
      <c r="T440" s="1"/>
      <c r="U440" s="1"/>
      <c r="V440" s="1"/>
      <c r="W440" s="1"/>
      <c r="X440" s="1"/>
      <c r="Y440" s="1"/>
      <c r="Z440" s="1"/>
      <c r="AA440" s="25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8"/>
      <c r="S441" s="1"/>
      <c r="T441" s="1"/>
      <c r="U441" s="1"/>
      <c r="V441" s="1"/>
      <c r="W441" s="1"/>
      <c r="X441" s="1"/>
      <c r="Y441" s="1"/>
      <c r="Z441" s="1"/>
      <c r="AA441" s="25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8"/>
      <c r="S442" s="1"/>
      <c r="T442" s="1"/>
      <c r="U442" s="1"/>
      <c r="V442" s="1"/>
      <c r="W442" s="1"/>
      <c r="X442" s="1"/>
      <c r="Y442" s="1"/>
      <c r="Z442" s="1"/>
      <c r="AA442" s="25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8"/>
      <c r="S443" s="1"/>
      <c r="T443" s="1"/>
      <c r="U443" s="1"/>
      <c r="V443" s="1"/>
      <c r="W443" s="1"/>
      <c r="X443" s="1"/>
      <c r="Y443" s="1"/>
      <c r="Z443" s="1"/>
      <c r="AA443" s="25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8"/>
      <c r="S444" s="1"/>
      <c r="T444" s="1"/>
      <c r="U444" s="1"/>
      <c r="V444" s="1"/>
      <c r="W444" s="1"/>
      <c r="X444" s="1"/>
      <c r="Y444" s="1"/>
      <c r="Z444" s="1"/>
      <c r="AA444" s="25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8"/>
      <c r="S445" s="1"/>
      <c r="T445" s="1"/>
      <c r="U445" s="1"/>
      <c r="V445" s="1"/>
      <c r="W445" s="1"/>
      <c r="X445" s="1"/>
      <c r="Y445" s="1"/>
      <c r="Z445" s="1"/>
      <c r="AA445" s="25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8"/>
      <c r="S446" s="1"/>
      <c r="T446" s="1"/>
      <c r="U446" s="1"/>
      <c r="V446" s="1"/>
      <c r="W446" s="1"/>
      <c r="X446" s="1"/>
      <c r="Y446" s="1"/>
      <c r="Z446" s="1"/>
      <c r="AA446" s="25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8"/>
      <c r="S447" s="1"/>
      <c r="T447" s="1"/>
      <c r="U447" s="1"/>
      <c r="V447" s="1"/>
      <c r="W447" s="1"/>
      <c r="X447" s="1"/>
      <c r="Y447" s="1"/>
      <c r="Z447" s="1"/>
      <c r="AA447" s="25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8"/>
      <c r="S448" s="1"/>
      <c r="T448" s="1"/>
      <c r="U448" s="1"/>
      <c r="V448" s="1"/>
      <c r="W448" s="1"/>
      <c r="X448" s="1"/>
      <c r="Y448" s="1"/>
      <c r="Z448" s="1"/>
      <c r="AA448" s="25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8"/>
      <c r="S449" s="1"/>
      <c r="T449" s="1"/>
      <c r="U449" s="1"/>
      <c r="V449" s="1"/>
      <c r="W449" s="1"/>
      <c r="X449" s="1"/>
      <c r="Y449" s="1"/>
      <c r="Z449" s="1"/>
      <c r="AA449" s="25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8"/>
      <c r="S450" s="1"/>
      <c r="T450" s="1"/>
      <c r="U450" s="1"/>
      <c r="V450" s="1"/>
      <c r="W450" s="1"/>
      <c r="X450" s="1"/>
      <c r="Y450" s="1"/>
      <c r="Z450" s="1"/>
      <c r="AA450" s="25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8"/>
      <c r="S451" s="1"/>
      <c r="T451" s="1"/>
      <c r="U451" s="1"/>
      <c r="V451" s="1"/>
      <c r="W451" s="1"/>
      <c r="X451" s="1"/>
      <c r="Y451" s="1"/>
      <c r="Z451" s="1"/>
      <c r="AA451" s="25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8"/>
      <c r="S452" s="1"/>
      <c r="T452" s="1"/>
      <c r="U452" s="1"/>
      <c r="V452" s="1"/>
      <c r="W452" s="1"/>
      <c r="X452" s="1"/>
      <c r="Y452" s="1"/>
      <c r="Z452" s="1"/>
      <c r="AA452" s="25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8"/>
      <c r="S453" s="1"/>
      <c r="T453" s="1"/>
      <c r="U453" s="1"/>
      <c r="V453" s="1"/>
      <c r="W453" s="1"/>
      <c r="X453" s="1"/>
      <c r="Y453" s="1"/>
      <c r="Z453" s="1"/>
      <c r="AA453" s="25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8"/>
      <c r="S454" s="1"/>
      <c r="T454" s="1"/>
      <c r="U454" s="1"/>
      <c r="V454" s="1"/>
      <c r="W454" s="1"/>
      <c r="X454" s="1"/>
      <c r="Y454" s="1"/>
      <c r="Z454" s="1"/>
      <c r="AA454" s="25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8"/>
      <c r="S455" s="1"/>
      <c r="T455" s="1"/>
      <c r="U455" s="1"/>
      <c r="V455" s="1"/>
      <c r="W455" s="1"/>
      <c r="X455" s="1"/>
      <c r="Y455" s="1"/>
      <c r="Z455" s="1"/>
      <c r="AA455" s="25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8"/>
      <c r="S456" s="1"/>
      <c r="T456" s="1"/>
      <c r="U456" s="1"/>
      <c r="V456" s="1"/>
      <c r="W456" s="1"/>
      <c r="X456" s="1"/>
      <c r="Y456" s="1"/>
      <c r="Z456" s="1"/>
      <c r="AA456" s="25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8"/>
      <c r="S457" s="1"/>
      <c r="T457" s="1"/>
      <c r="U457" s="1"/>
      <c r="V457" s="1"/>
      <c r="W457" s="1"/>
      <c r="X457" s="1"/>
      <c r="Y457" s="1"/>
      <c r="Z457" s="1"/>
      <c r="AA457" s="25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8"/>
      <c r="S458" s="1"/>
      <c r="T458" s="1"/>
      <c r="U458" s="1"/>
      <c r="V458" s="1"/>
      <c r="W458" s="1"/>
      <c r="X458" s="1"/>
      <c r="Y458" s="1"/>
      <c r="Z458" s="1"/>
      <c r="AA458" s="25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8"/>
      <c r="S459" s="1"/>
      <c r="T459" s="1"/>
      <c r="U459" s="1"/>
      <c r="V459" s="1"/>
      <c r="W459" s="1"/>
      <c r="X459" s="1"/>
      <c r="Y459" s="1"/>
      <c r="Z459" s="1"/>
      <c r="AA459" s="25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8"/>
      <c r="S460" s="1"/>
      <c r="T460" s="1"/>
      <c r="U460" s="1"/>
      <c r="V460" s="1"/>
      <c r="W460" s="1"/>
      <c r="X460" s="1"/>
      <c r="Y460" s="1"/>
      <c r="Z460" s="1"/>
      <c r="AA460" s="25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8"/>
      <c r="S461" s="1"/>
      <c r="T461" s="1"/>
      <c r="U461" s="1"/>
      <c r="V461" s="1"/>
      <c r="W461" s="1"/>
      <c r="X461" s="1"/>
      <c r="Y461" s="1"/>
      <c r="Z461" s="1"/>
      <c r="AA461" s="25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8"/>
      <c r="S462" s="1"/>
      <c r="T462" s="1"/>
      <c r="U462" s="1"/>
      <c r="V462" s="1"/>
      <c r="W462" s="1"/>
      <c r="X462" s="1"/>
      <c r="Y462" s="1"/>
      <c r="Z462" s="1"/>
      <c r="AA462" s="25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8"/>
      <c r="S463" s="1"/>
      <c r="T463" s="1"/>
      <c r="U463" s="1"/>
      <c r="V463" s="1"/>
      <c r="W463" s="1"/>
      <c r="X463" s="1"/>
      <c r="Y463" s="1"/>
      <c r="Z463" s="1"/>
      <c r="AA463" s="25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8"/>
      <c r="S464" s="1"/>
      <c r="T464" s="1"/>
      <c r="U464" s="1"/>
      <c r="V464" s="1"/>
      <c r="W464" s="1"/>
      <c r="X464" s="1"/>
      <c r="Y464" s="1"/>
      <c r="Z464" s="1"/>
      <c r="AA464" s="25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8"/>
      <c r="S465" s="1"/>
      <c r="T465" s="1"/>
      <c r="U465" s="1"/>
      <c r="V465" s="1"/>
      <c r="W465" s="1"/>
      <c r="X465" s="1"/>
      <c r="Y465" s="1"/>
      <c r="Z465" s="1"/>
      <c r="AA465" s="25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8"/>
      <c r="S466" s="1"/>
      <c r="T466" s="1"/>
      <c r="U466" s="1"/>
      <c r="V466" s="1"/>
      <c r="W466" s="1"/>
      <c r="X466" s="1"/>
      <c r="Y466" s="1"/>
      <c r="Z466" s="1"/>
      <c r="AA466" s="25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8"/>
      <c r="S467" s="1"/>
      <c r="T467" s="1"/>
      <c r="U467" s="1"/>
      <c r="V467" s="1"/>
      <c r="W467" s="1"/>
      <c r="X467" s="1"/>
      <c r="Y467" s="1"/>
      <c r="Z467" s="1"/>
      <c r="AA467" s="25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8"/>
      <c r="S468" s="1"/>
      <c r="T468" s="1"/>
      <c r="U468" s="1"/>
      <c r="V468" s="1"/>
      <c r="W468" s="1"/>
      <c r="X468" s="1"/>
      <c r="Y468" s="1"/>
      <c r="Z468" s="1"/>
      <c r="AA468" s="25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8"/>
      <c r="S469" s="1"/>
      <c r="T469" s="1"/>
      <c r="U469" s="1"/>
      <c r="V469" s="1"/>
      <c r="W469" s="1"/>
      <c r="X469" s="1"/>
      <c r="Y469" s="1"/>
      <c r="Z469" s="1"/>
      <c r="AA469" s="25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8"/>
      <c r="S470" s="1"/>
      <c r="T470" s="1"/>
      <c r="U470" s="1"/>
      <c r="V470" s="1"/>
      <c r="W470" s="1"/>
      <c r="X470" s="1"/>
      <c r="Y470" s="1"/>
      <c r="Z470" s="1"/>
      <c r="AA470" s="25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8"/>
      <c r="S471" s="1"/>
      <c r="T471" s="1"/>
      <c r="U471" s="1"/>
      <c r="V471" s="1"/>
      <c r="W471" s="1"/>
      <c r="X471" s="1"/>
      <c r="Y471" s="1"/>
      <c r="Z471" s="1"/>
      <c r="AA471" s="25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8"/>
      <c r="S472" s="1"/>
      <c r="T472" s="1"/>
      <c r="U472" s="1"/>
      <c r="V472" s="1"/>
      <c r="W472" s="1"/>
      <c r="X472" s="1"/>
      <c r="Y472" s="1"/>
      <c r="Z472" s="1"/>
      <c r="AA472" s="25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8"/>
      <c r="S473" s="1"/>
      <c r="T473" s="1"/>
      <c r="U473" s="1"/>
      <c r="V473" s="1"/>
      <c r="W473" s="1"/>
      <c r="X473" s="1"/>
      <c r="Y473" s="1"/>
      <c r="Z473" s="1"/>
      <c r="AA473" s="25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8"/>
      <c r="S474" s="1"/>
      <c r="T474" s="1"/>
      <c r="U474" s="1"/>
      <c r="V474" s="1"/>
      <c r="W474" s="1"/>
      <c r="X474" s="1"/>
      <c r="Y474" s="1"/>
      <c r="Z474" s="1"/>
      <c r="AA474" s="25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8"/>
      <c r="S475" s="1"/>
      <c r="T475" s="1"/>
      <c r="U475" s="1"/>
      <c r="V475" s="1"/>
      <c r="W475" s="1"/>
      <c r="X475" s="1"/>
      <c r="Y475" s="1"/>
      <c r="Z475" s="1"/>
      <c r="AA475" s="25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8"/>
      <c r="S476" s="1"/>
      <c r="T476" s="1"/>
      <c r="U476" s="1"/>
      <c r="V476" s="1"/>
      <c r="W476" s="1"/>
      <c r="X476" s="1"/>
      <c r="Y476" s="1"/>
      <c r="Z476" s="1"/>
      <c r="AA476" s="25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8"/>
      <c r="S477" s="1"/>
      <c r="T477" s="1"/>
      <c r="U477" s="1"/>
      <c r="V477" s="1"/>
      <c r="W477" s="1"/>
      <c r="X477" s="1"/>
      <c r="Y477" s="1"/>
      <c r="Z477" s="1"/>
      <c r="AA477" s="25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8"/>
      <c r="S478" s="1"/>
      <c r="T478" s="1"/>
      <c r="U478" s="1"/>
      <c r="V478" s="1"/>
      <c r="W478" s="1"/>
      <c r="X478" s="1"/>
      <c r="Y478" s="1"/>
      <c r="Z478" s="1"/>
      <c r="AA478" s="25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8"/>
      <c r="S479" s="1"/>
      <c r="T479" s="1"/>
      <c r="U479" s="1"/>
      <c r="V479" s="1"/>
      <c r="W479" s="1"/>
      <c r="X479" s="1"/>
      <c r="Y479" s="1"/>
      <c r="Z479" s="1"/>
      <c r="AA479" s="25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8"/>
      <c r="S480" s="1"/>
      <c r="T480" s="1"/>
      <c r="U480" s="1"/>
      <c r="V480" s="1"/>
      <c r="W480" s="1"/>
      <c r="X480" s="1"/>
      <c r="Y480" s="1"/>
      <c r="Z480" s="1"/>
      <c r="AA480" s="25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8"/>
      <c r="S481" s="1"/>
      <c r="T481" s="1"/>
      <c r="U481" s="1"/>
      <c r="V481" s="1"/>
      <c r="W481" s="1"/>
      <c r="X481" s="1"/>
      <c r="Y481" s="1"/>
      <c r="Z481" s="1"/>
      <c r="AA481" s="25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8"/>
      <c r="S482" s="1"/>
      <c r="T482" s="1"/>
      <c r="U482" s="1"/>
      <c r="V482" s="1"/>
      <c r="W482" s="1"/>
      <c r="X482" s="1"/>
      <c r="Y482" s="1"/>
      <c r="Z482" s="1"/>
      <c r="AA482" s="25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8"/>
      <c r="S483" s="1"/>
      <c r="T483" s="1"/>
      <c r="U483" s="1"/>
      <c r="V483" s="1"/>
      <c r="W483" s="1"/>
      <c r="X483" s="1"/>
      <c r="Y483" s="1"/>
      <c r="Z483" s="1"/>
      <c r="AA483" s="25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8"/>
      <c r="S484" s="1"/>
      <c r="T484" s="1"/>
      <c r="U484" s="1"/>
      <c r="V484" s="1"/>
      <c r="W484" s="1"/>
      <c r="X484" s="1"/>
      <c r="Y484" s="1"/>
      <c r="Z484" s="1"/>
      <c r="AA484" s="25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8"/>
      <c r="S485" s="1"/>
      <c r="T485" s="1"/>
      <c r="U485" s="1"/>
      <c r="V485" s="1"/>
      <c r="W485" s="1"/>
      <c r="X485" s="1"/>
      <c r="Y485" s="1"/>
      <c r="Z485" s="1"/>
      <c r="AA485" s="25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8"/>
      <c r="S486" s="1"/>
      <c r="T486" s="1"/>
      <c r="U486" s="1"/>
      <c r="V486" s="1"/>
      <c r="W486" s="1"/>
      <c r="X486" s="1"/>
      <c r="Y486" s="1"/>
      <c r="Z486" s="1"/>
      <c r="AA486" s="25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8"/>
      <c r="S487" s="1"/>
      <c r="T487" s="1"/>
      <c r="U487" s="1"/>
      <c r="V487" s="1"/>
      <c r="W487" s="1"/>
      <c r="X487" s="1"/>
      <c r="Y487" s="1"/>
      <c r="Z487" s="1"/>
      <c r="AA487" s="25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8"/>
      <c r="S488" s="1"/>
      <c r="T488" s="1"/>
      <c r="U488" s="1"/>
      <c r="V488" s="1"/>
      <c r="W488" s="1"/>
      <c r="X488" s="1"/>
      <c r="Y488" s="1"/>
      <c r="Z488" s="1"/>
      <c r="AA488" s="25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8"/>
      <c r="S489" s="1"/>
      <c r="T489" s="1"/>
      <c r="U489" s="1"/>
      <c r="V489" s="1"/>
      <c r="W489" s="1"/>
      <c r="X489" s="1"/>
      <c r="Y489" s="1"/>
      <c r="Z489" s="1"/>
      <c r="AA489" s="25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8"/>
      <c r="S490" s="1"/>
      <c r="T490" s="1"/>
      <c r="U490" s="1"/>
      <c r="V490" s="1"/>
      <c r="W490" s="1"/>
      <c r="X490" s="1"/>
      <c r="Y490" s="1"/>
      <c r="Z490" s="1"/>
      <c r="AA490" s="25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8"/>
      <c r="S491" s="1"/>
      <c r="T491" s="1"/>
      <c r="U491" s="1"/>
      <c r="V491" s="1"/>
      <c r="W491" s="1"/>
      <c r="X491" s="1"/>
      <c r="Y491" s="1"/>
      <c r="Z491" s="1"/>
      <c r="AA491" s="25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8"/>
      <c r="S492" s="1"/>
      <c r="T492" s="1"/>
      <c r="U492" s="1"/>
      <c r="V492" s="1"/>
      <c r="W492" s="1"/>
      <c r="X492" s="1"/>
      <c r="Y492" s="1"/>
      <c r="Z492" s="1"/>
      <c r="AA492" s="25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8"/>
      <c r="S493" s="1"/>
      <c r="T493" s="1"/>
      <c r="U493" s="1"/>
      <c r="V493" s="1"/>
      <c r="W493" s="1"/>
      <c r="X493" s="1"/>
      <c r="Y493" s="1"/>
      <c r="Z493" s="1"/>
      <c r="AA493" s="25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8"/>
      <c r="S494" s="1"/>
      <c r="T494" s="1"/>
      <c r="U494" s="1"/>
      <c r="V494" s="1"/>
      <c r="W494" s="1"/>
      <c r="X494" s="1"/>
      <c r="Y494" s="1"/>
      <c r="Z494" s="1"/>
      <c r="AA494" s="25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8"/>
      <c r="S495" s="1"/>
      <c r="T495" s="1"/>
      <c r="U495" s="1"/>
      <c r="V495" s="1"/>
      <c r="W495" s="1"/>
      <c r="X495" s="1"/>
      <c r="Y495" s="1"/>
      <c r="Z495" s="1"/>
      <c r="AA495" s="25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8"/>
      <c r="S496" s="1"/>
      <c r="T496" s="1"/>
      <c r="U496" s="1"/>
      <c r="V496" s="1"/>
      <c r="W496" s="1"/>
      <c r="X496" s="1"/>
      <c r="Y496" s="1"/>
      <c r="Z496" s="1"/>
      <c r="AA496" s="25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8"/>
      <c r="S497" s="1"/>
      <c r="T497" s="1"/>
      <c r="U497" s="1"/>
      <c r="V497" s="1"/>
      <c r="W497" s="1"/>
      <c r="X497" s="1"/>
      <c r="Y497" s="1"/>
      <c r="Z497" s="1"/>
      <c r="AA497" s="25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8"/>
      <c r="S498" s="1"/>
      <c r="T498" s="1"/>
      <c r="U498" s="1"/>
      <c r="V498" s="1"/>
      <c r="W498" s="1"/>
      <c r="X498" s="1"/>
      <c r="Y498" s="1"/>
      <c r="Z498" s="1"/>
      <c r="AA498" s="25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B86" xr:uid="{0B5053DF-96C0-4F39-9F18-098F7F7CD64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2024-04-23T11:47:12Z</dcterms:created>
  <dcterms:modified xsi:type="dcterms:W3CDTF">2024-04-26T11:38:34Z</dcterms:modified>
</cp:coreProperties>
</file>