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4,24 Ост КИ\"/>
    </mc:Choice>
  </mc:AlternateContent>
  <xr:revisionPtr revIDLastSave="0" documentId="13_ncr:1_{11D62958-33D3-454F-8E07-86987D2E91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L38" i="1" s="1"/>
  <c r="O38" i="1" s="1"/>
  <c r="P38" i="1" s="1"/>
  <c r="AA38" i="1" s="1"/>
  <c r="E72" i="1"/>
  <c r="L72" i="1" s="1"/>
  <c r="O72" i="1" s="1"/>
  <c r="E71" i="1"/>
  <c r="L71" i="1" s="1"/>
  <c r="O71" i="1" s="1"/>
  <c r="P71" i="1" s="1"/>
  <c r="E36" i="1"/>
  <c r="L7" i="1"/>
  <c r="O7" i="1" s="1"/>
  <c r="L8" i="1"/>
  <c r="O8" i="1" s="1"/>
  <c r="L9" i="1"/>
  <c r="O9" i="1" s="1"/>
  <c r="P9" i="1" s="1"/>
  <c r="AA9" i="1" s="1"/>
  <c r="L10" i="1"/>
  <c r="O10" i="1" s="1"/>
  <c r="L11" i="1"/>
  <c r="O11" i="1" s="1"/>
  <c r="P11" i="1" s="1"/>
  <c r="AA11" i="1" s="1"/>
  <c r="L12" i="1"/>
  <c r="O12" i="1" s="1"/>
  <c r="L13" i="1"/>
  <c r="O13" i="1" s="1"/>
  <c r="P13" i="1" s="1"/>
  <c r="L14" i="1"/>
  <c r="O14" i="1" s="1"/>
  <c r="L15" i="1"/>
  <c r="O15" i="1" s="1"/>
  <c r="P15" i="1" s="1"/>
  <c r="L16" i="1"/>
  <c r="O16" i="1" s="1"/>
  <c r="S16" i="1" s="1"/>
  <c r="L17" i="1"/>
  <c r="O17" i="1" s="1"/>
  <c r="P17" i="1" s="1"/>
  <c r="L18" i="1"/>
  <c r="O18" i="1" s="1"/>
  <c r="P18" i="1" s="1"/>
  <c r="L19" i="1"/>
  <c r="O19" i="1" s="1"/>
  <c r="L20" i="1"/>
  <c r="O20" i="1" s="1"/>
  <c r="L21" i="1"/>
  <c r="O21" i="1" s="1"/>
  <c r="P21" i="1" s="1"/>
  <c r="AA21" i="1" s="1"/>
  <c r="L22" i="1"/>
  <c r="O22" i="1" s="1"/>
  <c r="L23" i="1"/>
  <c r="O23" i="1" s="1"/>
  <c r="AA23" i="1" s="1"/>
  <c r="L24" i="1"/>
  <c r="O24" i="1" s="1"/>
  <c r="L25" i="1"/>
  <c r="O25" i="1" s="1"/>
  <c r="P25" i="1" s="1"/>
  <c r="L26" i="1"/>
  <c r="O26" i="1" s="1"/>
  <c r="L27" i="1"/>
  <c r="O27" i="1" s="1"/>
  <c r="P27" i="1" s="1"/>
  <c r="AA27" i="1" s="1"/>
  <c r="L28" i="1"/>
  <c r="O28" i="1" s="1"/>
  <c r="P28" i="1" s="1"/>
  <c r="L29" i="1"/>
  <c r="O29" i="1" s="1"/>
  <c r="P29" i="1" s="1"/>
  <c r="AA29" i="1" s="1"/>
  <c r="L30" i="1"/>
  <c r="O30" i="1" s="1"/>
  <c r="L31" i="1"/>
  <c r="O31" i="1" s="1"/>
  <c r="P31" i="1" s="1"/>
  <c r="AA31" i="1" s="1"/>
  <c r="L32" i="1"/>
  <c r="O32" i="1" s="1"/>
  <c r="P32" i="1" s="1"/>
  <c r="L33" i="1"/>
  <c r="O33" i="1" s="1"/>
  <c r="AA33" i="1" s="1"/>
  <c r="L34" i="1"/>
  <c r="O34" i="1" s="1"/>
  <c r="P34" i="1" s="1"/>
  <c r="L35" i="1"/>
  <c r="O35" i="1" s="1"/>
  <c r="L36" i="1"/>
  <c r="O36" i="1" s="1"/>
  <c r="P36" i="1" s="1"/>
  <c r="L37" i="1"/>
  <c r="O37" i="1" s="1"/>
  <c r="L39" i="1"/>
  <c r="O39" i="1" s="1"/>
  <c r="P39" i="1" s="1"/>
  <c r="AA39" i="1" s="1"/>
  <c r="L40" i="1"/>
  <c r="O40" i="1" s="1"/>
  <c r="AA40" i="1" s="1"/>
  <c r="L41" i="1"/>
  <c r="O41" i="1" s="1"/>
  <c r="L42" i="1"/>
  <c r="O42" i="1" s="1"/>
  <c r="L43" i="1"/>
  <c r="O43" i="1" s="1"/>
  <c r="L44" i="1"/>
  <c r="O44" i="1" s="1"/>
  <c r="P44" i="1" s="1"/>
  <c r="AA44" i="1" s="1"/>
  <c r="L45" i="1"/>
  <c r="O45" i="1" s="1"/>
  <c r="P45" i="1" s="1"/>
  <c r="AA45" i="1" s="1"/>
  <c r="L46" i="1"/>
  <c r="O46" i="1" s="1"/>
  <c r="L47" i="1"/>
  <c r="O47" i="1" s="1"/>
  <c r="P47" i="1" s="1"/>
  <c r="AA47" i="1" s="1"/>
  <c r="L48" i="1"/>
  <c r="O48" i="1" s="1"/>
  <c r="P48" i="1" s="1"/>
  <c r="L49" i="1"/>
  <c r="O49" i="1" s="1"/>
  <c r="P49" i="1" s="1"/>
  <c r="L50" i="1"/>
  <c r="O50" i="1" s="1"/>
  <c r="L51" i="1"/>
  <c r="O51" i="1" s="1"/>
  <c r="P51" i="1" s="1"/>
  <c r="L52" i="1"/>
  <c r="O52" i="1" s="1"/>
  <c r="L53" i="1"/>
  <c r="O53" i="1" s="1"/>
  <c r="L54" i="1"/>
  <c r="O54" i="1" s="1"/>
  <c r="P54" i="1" s="1"/>
  <c r="AA54" i="1" s="1"/>
  <c r="L55" i="1"/>
  <c r="O55" i="1" s="1"/>
  <c r="P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S61" i="1" s="1"/>
  <c r="L62" i="1"/>
  <c r="O62" i="1" s="1"/>
  <c r="L63" i="1"/>
  <c r="O63" i="1" s="1"/>
  <c r="L64" i="1"/>
  <c r="O64" i="1" s="1"/>
  <c r="L65" i="1"/>
  <c r="O65" i="1" s="1"/>
  <c r="L66" i="1"/>
  <c r="O66" i="1" s="1"/>
  <c r="P66" i="1" s="1"/>
  <c r="AA66" i="1" s="1"/>
  <c r="L67" i="1"/>
  <c r="O67" i="1" s="1"/>
  <c r="L68" i="1"/>
  <c r="O68" i="1" s="1"/>
  <c r="P68" i="1" s="1"/>
  <c r="AA68" i="1" s="1"/>
  <c r="L69" i="1"/>
  <c r="O69" i="1" s="1"/>
  <c r="L70" i="1"/>
  <c r="O70" i="1" s="1"/>
  <c r="P70" i="1" s="1"/>
  <c r="AA70" i="1" s="1"/>
  <c r="L73" i="1"/>
  <c r="O73" i="1" s="1"/>
  <c r="P73" i="1" s="1"/>
  <c r="L74" i="1"/>
  <c r="O74" i="1" s="1"/>
  <c r="L75" i="1"/>
  <c r="O75" i="1" s="1"/>
  <c r="P75" i="1" s="1"/>
  <c r="L76" i="1"/>
  <c r="O76" i="1" s="1"/>
  <c r="P76" i="1" s="1"/>
  <c r="AA76" i="1" s="1"/>
  <c r="L77" i="1"/>
  <c r="O77" i="1" s="1"/>
  <c r="L78" i="1"/>
  <c r="O78" i="1" s="1"/>
  <c r="L79" i="1"/>
  <c r="O79" i="1" s="1"/>
  <c r="P79" i="1" s="1"/>
  <c r="L80" i="1"/>
  <c r="O80" i="1" s="1"/>
  <c r="P80" i="1" s="1"/>
  <c r="AA80" i="1" s="1"/>
  <c r="L81" i="1"/>
  <c r="O81" i="1" s="1"/>
  <c r="L82" i="1"/>
  <c r="O82" i="1" s="1"/>
  <c r="L83" i="1"/>
  <c r="O83" i="1" s="1"/>
  <c r="S83" i="1" s="1"/>
  <c r="L84" i="1"/>
  <c r="O84" i="1" s="1"/>
  <c r="L85" i="1"/>
  <c r="O85" i="1" s="1"/>
  <c r="S85" i="1" s="1"/>
  <c r="L6" i="1"/>
  <c r="O6" i="1" s="1"/>
  <c r="P6" i="1" s="1"/>
  <c r="AA6" i="1" s="1"/>
  <c r="AA7" i="1"/>
  <c r="AA16" i="1"/>
  <c r="AA37" i="1"/>
  <c r="AA41" i="1"/>
  <c r="AA52" i="1"/>
  <c r="AA58" i="1"/>
  <c r="AA59" i="1"/>
  <c r="AA60" i="1"/>
  <c r="AA61" i="1"/>
  <c r="AA74" i="1"/>
  <c r="AA82" i="1"/>
  <c r="AA83" i="1"/>
  <c r="AA84" i="1"/>
  <c r="AA85" i="1"/>
  <c r="P64" i="1" l="1"/>
  <c r="AA64" i="1" s="1"/>
  <c r="AA13" i="1"/>
  <c r="P53" i="1"/>
  <c r="AA53" i="1" s="1"/>
  <c r="P43" i="1"/>
  <c r="AA43" i="1" s="1"/>
  <c r="P50" i="1"/>
  <c r="AA50" i="1" s="1"/>
  <c r="P72" i="1"/>
  <c r="AA72" i="1" s="1"/>
  <c r="AA15" i="1"/>
  <c r="P46" i="1"/>
  <c r="AA46" i="1" s="1"/>
  <c r="AA49" i="1"/>
  <c r="AA48" i="1"/>
  <c r="AA25" i="1"/>
  <c r="P57" i="1"/>
  <c r="AA57" i="1" s="1"/>
  <c r="AA55" i="1"/>
  <c r="P42" i="1"/>
  <c r="AA42" i="1" s="1"/>
  <c r="P62" i="1"/>
  <c r="AA62" i="1" s="1"/>
  <c r="AA73" i="1"/>
  <c r="AA51" i="1"/>
  <c r="P19" i="1"/>
  <c r="AA19" i="1" s="1"/>
  <c r="P56" i="1"/>
  <c r="AA56" i="1" s="1"/>
  <c r="P35" i="1"/>
  <c r="S35" i="1" s="1"/>
  <c r="P78" i="1"/>
  <c r="S78" i="1" s="1"/>
  <c r="AA17" i="1"/>
  <c r="AA71" i="1"/>
  <c r="P69" i="1"/>
  <c r="AA69" i="1" s="1"/>
  <c r="P67" i="1"/>
  <c r="AA67" i="1" s="1"/>
  <c r="P65" i="1"/>
  <c r="AA65" i="1" s="1"/>
  <c r="P63" i="1"/>
  <c r="AA63" i="1" s="1"/>
  <c r="AA36" i="1"/>
  <c r="AA34" i="1"/>
  <c r="AA32" i="1"/>
  <c r="P30" i="1"/>
  <c r="AA30" i="1" s="1"/>
  <c r="AA28" i="1"/>
  <c r="P26" i="1"/>
  <c r="AA26" i="1" s="1"/>
  <c r="P24" i="1"/>
  <c r="AA24" i="1" s="1"/>
  <c r="P22" i="1"/>
  <c r="AA22" i="1" s="1"/>
  <c r="P20" i="1"/>
  <c r="AA20" i="1" s="1"/>
  <c r="AA18" i="1"/>
  <c r="P14" i="1"/>
  <c r="AA14" i="1" s="1"/>
  <c r="P12" i="1"/>
  <c r="AA12" i="1" s="1"/>
  <c r="P10" i="1"/>
  <c r="AA10" i="1" s="1"/>
  <c r="AA8" i="1"/>
  <c r="AA75" i="1"/>
  <c r="P77" i="1"/>
  <c r="AA77" i="1" s="1"/>
  <c r="AA79" i="1"/>
  <c r="AA81" i="1"/>
  <c r="S73" i="1"/>
  <c r="S37" i="1"/>
  <c r="T37" i="1"/>
  <c r="S33" i="1"/>
  <c r="T33" i="1"/>
  <c r="S29" i="1"/>
  <c r="T29" i="1"/>
  <c r="S25" i="1"/>
  <c r="T25" i="1"/>
  <c r="S17" i="1"/>
  <c r="T17" i="1"/>
  <c r="S9" i="1"/>
  <c r="T9" i="1"/>
  <c r="S59" i="1"/>
  <c r="T59" i="1"/>
  <c r="T57" i="1"/>
  <c r="S55" i="1"/>
  <c r="T55" i="1"/>
  <c r="T53" i="1"/>
  <c r="S51" i="1"/>
  <c r="T51" i="1"/>
  <c r="S49" i="1"/>
  <c r="T49" i="1"/>
  <c r="S47" i="1"/>
  <c r="T47" i="1"/>
  <c r="S45" i="1"/>
  <c r="T45" i="1"/>
  <c r="T43" i="1"/>
  <c r="S41" i="1"/>
  <c r="T41" i="1"/>
  <c r="S39" i="1"/>
  <c r="T39" i="1"/>
  <c r="T35" i="1"/>
  <c r="S31" i="1"/>
  <c r="T31" i="1"/>
  <c r="S27" i="1"/>
  <c r="T27" i="1"/>
  <c r="S23" i="1"/>
  <c r="T23" i="1"/>
  <c r="S21" i="1"/>
  <c r="T21" i="1"/>
  <c r="T19" i="1"/>
  <c r="S15" i="1"/>
  <c r="T15" i="1"/>
  <c r="S13" i="1"/>
  <c r="T13" i="1"/>
  <c r="S11" i="1"/>
  <c r="T11" i="1"/>
  <c r="S7" i="1"/>
  <c r="T7" i="1"/>
  <c r="S80" i="1"/>
  <c r="T80" i="1"/>
  <c r="T72" i="1"/>
  <c r="T64" i="1"/>
  <c r="T56" i="1"/>
  <c r="S48" i="1"/>
  <c r="T48" i="1"/>
  <c r="S40" i="1"/>
  <c r="T40" i="1"/>
  <c r="T83" i="1"/>
  <c r="T79" i="1"/>
  <c r="T75" i="1"/>
  <c r="T71" i="1"/>
  <c r="T67" i="1"/>
  <c r="T63" i="1"/>
  <c r="T6" i="1"/>
  <c r="S6" i="1"/>
  <c r="S82" i="1"/>
  <c r="T82" i="1"/>
  <c r="T78" i="1"/>
  <c r="S74" i="1"/>
  <c r="T74" i="1"/>
  <c r="S70" i="1"/>
  <c r="T70" i="1"/>
  <c r="S66" i="1"/>
  <c r="T66" i="1"/>
  <c r="T62" i="1"/>
  <c r="S58" i="1"/>
  <c r="T58" i="1"/>
  <c r="S54" i="1"/>
  <c r="T54" i="1"/>
  <c r="S50" i="1"/>
  <c r="T50" i="1"/>
  <c r="T46" i="1"/>
  <c r="T42" i="1"/>
  <c r="S38" i="1"/>
  <c r="T38" i="1"/>
  <c r="S84" i="1"/>
  <c r="T84" i="1"/>
  <c r="S76" i="1"/>
  <c r="T76" i="1"/>
  <c r="S68" i="1"/>
  <c r="T68" i="1"/>
  <c r="S60" i="1"/>
  <c r="T60" i="1"/>
  <c r="S52" i="1"/>
  <c r="T52" i="1"/>
  <c r="S44" i="1"/>
  <c r="T44" i="1"/>
  <c r="T85" i="1"/>
  <c r="T81" i="1"/>
  <c r="T77" i="1"/>
  <c r="T73" i="1"/>
  <c r="T69" i="1"/>
  <c r="T65" i="1"/>
  <c r="T61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72" i="1" l="1"/>
  <c r="S43" i="1"/>
  <c r="S64" i="1"/>
  <c r="S53" i="1"/>
  <c r="AA78" i="1"/>
  <c r="S46" i="1"/>
  <c r="S62" i="1"/>
  <c r="S56" i="1"/>
  <c r="S57" i="1"/>
  <c r="AA35" i="1"/>
  <c r="S42" i="1"/>
  <c r="S19" i="1"/>
  <c r="S75" i="1"/>
  <c r="S79" i="1"/>
  <c r="P5" i="1"/>
  <c r="S77" i="1"/>
  <c r="S81" i="1"/>
  <c r="S8" i="1"/>
  <c r="S10" i="1"/>
  <c r="S12" i="1"/>
  <c r="S14" i="1"/>
  <c r="S18" i="1"/>
  <c r="S20" i="1"/>
  <c r="S22" i="1"/>
  <c r="S24" i="1"/>
  <c r="S26" i="1"/>
  <c r="S28" i="1"/>
  <c r="S30" i="1"/>
  <c r="S32" i="1"/>
  <c r="S34" i="1"/>
  <c r="S36" i="1"/>
  <c r="S63" i="1"/>
  <c r="S65" i="1"/>
  <c r="S67" i="1"/>
  <c r="S69" i="1"/>
  <c r="S71" i="1"/>
  <c r="K5" i="1"/>
  <c r="AA5" i="1" l="1"/>
</calcChain>
</file>

<file path=xl/sharedStrings.xml><?xml version="1.0" encoding="utf-8"?>
<sst xmlns="http://schemas.openxmlformats.org/spreadsheetml/2006/main" count="216" uniqueCount="119">
  <si>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</si>
  <si>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</si>
  <si>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</si>
  <si>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</si>
  <si>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</si>
  <si>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</si>
  <si>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</si>
  <si>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</si>
  <si>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</si>
  <si>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</si>
  <si>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</si>
  <si>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</si>
  <si>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</si>
  <si>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</si>
  <si>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</si>
  <si>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</si>
  <si>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</si>
  <si>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</si>
  <si>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</si>
  <si>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</si>
  <si>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</si>
  <si>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</si>
  <si>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</si>
  <si>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20,04,</t>
  </si>
  <si>
    <t>23,04,</t>
  </si>
  <si>
    <t>16,04,</t>
  </si>
  <si>
    <t>09,04,</t>
  </si>
  <si>
    <t>02,04,</t>
  </si>
  <si>
    <t>26,03,</t>
  </si>
  <si>
    <t>19,03,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</si>
  <si>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</si>
  <si>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</si>
  <si>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</si>
  <si>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</si>
  <si>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не в матрице (на замену)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</si>
  <si>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</si>
  <si>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</si>
  <si>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</si>
  <si>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</si>
  <si>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</si>
  <si>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</si>
  <si>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</si>
  <si>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</si>
  <si>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</si>
  <si>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не в матрице</t>
  </si>
  <si>
    <t>5159 Нежный пашт п/о 1/150 16шт.   ОСТАНКИНО</t>
  </si>
  <si>
    <t>нужно увеличить продажи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</si>
  <si>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</si>
  <si>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</si>
  <si>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</si>
  <si>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</si>
  <si>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</si>
  <si>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</si>
  <si>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</si>
  <si>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</si>
  <si>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</si>
  <si>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</si>
  <si>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</si>
  <si>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</si>
  <si>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</si>
  <si>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</si>
  <si>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</si>
  <si>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</si>
  <si>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</si>
  <si>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</si>
  <si>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</si>
  <si>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</si>
  <si>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6042 МОЛОЧНЫЕ К ЗАВТРАКУ сос п/о в/у 0.4кг   ОСТАНКИНО</t>
  </si>
  <si>
    <t>завод вывел из производства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</si>
  <si>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</si>
  <si>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</si>
  <si>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</si>
  <si>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</si>
  <si>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</si>
  <si>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</si>
  <si>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</si>
  <si>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</si>
  <si>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</si>
  <si>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</si>
  <si>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</si>
  <si>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дифицит на заводе</t>
  </si>
  <si>
    <t>6353 ЭКСТРА Папа может вар п/о 0.4кг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</si>
  <si>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</si>
  <si>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</si>
  <si>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</si>
  <si>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</si>
  <si>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</si>
  <si>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</si>
  <si>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</si>
  <si>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</si>
  <si>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</si>
  <si>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</si>
  <si>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</si>
  <si>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не в матрице (вывел Зверев)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</si>
  <si>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</si>
  <si>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</si>
  <si>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</si>
  <si>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</si>
  <si>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</si>
  <si>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</si>
  <si>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</si>
  <si>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</si>
  <si>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</si>
  <si>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</si>
  <si>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</si>
  <si>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</si>
  <si>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</si>
  <si>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</si>
  <si>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</si>
  <si>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</si>
  <si>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</si>
  <si>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</si>
  <si>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</si>
  <si>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</si>
  <si>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6822ИЗ ОТБОРНОГО МЯСА ПМ сос п/о мгс 0.36кг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</si>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</sst>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4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13" sqref="AF13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140625" style="8" customWidth="1"/>
    <col min="8" max="8" width="5.140625" customWidth="1"/>
    <col min="9" max="9" width="0.5703125" customWidth="1"/>
    <col min="10" max="17" width="6.42578125" customWidth="1"/>
    <col min="18" max="18" width="22.28515625" customWidth="1"/>
    <col min="19" max="20" width="4.85546875" customWidth="1"/>
    <col min="21" max="25" width="6.42578125" customWidth="1"/>
    <col min="26" max="26" width="24.5703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17972.731</v>
      </c>
      <c r="F5" s="4">
        <f>SUM(F6:F498)</f>
        <v>7311.7970000000005</v>
      </c>
      <c r="G5" s="6"/>
      <c r="H5" s="1"/>
      <c r="I5" s="1"/>
      <c r="J5" s="4">
        <f>SUM(J6:J498)</f>
        <v>19078.8</v>
      </c>
      <c r="K5" s="4">
        <f>SUM(K6:K498)</f>
        <v>-1106.0690000000002</v>
      </c>
      <c r="L5" s="4">
        <f>SUM(L6:L498)</f>
        <v>17726.885000000002</v>
      </c>
      <c r="M5" s="4">
        <f>SUM(M6:M498)</f>
        <v>245.846</v>
      </c>
      <c r="N5" s="4">
        <f>SUM(N6:N498)</f>
        <v>11648</v>
      </c>
      <c r="O5" s="4">
        <f>SUM(O6:O498)</f>
        <v>3545.3769999999986</v>
      </c>
      <c r="P5" s="4">
        <f>SUM(P6:P498)</f>
        <v>22074.456800000007</v>
      </c>
      <c r="Q5" s="4">
        <f>SUM(Q6:Q498)</f>
        <v>0</v>
      </c>
      <c r="R5" s="1"/>
      <c r="S5" s="1"/>
      <c r="T5" s="1"/>
      <c r="U5" s="4">
        <f>SUM(U6:U498)</f>
        <v>2762.4664000000007</v>
      </c>
      <c r="V5" s="4">
        <f>SUM(V6:V498)</f>
        <v>2989.0017999999995</v>
      </c>
      <c r="W5" s="4">
        <f>SUM(W6:W498)</f>
        <v>2252.0350000000003</v>
      </c>
      <c r="X5" s="4">
        <f>SUM(X6:X498)</f>
        <v>3127.4360000000011</v>
      </c>
      <c r="Y5" s="4">
        <f>SUM(Y6:Y498)</f>
        <v>2962.9074000000001</v>
      </c>
      <c r="Z5" s="1"/>
      <c r="AA5" s="4">
        <f>SUM(AA6:AA498)</f>
        <v>10580.834800000001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137</v>
      </c>
      <c r="D6" s="1">
        <v>536</v>
      </c>
      <c r="E6" s="1">
        <v>302</v>
      </c>
      <c r="F6" s="1">
        <v>346</v>
      </c>
      <c r="G6" s="6">
        <v>0.4</v>
      </c>
      <c r="H6" s="1">
        <v>60</v>
      </c>
      <c r="I6" s="1"/>
      <c r="J6" s="1">
        <v>358</v>
      </c>
      <c r="K6" s="1">
        <f t="shared" ref="K6:K37" si="0">E6-J6</f>
        <v>-56</v>
      </c>
      <c r="L6" s="1">
        <f>E6-M6</f>
        <v>302</v>
      </c>
      <c r="M6" s="1"/>
      <c r="N6" s="1">
        <v>0</v>
      </c>
      <c r="O6" s="1">
        <f>L6/5</f>
        <v>60.4</v>
      </c>
      <c r="P6" s="5">
        <f>13*O6-N6-F6</f>
        <v>439.19999999999993</v>
      </c>
      <c r="Q6" s="5"/>
      <c r="R6" s="1"/>
      <c r="S6" s="1">
        <f>(F6+N6+P6)/O6</f>
        <v>13</v>
      </c>
      <c r="T6" s="1">
        <f>(F6+N6)/O6</f>
        <v>5.7284768211920527</v>
      </c>
      <c r="U6" s="1">
        <v>31</v>
      </c>
      <c r="V6" s="1">
        <v>62</v>
      </c>
      <c r="W6" s="1">
        <v>38.6</v>
      </c>
      <c r="X6" s="1">
        <v>57.2</v>
      </c>
      <c r="Y6" s="1">
        <v>55</v>
      </c>
      <c r="Z6" s="1"/>
      <c r="AA6" s="1">
        <f>P6*G6</f>
        <v>175.67999999999998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32</v>
      </c>
      <c r="B7" s="11" t="s">
        <v>33</v>
      </c>
      <c r="C7" s="11">
        <v>26.5</v>
      </c>
      <c r="D7" s="11">
        <v>0.09</v>
      </c>
      <c r="E7" s="11">
        <v>6.79</v>
      </c>
      <c r="F7" s="11">
        <v>19.8</v>
      </c>
      <c r="G7" s="12">
        <v>0</v>
      </c>
      <c r="H7" s="11">
        <v>60</v>
      </c>
      <c r="I7" s="11"/>
      <c r="J7" s="11">
        <v>7.5</v>
      </c>
      <c r="K7" s="11">
        <f t="shared" si="0"/>
        <v>-0.71</v>
      </c>
      <c r="L7" s="11">
        <f t="shared" ref="L7:L69" si="1">E7-M7</f>
        <v>6.79</v>
      </c>
      <c r="M7" s="11"/>
      <c r="N7" s="11"/>
      <c r="O7" s="11">
        <f t="shared" ref="O7:O69" si="2">L7/5</f>
        <v>1.3580000000000001</v>
      </c>
      <c r="P7" s="13"/>
      <c r="Q7" s="13"/>
      <c r="R7" s="11"/>
      <c r="S7" s="11">
        <f t="shared" ref="S7:S69" si="3">(F7+N7+P7)/O7</f>
        <v>14.580265095729013</v>
      </c>
      <c r="T7" s="11">
        <f t="shared" ref="T7:T69" si="4">(F7+N7)/O7</f>
        <v>14.580265095729013</v>
      </c>
      <c r="U7" s="11">
        <v>0.81319999999999992</v>
      </c>
      <c r="V7" s="11">
        <v>1.62</v>
      </c>
      <c r="W7" s="11">
        <v>2.6934</v>
      </c>
      <c r="X7" s="11">
        <v>2.6779999999999999</v>
      </c>
      <c r="Y7" s="11">
        <v>2.9860000000000002</v>
      </c>
      <c r="Z7" s="11" t="s">
        <v>34</v>
      </c>
      <c r="AA7" s="11">
        <f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33</v>
      </c>
      <c r="C8" s="1">
        <v>27.2</v>
      </c>
      <c r="D8" s="1">
        <v>7.2999999999999995E-2</v>
      </c>
      <c r="E8" s="1">
        <v>23.791</v>
      </c>
      <c r="F8" s="1"/>
      <c r="G8" s="6">
        <v>1</v>
      </c>
      <c r="H8" s="1">
        <v>120</v>
      </c>
      <c r="I8" s="1"/>
      <c r="J8" s="1">
        <v>33.1</v>
      </c>
      <c r="K8" s="1">
        <f t="shared" si="0"/>
        <v>-9.3090000000000011</v>
      </c>
      <c r="L8" s="1">
        <f t="shared" si="1"/>
        <v>23.791</v>
      </c>
      <c r="M8" s="1"/>
      <c r="N8" s="1">
        <v>62</v>
      </c>
      <c r="O8" s="1">
        <f t="shared" si="2"/>
        <v>4.7582000000000004</v>
      </c>
      <c r="P8" s="16">
        <v>20</v>
      </c>
      <c r="Q8" s="5"/>
      <c r="R8" s="1"/>
      <c r="S8" s="1">
        <f t="shared" si="3"/>
        <v>17.23340759110588</v>
      </c>
      <c r="T8" s="1">
        <f t="shared" si="4"/>
        <v>13.030137446933713</v>
      </c>
      <c r="U8" s="1">
        <v>7.1721999999999992</v>
      </c>
      <c r="V8" s="1">
        <v>4.1201999999999996</v>
      </c>
      <c r="W8" s="1">
        <v>4.3499999999999996</v>
      </c>
      <c r="X8" s="1">
        <v>7.9010000000000007</v>
      </c>
      <c r="Y8" s="1">
        <v>5.2951999999999986</v>
      </c>
      <c r="Z8" s="1"/>
      <c r="AA8" s="1">
        <f>P8*G8</f>
        <v>20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33</v>
      </c>
      <c r="C9" s="1">
        <v>162.42699999999999</v>
      </c>
      <c r="D9" s="1">
        <v>459.82600000000002</v>
      </c>
      <c r="E9" s="1">
        <v>333.72500000000002</v>
      </c>
      <c r="F9" s="1">
        <v>210.601</v>
      </c>
      <c r="G9" s="6">
        <v>1</v>
      </c>
      <c r="H9" s="1">
        <v>45</v>
      </c>
      <c r="I9" s="1"/>
      <c r="J9" s="1">
        <v>328</v>
      </c>
      <c r="K9" s="1">
        <f t="shared" si="0"/>
        <v>5.7250000000000227</v>
      </c>
      <c r="L9" s="1">
        <f t="shared" si="1"/>
        <v>333.72500000000002</v>
      </c>
      <c r="M9" s="1"/>
      <c r="N9" s="1">
        <v>454</v>
      </c>
      <c r="O9" s="1">
        <f t="shared" si="2"/>
        <v>66.745000000000005</v>
      </c>
      <c r="P9" s="5">
        <f t="shared" ref="P8:P15" si="5">13*O9-N9-F9</f>
        <v>203.08400000000006</v>
      </c>
      <c r="Q9" s="5"/>
      <c r="R9" s="1"/>
      <c r="S9" s="1">
        <f t="shared" si="3"/>
        <v>13</v>
      </c>
      <c r="T9" s="1">
        <f t="shared" si="4"/>
        <v>9.9573151546932355</v>
      </c>
      <c r="U9" s="1">
        <v>74.231999999999999</v>
      </c>
      <c r="V9" s="1">
        <v>70.671000000000006</v>
      </c>
      <c r="W9" s="1">
        <v>36.616</v>
      </c>
      <c r="X9" s="1">
        <v>76.477800000000002</v>
      </c>
      <c r="Y9" s="1">
        <v>67.524000000000001</v>
      </c>
      <c r="Z9" s="1"/>
      <c r="AA9" s="1">
        <f>P9*G9</f>
        <v>203.08400000000006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33</v>
      </c>
      <c r="C10" s="1">
        <v>288.61799999999999</v>
      </c>
      <c r="D10" s="1">
        <v>882.87099999999998</v>
      </c>
      <c r="E10" s="1">
        <v>469.24799999999999</v>
      </c>
      <c r="F10" s="1">
        <v>217</v>
      </c>
      <c r="G10" s="6">
        <v>1</v>
      </c>
      <c r="H10" s="1">
        <v>45</v>
      </c>
      <c r="I10" s="1"/>
      <c r="J10" s="1">
        <v>448.2</v>
      </c>
      <c r="K10" s="1">
        <f t="shared" si="0"/>
        <v>21.048000000000002</v>
      </c>
      <c r="L10" s="1">
        <f t="shared" si="1"/>
        <v>469.24799999999999</v>
      </c>
      <c r="M10" s="1"/>
      <c r="N10" s="1">
        <v>950</v>
      </c>
      <c r="O10" s="1">
        <f t="shared" si="2"/>
        <v>93.849599999999995</v>
      </c>
      <c r="P10" s="5">
        <f t="shared" si="5"/>
        <v>53.044799999999896</v>
      </c>
      <c r="Q10" s="5"/>
      <c r="R10" s="1"/>
      <c r="S10" s="1">
        <f t="shared" si="3"/>
        <v>13</v>
      </c>
      <c r="T10" s="1">
        <f t="shared" si="4"/>
        <v>12.434789279869067</v>
      </c>
      <c r="U10" s="1">
        <v>112.98</v>
      </c>
      <c r="V10" s="1">
        <v>106.7004</v>
      </c>
      <c r="W10" s="1">
        <v>95.148200000000003</v>
      </c>
      <c r="X10" s="1">
        <v>53.385599999999997</v>
      </c>
      <c r="Y10" s="1">
        <v>110.9974</v>
      </c>
      <c r="Z10" s="1"/>
      <c r="AA10" s="1">
        <f>P10*G10</f>
        <v>53.044799999999896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33</v>
      </c>
      <c r="C11" s="1">
        <v>593.851</v>
      </c>
      <c r="D11" s="1">
        <v>517.86900000000003</v>
      </c>
      <c r="E11" s="1">
        <v>499.87200000000001</v>
      </c>
      <c r="F11" s="1">
        <v>280.27100000000002</v>
      </c>
      <c r="G11" s="6">
        <v>1</v>
      </c>
      <c r="H11" s="1">
        <v>60</v>
      </c>
      <c r="I11" s="1"/>
      <c r="J11" s="1">
        <v>551.6</v>
      </c>
      <c r="K11" s="1">
        <f t="shared" si="0"/>
        <v>-51.728000000000009</v>
      </c>
      <c r="L11" s="1">
        <f t="shared" si="1"/>
        <v>499.87200000000001</v>
      </c>
      <c r="M11" s="1"/>
      <c r="N11" s="1">
        <v>550</v>
      </c>
      <c r="O11" s="1">
        <f t="shared" si="2"/>
        <v>99.974400000000003</v>
      </c>
      <c r="P11" s="5">
        <f t="shared" si="5"/>
        <v>469.39620000000008</v>
      </c>
      <c r="Q11" s="5"/>
      <c r="R11" s="1"/>
      <c r="S11" s="1">
        <f t="shared" si="3"/>
        <v>13</v>
      </c>
      <c r="T11" s="1">
        <f t="shared" si="4"/>
        <v>8.3048360380257336</v>
      </c>
      <c r="U11" s="1">
        <v>97.053599999999989</v>
      </c>
      <c r="V11" s="1">
        <v>101.2792</v>
      </c>
      <c r="W11" s="1">
        <v>61.407600000000002</v>
      </c>
      <c r="X11" s="1">
        <v>104.467</v>
      </c>
      <c r="Y11" s="1">
        <v>113.119</v>
      </c>
      <c r="Z11" s="1"/>
      <c r="AA11" s="1">
        <f>P11*G11</f>
        <v>469.39620000000008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33</v>
      </c>
      <c r="C12" s="1">
        <v>81</v>
      </c>
      <c r="D12" s="1">
        <v>7.0000000000000001E-3</v>
      </c>
      <c r="E12" s="1">
        <v>32.851999999999997</v>
      </c>
      <c r="F12" s="1">
        <v>40.042000000000002</v>
      </c>
      <c r="G12" s="6">
        <v>1</v>
      </c>
      <c r="H12" s="1">
        <v>120</v>
      </c>
      <c r="I12" s="1"/>
      <c r="J12" s="1">
        <v>34.200000000000003</v>
      </c>
      <c r="K12" s="1">
        <f t="shared" si="0"/>
        <v>-1.3480000000000061</v>
      </c>
      <c r="L12" s="1">
        <f t="shared" si="1"/>
        <v>32.851999999999997</v>
      </c>
      <c r="M12" s="1"/>
      <c r="N12" s="1">
        <v>7</v>
      </c>
      <c r="O12" s="1">
        <f t="shared" si="2"/>
        <v>6.5703999999999994</v>
      </c>
      <c r="P12" s="5">
        <f t="shared" si="5"/>
        <v>38.373199999999997</v>
      </c>
      <c r="Q12" s="5"/>
      <c r="R12" s="1"/>
      <c r="S12" s="1">
        <f t="shared" si="3"/>
        <v>13.000000000000002</v>
      </c>
      <c r="T12" s="1">
        <f t="shared" si="4"/>
        <v>7.1596858638743468</v>
      </c>
      <c r="U12" s="1">
        <v>6.1061999999999994</v>
      </c>
      <c r="V12" s="1">
        <v>5.8692000000000002</v>
      </c>
      <c r="W12" s="1">
        <v>3.6288</v>
      </c>
      <c r="X12" s="1">
        <v>11.4984</v>
      </c>
      <c r="Y12" s="1">
        <v>1.6355999999999999</v>
      </c>
      <c r="Z12" s="1"/>
      <c r="AA12" s="1">
        <f>P12*G12</f>
        <v>38.373199999999997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33</v>
      </c>
      <c r="C13" s="1">
        <v>14.75</v>
      </c>
      <c r="D13" s="1">
        <v>169.89400000000001</v>
      </c>
      <c r="E13" s="1">
        <v>90.325999999999993</v>
      </c>
      <c r="F13" s="1">
        <v>79.298000000000002</v>
      </c>
      <c r="G13" s="6">
        <v>1</v>
      </c>
      <c r="H13" s="1">
        <v>60</v>
      </c>
      <c r="I13" s="1"/>
      <c r="J13" s="1">
        <v>95.5</v>
      </c>
      <c r="K13" s="1">
        <f t="shared" si="0"/>
        <v>-5.1740000000000066</v>
      </c>
      <c r="L13" s="1">
        <f t="shared" si="1"/>
        <v>90.325999999999993</v>
      </c>
      <c r="M13" s="1"/>
      <c r="N13" s="1">
        <v>0</v>
      </c>
      <c r="O13" s="1">
        <f t="shared" si="2"/>
        <v>18.065199999999997</v>
      </c>
      <c r="P13" s="5">
        <f>12*O13-N13-F13</f>
        <v>137.48439999999997</v>
      </c>
      <c r="Q13" s="5"/>
      <c r="R13" s="1"/>
      <c r="S13" s="1">
        <f t="shared" si="3"/>
        <v>12</v>
      </c>
      <c r="T13" s="1">
        <f t="shared" si="4"/>
        <v>4.3895445386710366</v>
      </c>
      <c r="U13" s="1">
        <v>13.2158</v>
      </c>
      <c r="V13" s="1">
        <v>18.027000000000001</v>
      </c>
      <c r="W13" s="1">
        <v>6.4828000000000001</v>
      </c>
      <c r="X13" s="1">
        <v>14.3756</v>
      </c>
      <c r="Y13" s="1">
        <v>15.757199999999999</v>
      </c>
      <c r="Z13" s="1"/>
      <c r="AA13" s="1">
        <f>P13*G13</f>
        <v>137.48439999999997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33</v>
      </c>
      <c r="C14" s="1">
        <v>255.125</v>
      </c>
      <c r="D14" s="1">
        <v>554.49599999999998</v>
      </c>
      <c r="E14" s="1">
        <v>414.75599999999997</v>
      </c>
      <c r="F14" s="1">
        <v>267.89999999999998</v>
      </c>
      <c r="G14" s="6">
        <v>1</v>
      </c>
      <c r="H14" s="1">
        <v>60</v>
      </c>
      <c r="I14" s="1"/>
      <c r="J14" s="1">
        <v>428.8</v>
      </c>
      <c r="K14" s="1">
        <f t="shared" si="0"/>
        <v>-14.04400000000004</v>
      </c>
      <c r="L14" s="1">
        <f t="shared" si="1"/>
        <v>414.75599999999997</v>
      </c>
      <c r="M14" s="1"/>
      <c r="N14" s="1">
        <v>330</v>
      </c>
      <c r="O14" s="1">
        <f t="shared" si="2"/>
        <v>82.9512</v>
      </c>
      <c r="P14" s="5">
        <f t="shared" si="5"/>
        <v>480.46560000000011</v>
      </c>
      <c r="Q14" s="5"/>
      <c r="R14" s="1"/>
      <c r="S14" s="1">
        <f t="shared" si="3"/>
        <v>13.000000000000002</v>
      </c>
      <c r="T14" s="1">
        <f t="shared" si="4"/>
        <v>7.2078523276335966</v>
      </c>
      <c r="U14" s="1">
        <v>73.698000000000008</v>
      </c>
      <c r="V14" s="1">
        <v>77.697199999999995</v>
      </c>
      <c r="W14" s="1">
        <v>62.874000000000002</v>
      </c>
      <c r="X14" s="1">
        <v>87.209000000000003</v>
      </c>
      <c r="Y14" s="1">
        <v>75.259199999999993</v>
      </c>
      <c r="Z14" s="1"/>
      <c r="AA14" s="1">
        <f>P14*G14</f>
        <v>480.46560000000011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31</v>
      </c>
      <c r="C15" s="1">
        <v>343</v>
      </c>
      <c r="D15" s="1">
        <v>320</v>
      </c>
      <c r="E15" s="1">
        <v>553</v>
      </c>
      <c r="F15" s="1">
        <v>47</v>
      </c>
      <c r="G15" s="6">
        <v>0.25</v>
      </c>
      <c r="H15" s="1">
        <v>120</v>
      </c>
      <c r="I15" s="1"/>
      <c r="J15" s="1">
        <v>542</v>
      </c>
      <c r="K15" s="1">
        <f t="shared" si="0"/>
        <v>11</v>
      </c>
      <c r="L15" s="1">
        <f t="shared" si="1"/>
        <v>505</v>
      </c>
      <c r="M15" s="1">
        <v>48</v>
      </c>
      <c r="N15" s="1">
        <v>250</v>
      </c>
      <c r="O15" s="1">
        <f t="shared" si="2"/>
        <v>101</v>
      </c>
      <c r="P15" s="5">
        <f>11*O15-N15-F15</f>
        <v>814</v>
      </c>
      <c r="Q15" s="5"/>
      <c r="R15" s="1"/>
      <c r="S15" s="1">
        <f t="shared" si="3"/>
        <v>11</v>
      </c>
      <c r="T15" s="1">
        <f t="shared" si="4"/>
        <v>2.9405940594059405</v>
      </c>
      <c r="U15" s="1">
        <v>63</v>
      </c>
      <c r="V15" s="1">
        <v>74.599999999999994</v>
      </c>
      <c r="W15" s="1">
        <v>68.2</v>
      </c>
      <c r="X15" s="1">
        <v>82</v>
      </c>
      <c r="Y15" s="1">
        <v>68</v>
      </c>
      <c r="Z15" s="1"/>
      <c r="AA15" s="1">
        <f>P15*G15</f>
        <v>203.5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43</v>
      </c>
      <c r="B16" s="11" t="s">
        <v>31</v>
      </c>
      <c r="C16" s="11"/>
      <c r="D16" s="11">
        <v>120</v>
      </c>
      <c r="E16" s="11"/>
      <c r="F16" s="11"/>
      <c r="G16" s="12">
        <v>0</v>
      </c>
      <c r="H16" s="11" t="e">
        <v>#N/A</v>
      </c>
      <c r="I16" s="11"/>
      <c r="J16" s="11"/>
      <c r="K16" s="11">
        <f t="shared" si="0"/>
        <v>0</v>
      </c>
      <c r="L16" s="11">
        <f t="shared" si="1"/>
        <v>0</v>
      </c>
      <c r="M16" s="11"/>
      <c r="N16" s="11"/>
      <c r="O16" s="11">
        <f t="shared" si="2"/>
        <v>0</v>
      </c>
      <c r="P16" s="13"/>
      <c r="Q16" s="13"/>
      <c r="R16" s="11"/>
      <c r="S16" s="11" t="e">
        <f t="shared" si="3"/>
        <v>#DIV/0!</v>
      </c>
      <c r="T16" s="11" t="e">
        <f t="shared" si="4"/>
        <v>#DIV/0!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 t="s">
        <v>44</v>
      </c>
      <c r="AA16" s="11">
        <f>P16*G16</f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31</v>
      </c>
      <c r="C17" s="1">
        <v>83</v>
      </c>
      <c r="D17" s="1">
        <v>96</v>
      </c>
      <c r="E17" s="1">
        <v>170</v>
      </c>
      <c r="F17" s="1"/>
      <c r="G17" s="6">
        <v>0.15</v>
      </c>
      <c r="H17" s="1">
        <v>60</v>
      </c>
      <c r="I17" s="1"/>
      <c r="J17" s="1">
        <v>227</v>
      </c>
      <c r="K17" s="1">
        <f t="shared" si="0"/>
        <v>-57</v>
      </c>
      <c r="L17" s="1">
        <f t="shared" si="1"/>
        <v>170</v>
      </c>
      <c r="M17" s="1"/>
      <c r="N17" s="1">
        <v>0</v>
      </c>
      <c r="O17" s="1">
        <f t="shared" si="2"/>
        <v>34</v>
      </c>
      <c r="P17" s="5">
        <f>7*O17-N17-F17</f>
        <v>238</v>
      </c>
      <c r="Q17" s="5"/>
      <c r="R17" s="1"/>
      <c r="S17" s="1">
        <f t="shared" si="3"/>
        <v>7</v>
      </c>
      <c r="T17" s="1">
        <f t="shared" si="4"/>
        <v>0</v>
      </c>
      <c r="U17" s="1">
        <v>10.199999999999999</v>
      </c>
      <c r="V17" s="1">
        <v>17.600000000000001</v>
      </c>
      <c r="W17" s="1">
        <v>13.4</v>
      </c>
      <c r="X17" s="1">
        <v>23.6</v>
      </c>
      <c r="Y17" s="1">
        <v>38.6</v>
      </c>
      <c r="Z17" s="1"/>
      <c r="AA17" s="1">
        <f>P17*G17</f>
        <v>35.699999999999996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31</v>
      </c>
      <c r="C18" s="1">
        <v>108</v>
      </c>
      <c r="D18" s="1">
        <v>145</v>
      </c>
      <c r="E18" s="1">
        <v>211</v>
      </c>
      <c r="F18" s="1">
        <v>30</v>
      </c>
      <c r="G18" s="6">
        <v>0.15</v>
      </c>
      <c r="H18" s="1">
        <v>60</v>
      </c>
      <c r="I18" s="1"/>
      <c r="J18" s="1">
        <v>229</v>
      </c>
      <c r="K18" s="1">
        <f t="shared" si="0"/>
        <v>-18</v>
      </c>
      <c r="L18" s="1">
        <f t="shared" si="1"/>
        <v>211</v>
      </c>
      <c r="M18" s="1"/>
      <c r="N18" s="1">
        <v>0</v>
      </c>
      <c r="O18" s="1">
        <f t="shared" si="2"/>
        <v>42.2</v>
      </c>
      <c r="P18" s="5">
        <f>9*O18-N18-F18</f>
        <v>349.8</v>
      </c>
      <c r="Q18" s="5"/>
      <c r="R18" s="1"/>
      <c r="S18" s="1">
        <f t="shared" si="3"/>
        <v>9</v>
      </c>
      <c r="T18" s="1">
        <f t="shared" si="4"/>
        <v>0.71090047393364919</v>
      </c>
      <c r="U18" s="1">
        <v>13.4</v>
      </c>
      <c r="V18" s="1">
        <v>24</v>
      </c>
      <c r="W18" s="1">
        <v>19.399999999999999</v>
      </c>
      <c r="X18" s="1">
        <v>24.2</v>
      </c>
      <c r="Y18" s="1">
        <v>43.6</v>
      </c>
      <c r="Z18" s="1"/>
      <c r="AA18" s="1">
        <f>P18*G18</f>
        <v>52.47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31</v>
      </c>
      <c r="C19" s="1">
        <v>157</v>
      </c>
      <c r="D19" s="1">
        <v>16</v>
      </c>
      <c r="E19" s="1">
        <v>163</v>
      </c>
      <c r="F19" s="1"/>
      <c r="G19" s="6">
        <v>0.15</v>
      </c>
      <c r="H19" s="1">
        <v>60</v>
      </c>
      <c r="I19" s="1"/>
      <c r="J19" s="1">
        <v>219</v>
      </c>
      <c r="K19" s="1">
        <f t="shared" si="0"/>
        <v>-56</v>
      </c>
      <c r="L19" s="1">
        <f t="shared" si="1"/>
        <v>163</v>
      </c>
      <c r="M19" s="1"/>
      <c r="N19" s="1">
        <v>0</v>
      </c>
      <c r="O19" s="1">
        <f t="shared" si="2"/>
        <v>32.6</v>
      </c>
      <c r="P19" s="5">
        <f>8*O19-N19-F19</f>
        <v>260.8</v>
      </c>
      <c r="Q19" s="5"/>
      <c r="R19" s="1"/>
      <c r="S19" s="1">
        <f t="shared" si="3"/>
        <v>8</v>
      </c>
      <c r="T19" s="1">
        <f t="shared" si="4"/>
        <v>0</v>
      </c>
      <c r="U19" s="1">
        <v>11.6</v>
      </c>
      <c r="V19" s="1">
        <v>17.600000000000001</v>
      </c>
      <c r="W19" s="1">
        <v>17.2</v>
      </c>
      <c r="X19" s="1">
        <v>19.8</v>
      </c>
      <c r="Y19" s="1">
        <v>46.4</v>
      </c>
      <c r="Z19" s="1"/>
      <c r="AA19" s="1">
        <f>P19*G19</f>
        <v>39.119999999999997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33</v>
      </c>
      <c r="C20" s="1"/>
      <c r="D20" s="1">
        <v>35.768999999999998</v>
      </c>
      <c r="E20" s="1">
        <v>13.467000000000001</v>
      </c>
      <c r="F20" s="1">
        <v>22.106000000000002</v>
      </c>
      <c r="G20" s="6">
        <v>1</v>
      </c>
      <c r="H20" s="1">
        <v>120</v>
      </c>
      <c r="I20" s="1"/>
      <c r="J20" s="1">
        <v>14.4</v>
      </c>
      <c r="K20" s="1">
        <f t="shared" si="0"/>
        <v>-0.93299999999999983</v>
      </c>
      <c r="L20" s="1">
        <f t="shared" si="1"/>
        <v>13.467000000000001</v>
      </c>
      <c r="M20" s="1"/>
      <c r="N20" s="1">
        <v>0</v>
      </c>
      <c r="O20" s="1">
        <f t="shared" si="2"/>
        <v>2.6934</v>
      </c>
      <c r="P20" s="5">
        <f t="shared" ref="P17:P36" si="6">13*O20-N20-F20</f>
        <v>12.908200000000001</v>
      </c>
      <c r="Q20" s="5"/>
      <c r="R20" s="1"/>
      <c r="S20" s="1">
        <f t="shared" si="3"/>
        <v>13</v>
      </c>
      <c r="T20" s="1">
        <f t="shared" si="4"/>
        <v>8.2074701121259377</v>
      </c>
      <c r="U20" s="1">
        <v>2.5604</v>
      </c>
      <c r="V20" s="1">
        <v>3.726</v>
      </c>
      <c r="W20" s="1">
        <v>0.94440000000000013</v>
      </c>
      <c r="X20" s="1">
        <v>2.5232000000000001</v>
      </c>
      <c r="Y20" s="1">
        <v>3.0558000000000001</v>
      </c>
      <c r="Z20" s="1"/>
      <c r="AA20" s="1">
        <f>P20*G20</f>
        <v>12.908200000000001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33</v>
      </c>
      <c r="C21" s="1">
        <v>78</v>
      </c>
      <c r="D21" s="1">
        <v>0.94299999999999995</v>
      </c>
      <c r="E21" s="1">
        <v>73.066999999999993</v>
      </c>
      <c r="F21" s="1"/>
      <c r="G21" s="6">
        <v>1</v>
      </c>
      <c r="H21" s="1">
        <v>60</v>
      </c>
      <c r="I21" s="1"/>
      <c r="J21" s="1">
        <v>74.599999999999994</v>
      </c>
      <c r="K21" s="1">
        <f t="shared" si="0"/>
        <v>-1.5330000000000013</v>
      </c>
      <c r="L21" s="1">
        <f t="shared" si="1"/>
        <v>73.066999999999993</v>
      </c>
      <c r="M21" s="1"/>
      <c r="N21" s="1">
        <v>98</v>
      </c>
      <c r="O21" s="1">
        <f t="shared" si="2"/>
        <v>14.613399999999999</v>
      </c>
      <c r="P21" s="5">
        <f t="shared" si="6"/>
        <v>91.974199999999996</v>
      </c>
      <c r="Q21" s="5"/>
      <c r="R21" s="1"/>
      <c r="S21" s="1">
        <f t="shared" si="3"/>
        <v>13.000000000000002</v>
      </c>
      <c r="T21" s="1">
        <f t="shared" si="4"/>
        <v>6.7061737857035331</v>
      </c>
      <c r="U21" s="1">
        <v>13.066000000000001</v>
      </c>
      <c r="V21" s="1">
        <v>7.5075999999999992</v>
      </c>
      <c r="W21" s="1">
        <v>2.7347999999999999</v>
      </c>
      <c r="X21" s="1">
        <v>14.009</v>
      </c>
      <c r="Y21" s="1">
        <v>4.3696000000000002</v>
      </c>
      <c r="Z21" s="1"/>
      <c r="AA21" s="1">
        <f>P21*G21</f>
        <v>91.974199999999996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33</v>
      </c>
      <c r="C22" s="1">
        <v>54.7</v>
      </c>
      <c r="D22" s="1">
        <v>2.3839999999999999</v>
      </c>
      <c r="E22" s="1">
        <v>39.097999999999999</v>
      </c>
      <c r="F22" s="1">
        <v>14.092000000000001</v>
      </c>
      <c r="G22" s="6">
        <v>1</v>
      </c>
      <c r="H22" s="1">
        <v>60</v>
      </c>
      <c r="I22" s="1"/>
      <c r="J22" s="1">
        <v>37.5</v>
      </c>
      <c r="K22" s="1">
        <f t="shared" si="0"/>
        <v>1.597999999999999</v>
      </c>
      <c r="L22" s="1">
        <f t="shared" si="1"/>
        <v>39.097999999999999</v>
      </c>
      <c r="M22" s="1"/>
      <c r="N22" s="1">
        <v>47</v>
      </c>
      <c r="O22" s="1">
        <f t="shared" si="2"/>
        <v>7.8195999999999994</v>
      </c>
      <c r="P22" s="5">
        <f t="shared" si="6"/>
        <v>40.562799999999996</v>
      </c>
      <c r="Q22" s="5"/>
      <c r="R22" s="1"/>
      <c r="S22" s="1">
        <f t="shared" si="3"/>
        <v>13</v>
      </c>
      <c r="T22" s="1">
        <f t="shared" si="4"/>
        <v>7.8126758401964302</v>
      </c>
      <c r="U22" s="1">
        <v>7.5085999999999986</v>
      </c>
      <c r="V22" s="1">
        <v>6.3128000000000002</v>
      </c>
      <c r="W22" s="1">
        <v>2.7753999999999999</v>
      </c>
      <c r="X22" s="1">
        <v>10.154</v>
      </c>
      <c r="Y22" s="1">
        <v>5.4534000000000002</v>
      </c>
      <c r="Z22" s="1"/>
      <c r="AA22" s="1">
        <f>P22*G22</f>
        <v>40.562799999999996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33</v>
      </c>
      <c r="C23" s="1">
        <v>116.41</v>
      </c>
      <c r="D23" s="1">
        <v>442.34800000000001</v>
      </c>
      <c r="E23" s="1">
        <v>225.70500000000001</v>
      </c>
      <c r="F23" s="1">
        <v>221.13399999999999</v>
      </c>
      <c r="G23" s="6">
        <v>1</v>
      </c>
      <c r="H23" s="1">
        <v>45</v>
      </c>
      <c r="I23" s="1"/>
      <c r="J23" s="1">
        <v>267.60000000000002</v>
      </c>
      <c r="K23" s="1">
        <f t="shared" si="0"/>
        <v>-41.89500000000001</v>
      </c>
      <c r="L23" s="1">
        <f t="shared" si="1"/>
        <v>225.70500000000001</v>
      </c>
      <c r="M23" s="1"/>
      <c r="N23" s="1">
        <v>671</v>
      </c>
      <c r="O23" s="1">
        <f t="shared" si="2"/>
        <v>45.141000000000005</v>
      </c>
      <c r="P23" s="5"/>
      <c r="Q23" s="5"/>
      <c r="R23" s="1"/>
      <c r="S23" s="1">
        <f t="shared" si="3"/>
        <v>19.763275071442809</v>
      </c>
      <c r="T23" s="1">
        <f t="shared" si="4"/>
        <v>19.763275071442809</v>
      </c>
      <c r="U23" s="1">
        <v>83.080600000000004</v>
      </c>
      <c r="V23" s="1">
        <v>66.6982</v>
      </c>
      <c r="W23" s="1">
        <v>57.640200000000007</v>
      </c>
      <c r="X23" s="1">
        <v>28.84500000000001</v>
      </c>
      <c r="Y23" s="1">
        <v>77.837800000000001</v>
      </c>
      <c r="Z23" s="18" t="s">
        <v>46</v>
      </c>
      <c r="AA23" s="1">
        <f>P23*G23</f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33</v>
      </c>
      <c r="C24" s="1">
        <v>129.83600000000001</v>
      </c>
      <c r="D24" s="1">
        <v>203.49</v>
      </c>
      <c r="E24" s="1">
        <v>153.346</v>
      </c>
      <c r="F24" s="1">
        <v>144.708</v>
      </c>
      <c r="G24" s="6">
        <v>1</v>
      </c>
      <c r="H24" s="1">
        <v>60</v>
      </c>
      <c r="I24" s="1"/>
      <c r="J24" s="1">
        <v>168.3</v>
      </c>
      <c r="K24" s="1">
        <f t="shared" si="0"/>
        <v>-14.954000000000008</v>
      </c>
      <c r="L24" s="1">
        <f t="shared" si="1"/>
        <v>153.346</v>
      </c>
      <c r="M24" s="1"/>
      <c r="N24" s="1">
        <v>17</v>
      </c>
      <c r="O24" s="1">
        <f t="shared" si="2"/>
        <v>30.6692</v>
      </c>
      <c r="P24" s="5">
        <f t="shared" si="6"/>
        <v>236.99159999999998</v>
      </c>
      <c r="Q24" s="5"/>
      <c r="R24" s="1"/>
      <c r="S24" s="1">
        <f t="shared" si="3"/>
        <v>13</v>
      </c>
      <c r="T24" s="1">
        <f t="shared" si="4"/>
        <v>5.2726513896678098</v>
      </c>
      <c r="U24" s="1">
        <v>24.131799999999998</v>
      </c>
      <c r="V24" s="1">
        <v>30.087800000000001</v>
      </c>
      <c r="W24" s="1">
        <v>24.3962</v>
      </c>
      <c r="X24" s="1">
        <v>29.927</v>
      </c>
      <c r="Y24" s="1">
        <v>31.0684</v>
      </c>
      <c r="Z24" s="1"/>
      <c r="AA24" s="1">
        <f>P24*G24</f>
        <v>236.99159999999998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31</v>
      </c>
      <c r="C25" s="1">
        <v>393</v>
      </c>
      <c r="D25" s="1">
        <v>352</v>
      </c>
      <c r="E25" s="1">
        <v>481</v>
      </c>
      <c r="F25" s="1">
        <v>218</v>
      </c>
      <c r="G25" s="6">
        <v>0.25</v>
      </c>
      <c r="H25" s="1">
        <v>120</v>
      </c>
      <c r="I25" s="1"/>
      <c r="J25" s="1">
        <v>471</v>
      </c>
      <c r="K25" s="1">
        <f t="shared" si="0"/>
        <v>10</v>
      </c>
      <c r="L25" s="1">
        <f t="shared" si="1"/>
        <v>481</v>
      </c>
      <c r="M25" s="1"/>
      <c r="N25" s="1">
        <v>0</v>
      </c>
      <c r="O25" s="1">
        <f t="shared" si="2"/>
        <v>96.2</v>
      </c>
      <c r="P25" s="5">
        <f>10*O25-N25-F25</f>
        <v>744</v>
      </c>
      <c r="Q25" s="5"/>
      <c r="R25" s="1"/>
      <c r="S25" s="1">
        <f t="shared" si="3"/>
        <v>10</v>
      </c>
      <c r="T25" s="1">
        <f t="shared" si="4"/>
        <v>2.2661122661122661</v>
      </c>
      <c r="U25" s="1">
        <v>50.6</v>
      </c>
      <c r="V25" s="1">
        <v>74.2</v>
      </c>
      <c r="W25" s="1">
        <v>66</v>
      </c>
      <c r="X25" s="1">
        <v>71.8</v>
      </c>
      <c r="Y25" s="1">
        <v>69.2</v>
      </c>
      <c r="Z25" s="1"/>
      <c r="AA25" s="1">
        <f>P25*G25</f>
        <v>186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33</v>
      </c>
      <c r="C26" s="1">
        <v>183.56200000000001</v>
      </c>
      <c r="D26" s="1">
        <v>569.81899999999996</v>
      </c>
      <c r="E26" s="1">
        <v>370.15699999999998</v>
      </c>
      <c r="F26" s="1">
        <v>251.52699999999999</v>
      </c>
      <c r="G26" s="6">
        <v>1</v>
      </c>
      <c r="H26" s="1">
        <v>45</v>
      </c>
      <c r="I26" s="1"/>
      <c r="J26" s="1">
        <v>373.6</v>
      </c>
      <c r="K26" s="1">
        <f t="shared" si="0"/>
        <v>-3.4430000000000405</v>
      </c>
      <c r="L26" s="1">
        <f t="shared" si="1"/>
        <v>349.88099999999997</v>
      </c>
      <c r="M26" s="1">
        <v>20.276</v>
      </c>
      <c r="N26" s="1">
        <v>548</v>
      </c>
      <c r="O26" s="1">
        <f t="shared" si="2"/>
        <v>69.976199999999992</v>
      </c>
      <c r="P26" s="5">
        <f t="shared" si="6"/>
        <v>110.16359999999992</v>
      </c>
      <c r="Q26" s="5"/>
      <c r="R26" s="1"/>
      <c r="S26" s="1">
        <f t="shared" si="3"/>
        <v>13</v>
      </c>
      <c r="T26" s="1">
        <f t="shared" si="4"/>
        <v>11.425699023382238</v>
      </c>
      <c r="U26" s="1">
        <v>86.163399999999996</v>
      </c>
      <c r="V26" s="1">
        <v>75.158600000000007</v>
      </c>
      <c r="W26" s="1">
        <v>65.494599999999991</v>
      </c>
      <c r="X26" s="1">
        <v>60.168399999999998</v>
      </c>
      <c r="Y26" s="1">
        <v>65.129600000000011</v>
      </c>
      <c r="Z26" s="1"/>
      <c r="AA26" s="1">
        <f>P26*G26</f>
        <v>110.16359999999992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31</v>
      </c>
      <c r="C27" s="1">
        <v>195</v>
      </c>
      <c r="D27" s="1">
        <v>504</v>
      </c>
      <c r="E27" s="1">
        <v>387</v>
      </c>
      <c r="F27" s="1">
        <v>226</v>
      </c>
      <c r="G27" s="6">
        <v>0.12</v>
      </c>
      <c r="H27" s="1">
        <v>60</v>
      </c>
      <c r="I27" s="1"/>
      <c r="J27" s="1">
        <v>388</v>
      </c>
      <c r="K27" s="1">
        <f t="shared" si="0"/>
        <v>-1</v>
      </c>
      <c r="L27" s="1">
        <f t="shared" si="1"/>
        <v>387</v>
      </c>
      <c r="M27" s="1"/>
      <c r="N27" s="1">
        <v>148</v>
      </c>
      <c r="O27" s="1">
        <f t="shared" si="2"/>
        <v>77.400000000000006</v>
      </c>
      <c r="P27" s="5">
        <f t="shared" si="6"/>
        <v>632.20000000000005</v>
      </c>
      <c r="Q27" s="5"/>
      <c r="R27" s="1"/>
      <c r="S27" s="1">
        <f t="shared" si="3"/>
        <v>13</v>
      </c>
      <c r="T27" s="1">
        <f t="shared" si="4"/>
        <v>4.8320413436692506</v>
      </c>
      <c r="U27" s="1">
        <v>56.2</v>
      </c>
      <c r="V27" s="1">
        <v>68.599999999999994</v>
      </c>
      <c r="W27" s="1">
        <v>51.2</v>
      </c>
      <c r="X27" s="1">
        <v>76.8</v>
      </c>
      <c r="Y27" s="1">
        <v>69.400000000000006</v>
      </c>
      <c r="Z27" s="1"/>
      <c r="AA27" s="1">
        <f>P27*G27</f>
        <v>75.864000000000004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31</v>
      </c>
      <c r="C28" s="1">
        <v>284</v>
      </c>
      <c r="D28" s="1">
        <v>752</v>
      </c>
      <c r="E28" s="1">
        <v>420</v>
      </c>
      <c r="F28" s="1">
        <v>303</v>
      </c>
      <c r="G28" s="6">
        <v>0.25</v>
      </c>
      <c r="H28" s="1">
        <v>120</v>
      </c>
      <c r="I28" s="1"/>
      <c r="J28" s="1">
        <v>410</v>
      </c>
      <c r="K28" s="1">
        <f t="shared" si="0"/>
        <v>10</v>
      </c>
      <c r="L28" s="1">
        <f t="shared" si="1"/>
        <v>420</v>
      </c>
      <c r="M28" s="1"/>
      <c r="N28" s="1">
        <v>0</v>
      </c>
      <c r="O28" s="1">
        <f t="shared" si="2"/>
        <v>84</v>
      </c>
      <c r="P28" s="5">
        <f>12*O28-N28-F28</f>
        <v>705</v>
      </c>
      <c r="Q28" s="5"/>
      <c r="R28" s="1"/>
      <c r="S28" s="1">
        <f t="shared" si="3"/>
        <v>12</v>
      </c>
      <c r="T28" s="1">
        <f t="shared" si="4"/>
        <v>3.6071428571428572</v>
      </c>
      <c r="U28" s="1">
        <v>55.4</v>
      </c>
      <c r="V28" s="1">
        <v>80.400000000000006</v>
      </c>
      <c r="W28" s="1">
        <v>63.2</v>
      </c>
      <c r="X28" s="1">
        <v>80</v>
      </c>
      <c r="Y28" s="1">
        <v>71.8</v>
      </c>
      <c r="Z28" s="1"/>
      <c r="AA28" s="1">
        <f>P28*G28</f>
        <v>176.25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33</v>
      </c>
      <c r="C29" s="1">
        <v>21.9</v>
      </c>
      <c r="D29" s="1">
        <v>48.976999999999997</v>
      </c>
      <c r="E29" s="1">
        <v>33.122999999999998</v>
      </c>
      <c r="F29" s="1">
        <v>30.527999999999999</v>
      </c>
      <c r="G29" s="6">
        <v>1</v>
      </c>
      <c r="H29" s="1">
        <v>120</v>
      </c>
      <c r="I29" s="1"/>
      <c r="J29" s="1">
        <v>32.700000000000003</v>
      </c>
      <c r="K29" s="1">
        <f t="shared" si="0"/>
        <v>0.42299999999999471</v>
      </c>
      <c r="L29" s="1">
        <f t="shared" si="1"/>
        <v>33.122999999999998</v>
      </c>
      <c r="M29" s="1"/>
      <c r="N29" s="1">
        <v>30</v>
      </c>
      <c r="O29" s="1">
        <f t="shared" si="2"/>
        <v>6.6245999999999992</v>
      </c>
      <c r="P29" s="5">
        <f t="shared" si="6"/>
        <v>25.591799999999985</v>
      </c>
      <c r="Q29" s="5"/>
      <c r="R29" s="1"/>
      <c r="S29" s="1">
        <f t="shared" si="3"/>
        <v>13</v>
      </c>
      <c r="T29" s="1">
        <f t="shared" si="4"/>
        <v>9.1368535458744695</v>
      </c>
      <c r="U29" s="1">
        <v>7.1986000000000008</v>
      </c>
      <c r="V29" s="1">
        <v>7.5581999999999994</v>
      </c>
      <c r="W29" s="1">
        <v>3.7644000000000002</v>
      </c>
      <c r="X29" s="1">
        <v>8.1254000000000008</v>
      </c>
      <c r="Y29" s="1">
        <v>6.0164</v>
      </c>
      <c r="Z29" s="1"/>
      <c r="AA29" s="1">
        <f>P29*G29</f>
        <v>25.591799999999985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33</v>
      </c>
      <c r="C30" s="1">
        <v>86.1</v>
      </c>
      <c r="D30" s="1">
        <v>301.21100000000001</v>
      </c>
      <c r="E30" s="1">
        <v>283.375</v>
      </c>
      <c r="F30" s="1">
        <v>15.625</v>
      </c>
      <c r="G30" s="6">
        <v>1</v>
      </c>
      <c r="H30" s="1">
        <v>45</v>
      </c>
      <c r="I30" s="1"/>
      <c r="J30" s="1">
        <v>274</v>
      </c>
      <c r="K30" s="1">
        <f t="shared" si="0"/>
        <v>9.375</v>
      </c>
      <c r="L30" s="1">
        <f t="shared" si="1"/>
        <v>283.375</v>
      </c>
      <c r="M30" s="1"/>
      <c r="N30" s="1">
        <v>606</v>
      </c>
      <c r="O30" s="1">
        <f t="shared" si="2"/>
        <v>56.674999999999997</v>
      </c>
      <c r="P30" s="5">
        <f t="shared" si="6"/>
        <v>115.14999999999998</v>
      </c>
      <c r="Q30" s="5"/>
      <c r="R30" s="1"/>
      <c r="S30" s="1">
        <f t="shared" si="3"/>
        <v>13</v>
      </c>
      <c r="T30" s="1">
        <f t="shared" si="4"/>
        <v>10.968239964711072</v>
      </c>
      <c r="U30" s="1">
        <v>67.157200000000003</v>
      </c>
      <c r="V30" s="1">
        <v>46.345399999999998</v>
      </c>
      <c r="W30" s="1">
        <v>39.827599999999997</v>
      </c>
      <c r="X30" s="1">
        <v>37.394799999999996</v>
      </c>
      <c r="Y30" s="1">
        <v>51.615599999999993</v>
      </c>
      <c r="Z30" s="1"/>
      <c r="AA30" s="1">
        <f>P30*G30</f>
        <v>115.14999999999998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33</v>
      </c>
      <c r="C31" s="1">
        <v>15.103999999999999</v>
      </c>
      <c r="D31" s="1">
        <v>503.32299999999998</v>
      </c>
      <c r="E31" s="1">
        <v>231.39500000000001</v>
      </c>
      <c r="F31" s="1">
        <v>271.928</v>
      </c>
      <c r="G31" s="6">
        <v>1</v>
      </c>
      <c r="H31" s="1">
        <v>60</v>
      </c>
      <c r="I31" s="1"/>
      <c r="J31" s="1">
        <v>247.5</v>
      </c>
      <c r="K31" s="1">
        <f t="shared" si="0"/>
        <v>-16.10499999999999</v>
      </c>
      <c r="L31" s="1">
        <f t="shared" si="1"/>
        <v>231.39500000000001</v>
      </c>
      <c r="M31" s="1"/>
      <c r="N31" s="1">
        <v>178</v>
      </c>
      <c r="O31" s="1">
        <f t="shared" si="2"/>
        <v>46.279000000000003</v>
      </c>
      <c r="P31" s="5">
        <f t="shared" si="6"/>
        <v>151.69900000000007</v>
      </c>
      <c r="Q31" s="5"/>
      <c r="R31" s="1"/>
      <c r="S31" s="1">
        <f t="shared" si="3"/>
        <v>13</v>
      </c>
      <c r="T31" s="1">
        <f t="shared" si="4"/>
        <v>9.7220769679552266</v>
      </c>
      <c r="U31" s="1">
        <v>50.255200000000002</v>
      </c>
      <c r="V31" s="1">
        <v>55.06</v>
      </c>
      <c r="W31" s="1">
        <v>35.127400000000002</v>
      </c>
      <c r="X31" s="1">
        <v>45.143799999999999</v>
      </c>
      <c r="Y31" s="1">
        <v>62.585799999999992</v>
      </c>
      <c r="Z31" s="1"/>
      <c r="AA31" s="1">
        <f>P31*G31</f>
        <v>151.69900000000007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31</v>
      </c>
      <c r="C32" s="1"/>
      <c r="D32" s="1">
        <v>16</v>
      </c>
      <c r="E32" s="1">
        <v>16</v>
      </c>
      <c r="F32" s="1"/>
      <c r="G32" s="6">
        <v>0.22</v>
      </c>
      <c r="H32" s="1">
        <v>120</v>
      </c>
      <c r="I32" s="1"/>
      <c r="J32" s="1">
        <v>47</v>
      </c>
      <c r="K32" s="1">
        <f t="shared" si="0"/>
        <v>-31</v>
      </c>
      <c r="L32" s="1">
        <f t="shared" si="1"/>
        <v>16</v>
      </c>
      <c r="M32" s="1"/>
      <c r="N32" s="1">
        <v>0</v>
      </c>
      <c r="O32" s="1">
        <f t="shared" si="2"/>
        <v>3.2</v>
      </c>
      <c r="P32" s="5">
        <f>7*O32-N32-F32</f>
        <v>22.400000000000002</v>
      </c>
      <c r="Q32" s="5"/>
      <c r="R32" s="1"/>
      <c r="S32" s="1">
        <f t="shared" si="3"/>
        <v>7</v>
      </c>
      <c r="T32" s="1">
        <f t="shared" si="4"/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7" t="s">
        <v>62</v>
      </c>
      <c r="AA32" s="1">
        <f>P32*G32</f>
        <v>4.9280000000000008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33</v>
      </c>
      <c r="C33" s="1">
        <v>35.463000000000001</v>
      </c>
      <c r="D33" s="1">
        <v>0.38200000000000001</v>
      </c>
      <c r="E33" s="1">
        <v>1.08</v>
      </c>
      <c r="F33" s="1"/>
      <c r="G33" s="6">
        <v>1</v>
      </c>
      <c r="H33" s="1">
        <v>45</v>
      </c>
      <c r="I33" s="1"/>
      <c r="J33" s="1">
        <v>65</v>
      </c>
      <c r="K33" s="1">
        <f t="shared" si="0"/>
        <v>-63.92</v>
      </c>
      <c r="L33" s="1">
        <f t="shared" si="1"/>
        <v>1.08</v>
      </c>
      <c r="M33" s="1"/>
      <c r="N33" s="1">
        <v>314</v>
      </c>
      <c r="O33" s="1">
        <f t="shared" si="2"/>
        <v>0.21600000000000003</v>
      </c>
      <c r="P33" s="5"/>
      <c r="Q33" s="5"/>
      <c r="R33" s="1"/>
      <c r="S33" s="1">
        <f t="shared" si="3"/>
        <v>1453.7037037037035</v>
      </c>
      <c r="T33" s="1">
        <f t="shared" si="4"/>
        <v>1453.7037037037035</v>
      </c>
      <c r="U33" s="1">
        <v>34.930999999999997</v>
      </c>
      <c r="V33" s="1">
        <v>8.2706</v>
      </c>
      <c r="W33" s="1">
        <v>9.745000000000001</v>
      </c>
      <c r="X33" s="1">
        <v>23.906600000000001</v>
      </c>
      <c r="Y33" s="1">
        <v>13.081799999999999</v>
      </c>
      <c r="Z33" s="1"/>
      <c r="AA33" s="1">
        <f>P33*G33</f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31</v>
      </c>
      <c r="C34" s="1"/>
      <c r="D34" s="1">
        <v>96</v>
      </c>
      <c r="E34" s="1">
        <v>88</v>
      </c>
      <c r="F34" s="1"/>
      <c r="G34" s="6">
        <v>0.4</v>
      </c>
      <c r="H34" s="1">
        <v>60</v>
      </c>
      <c r="I34" s="1"/>
      <c r="J34" s="1">
        <v>144</v>
      </c>
      <c r="K34" s="1">
        <f t="shared" si="0"/>
        <v>-56</v>
      </c>
      <c r="L34" s="1">
        <f t="shared" si="1"/>
        <v>88</v>
      </c>
      <c r="M34" s="1"/>
      <c r="N34" s="1">
        <v>0</v>
      </c>
      <c r="O34" s="1">
        <f t="shared" si="2"/>
        <v>17.600000000000001</v>
      </c>
      <c r="P34" s="5">
        <f t="shared" ref="P34:P35" si="7">7*O34-N34-F34</f>
        <v>123.20000000000002</v>
      </c>
      <c r="Q34" s="5"/>
      <c r="R34" s="1"/>
      <c r="S34" s="1">
        <f t="shared" si="3"/>
        <v>7</v>
      </c>
      <c r="T34" s="1">
        <f t="shared" si="4"/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7" t="s">
        <v>62</v>
      </c>
      <c r="AA34" s="1">
        <f>P34*G34</f>
        <v>49.280000000000008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65</v>
      </c>
      <c r="B35" s="1" t="s">
        <v>33</v>
      </c>
      <c r="C35" s="1"/>
      <c r="D35" s="1">
        <v>152.18100000000001</v>
      </c>
      <c r="E35" s="1">
        <v>152.17599999999999</v>
      </c>
      <c r="F35" s="1"/>
      <c r="G35" s="6">
        <v>1</v>
      </c>
      <c r="H35" s="1">
        <v>60</v>
      </c>
      <c r="I35" s="1"/>
      <c r="J35" s="1">
        <v>170.5</v>
      </c>
      <c r="K35" s="1">
        <f t="shared" si="0"/>
        <v>-18.324000000000012</v>
      </c>
      <c r="L35" s="1">
        <f t="shared" si="1"/>
        <v>152.17599999999999</v>
      </c>
      <c r="M35" s="1"/>
      <c r="N35" s="1">
        <v>0</v>
      </c>
      <c r="O35" s="1">
        <f t="shared" si="2"/>
        <v>30.435199999999998</v>
      </c>
      <c r="P35" s="5">
        <f t="shared" si="7"/>
        <v>213.04639999999998</v>
      </c>
      <c r="Q35" s="5"/>
      <c r="R35" s="1"/>
      <c r="S35" s="1">
        <f t="shared" si="3"/>
        <v>7</v>
      </c>
      <c r="T35" s="1">
        <f t="shared" si="4"/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7" t="s">
        <v>62</v>
      </c>
      <c r="AA35" s="1">
        <f>P35*G35</f>
        <v>213.04639999999998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33</v>
      </c>
      <c r="C36" s="1">
        <v>72</v>
      </c>
      <c r="D36" s="1">
        <v>24.294</v>
      </c>
      <c r="E36" s="15">
        <f>28.407+E82</f>
        <v>29.759</v>
      </c>
      <c r="F36" s="1">
        <v>59.792000000000002</v>
      </c>
      <c r="G36" s="6">
        <v>1</v>
      </c>
      <c r="H36" s="1">
        <v>60</v>
      </c>
      <c r="I36" s="1"/>
      <c r="J36" s="1">
        <v>27.9</v>
      </c>
      <c r="K36" s="1">
        <f t="shared" si="0"/>
        <v>1.8590000000000018</v>
      </c>
      <c r="L36" s="1">
        <f t="shared" si="1"/>
        <v>29.759</v>
      </c>
      <c r="M36" s="1"/>
      <c r="N36" s="1">
        <v>0</v>
      </c>
      <c r="O36" s="1">
        <f t="shared" si="2"/>
        <v>5.9518000000000004</v>
      </c>
      <c r="P36" s="5">
        <f>12*O36-N36-F36</f>
        <v>11.629600000000011</v>
      </c>
      <c r="Q36" s="5"/>
      <c r="R36" s="1"/>
      <c r="S36" s="1">
        <f t="shared" si="3"/>
        <v>12.000000000000002</v>
      </c>
      <c r="T36" s="1">
        <f t="shared" si="4"/>
        <v>10.046036493161733</v>
      </c>
      <c r="U36" s="1">
        <v>4.0393999999999997</v>
      </c>
      <c r="V36" s="1">
        <v>8.3414000000000001</v>
      </c>
      <c r="W36" s="1">
        <v>8.6495999999999995</v>
      </c>
      <c r="X36" s="1">
        <v>6.7187999999999999</v>
      </c>
      <c r="Y36" s="1">
        <v>24.8202</v>
      </c>
      <c r="Z36" s="1"/>
      <c r="AA36" s="1">
        <f>P36*G36</f>
        <v>11.629600000000011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67</v>
      </c>
      <c r="B37" s="11" t="s">
        <v>31</v>
      </c>
      <c r="C37" s="11">
        <v>200</v>
      </c>
      <c r="D37" s="11">
        <v>23</v>
      </c>
      <c r="E37" s="11">
        <v>1</v>
      </c>
      <c r="F37" s="11"/>
      <c r="G37" s="12">
        <v>0</v>
      </c>
      <c r="H37" s="11">
        <v>45</v>
      </c>
      <c r="I37" s="11"/>
      <c r="J37" s="11">
        <v>151</v>
      </c>
      <c r="K37" s="11">
        <f t="shared" si="0"/>
        <v>-150</v>
      </c>
      <c r="L37" s="11">
        <f t="shared" si="1"/>
        <v>1</v>
      </c>
      <c r="M37" s="11"/>
      <c r="N37" s="11"/>
      <c r="O37" s="11">
        <f t="shared" si="2"/>
        <v>0.2</v>
      </c>
      <c r="P37" s="13"/>
      <c r="Q37" s="13"/>
      <c r="R37" s="11"/>
      <c r="S37" s="11">
        <f t="shared" si="3"/>
        <v>0</v>
      </c>
      <c r="T37" s="11">
        <f t="shared" si="4"/>
        <v>0</v>
      </c>
      <c r="U37" s="11">
        <v>135.4</v>
      </c>
      <c r="V37" s="11">
        <v>150</v>
      </c>
      <c r="W37" s="11">
        <v>93</v>
      </c>
      <c r="X37" s="11">
        <v>166.6</v>
      </c>
      <c r="Y37" s="11">
        <v>134.6</v>
      </c>
      <c r="Z37" s="11" t="s">
        <v>68</v>
      </c>
      <c r="AA37" s="11">
        <f>P37*G37</f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33</v>
      </c>
      <c r="C38" s="1">
        <v>-0.192</v>
      </c>
      <c r="D38" s="1">
        <v>166.73400000000001</v>
      </c>
      <c r="E38" s="15">
        <f>109.487+E85</f>
        <v>167.98699999999999</v>
      </c>
      <c r="F38" s="1"/>
      <c r="G38" s="6">
        <v>1</v>
      </c>
      <c r="H38" s="1">
        <v>45</v>
      </c>
      <c r="I38" s="1"/>
      <c r="J38" s="1">
        <v>188</v>
      </c>
      <c r="K38" s="1">
        <f t="shared" ref="K38:K68" si="8">E38-J38</f>
        <v>-20.013000000000005</v>
      </c>
      <c r="L38" s="1">
        <f t="shared" si="1"/>
        <v>167.98699999999999</v>
      </c>
      <c r="M38" s="1"/>
      <c r="N38" s="1">
        <v>208</v>
      </c>
      <c r="O38" s="1">
        <f t="shared" si="2"/>
        <v>33.5974</v>
      </c>
      <c r="P38" s="5">
        <f t="shared" ref="P38:P40" si="9">13*O38-N38-F38</f>
        <v>228.76620000000003</v>
      </c>
      <c r="Q38" s="5"/>
      <c r="R38" s="1"/>
      <c r="S38" s="1">
        <f t="shared" si="3"/>
        <v>13</v>
      </c>
      <c r="T38" s="1">
        <f t="shared" si="4"/>
        <v>6.1909552524897755</v>
      </c>
      <c r="U38" s="1">
        <v>28.7822</v>
      </c>
      <c r="V38" s="1">
        <v>33.540799999999997</v>
      </c>
      <c r="W38" s="1">
        <v>31.209800000000001</v>
      </c>
      <c r="X38" s="1">
        <v>35.5092</v>
      </c>
      <c r="Y38" s="1">
        <v>44.314800000000012</v>
      </c>
      <c r="Z38" s="1"/>
      <c r="AA38" s="1">
        <f>P38*G38</f>
        <v>228.76620000000003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33</v>
      </c>
      <c r="C39" s="1">
        <v>21.715</v>
      </c>
      <c r="D39" s="1">
        <v>1399.0820000000001</v>
      </c>
      <c r="E39" s="1">
        <v>902.46299999999997</v>
      </c>
      <c r="F39" s="1">
        <v>282.34699999999998</v>
      </c>
      <c r="G39" s="6">
        <v>1</v>
      </c>
      <c r="H39" s="1">
        <v>45</v>
      </c>
      <c r="I39" s="1"/>
      <c r="J39" s="1">
        <v>839.4</v>
      </c>
      <c r="K39" s="1">
        <f t="shared" si="8"/>
        <v>63.062999999999988</v>
      </c>
      <c r="L39" s="1">
        <f t="shared" si="1"/>
        <v>737.12199999999996</v>
      </c>
      <c r="M39" s="1">
        <v>165.34100000000001</v>
      </c>
      <c r="N39" s="1">
        <v>724</v>
      </c>
      <c r="O39" s="1">
        <f t="shared" si="2"/>
        <v>147.42439999999999</v>
      </c>
      <c r="P39" s="5">
        <f t="shared" si="9"/>
        <v>910.1701999999998</v>
      </c>
      <c r="Q39" s="5"/>
      <c r="R39" s="1"/>
      <c r="S39" s="1">
        <f t="shared" si="3"/>
        <v>13</v>
      </c>
      <c r="T39" s="1">
        <f t="shared" si="4"/>
        <v>6.8261902371656253</v>
      </c>
      <c r="U39" s="1">
        <v>137.6688</v>
      </c>
      <c r="V39" s="1">
        <v>143.02940000000001</v>
      </c>
      <c r="W39" s="1">
        <v>99.905799999999999</v>
      </c>
      <c r="X39" s="1">
        <v>140.3066</v>
      </c>
      <c r="Y39" s="1">
        <v>115.38460000000001</v>
      </c>
      <c r="Z39" s="1"/>
      <c r="AA39" s="1">
        <f>P39*G39</f>
        <v>910.1701999999998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31</v>
      </c>
      <c r="C40" s="1">
        <v>210</v>
      </c>
      <c r="D40" s="1"/>
      <c r="E40" s="1">
        <v>167</v>
      </c>
      <c r="F40" s="1"/>
      <c r="G40" s="6">
        <v>0.36</v>
      </c>
      <c r="H40" s="1">
        <v>45</v>
      </c>
      <c r="I40" s="1"/>
      <c r="J40" s="1">
        <v>205</v>
      </c>
      <c r="K40" s="1">
        <f t="shared" si="8"/>
        <v>-38</v>
      </c>
      <c r="L40" s="1">
        <f t="shared" si="1"/>
        <v>167</v>
      </c>
      <c r="M40" s="1"/>
      <c r="N40" s="1">
        <v>436</v>
      </c>
      <c r="O40" s="1">
        <f t="shared" si="2"/>
        <v>33.4</v>
      </c>
      <c r="P40" s="5"/>
      <c r="Q40" s="5"/>
      <c r="R40" s="1"/>
      <c r="S40" s="1">
        <f t="shared" si="3"/>
        <v>13.053892215568863</v>
      </c>
      <c r="T40" s="1">
        <f t="shared" si="4"/>
        <v>13.053892215568863</v>
      </c>
      <c r="U40" s="1">
        <v>46.4</v>
      </c>
      <c r="V40" s="1">
        <v>12</v>
      </c>
      <c r="W40" s="1">
        <v>33.6</v>
      </c>
      <c r="X40" s="1">
        <v>27</v>
      </c>
      <c r="Y40" s="1">
        <v>0</v>
      </c>
      <c r="Z40" s="1"/>
      <c r="AA40" s="1">
        <f>P40*G40</f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72</v>
      </c>
      <c r="B41" s="11" t="s">
        <v>33</v>
      </c>
      <c r="C41" s="11">
        <v>10.89</v>
      </c>
      <c r="D41" s="11"/>
      <c r="E41" s="11"/>
      <c r="F41" s="11"/>
      <c r="G41" s="12">
        <v>0</v>
      </c>
      <c r="H41" s="11">
        <v>45</v>
      </c>
      <c r="I41" s="11"/>
      <c r="J41" s="11">
        <v>7.5</v>
      </c>
      <c r="K41" s="11">
        <f t="shared" si="8"/>
        <v>-7.5</v>
      </c>
      <c r="L41" s="11">
        <f t="shared" si="1"/>
        <v>0</v>
      </c>
      <c r="M41" s="11"/>
      <c r="N41" s="11"/>
      <c r="O41" s="11">
        <f t="shared" si="2"/>
        <v>0</v>
      </c>
      <c r="P41" s="13"/>
      <c r="Q41" s="13"/>
      <c r="R41" s="11"/>
      <c r="S41" s="11" t="e">
        <f t="shared" si="3"/>
        <v>#DIV/0!</v>
      </c>
      <c r="T41" s="11" t="e">
        <f t="shared" si="4"/>
        <v>#DIV/0!</v>
      </c>
      <c r="U41" s="11">
        <v>11.660399999999999</v>
      </c>
      <c r="V41" s="11">
        <v>6.5263999999999998</v>
      </c>
      <c r="W41" s="11">
        <v>13.729799999999999</v>
      </c>
      <c r="X41" s="11">
        <v>12.361000000000001</v>
      </c>
      <c r="Y41" s="11">
        <v>5.9648000000000003</v>
      </c>
      <c r="Z41" s="11" t="s">
        <v>68</v>
      </c>
      <c r="AA41" s="11">
        <f>P41*G41</f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33</v>
      </c>
      <c r="C42" s="1"/>
      <c r="D42" s="1">
        <v>203.07400000000001</v>
      </c>
      <c r="E42" s="1">
        <v>190.619</v>
      </c>
      <c r="F42" s="1">
        <v>12.455</v>
      </c>
      <c r="G42" s="6">
        <v>1</v>
      </c>
      <c r="H42" s="1">
        <v>45</v>
      </c>
      <c r="I42" s="1"/>
      <c r="J42" s="1">
        <v>203.5</v>
      </c>
      <c r="K42" s="1">
        <f t="shared" si="8"/>
        <v>-12.881</v>
      </c>
      <c r="L42" s="1">
        <f t="shared" si="1"/>
        <v>190.619</v>
      </c>
      <c r="M42" s="1"/>
      <c r="N42" s="1">
        <v>0</v>
      </c>
      <c r="O42" s="1">
        <f t="shared" si="2"/>
        <v>38.123800000000003</v>
      </c>
      <c r="P42" s="5">
        <f>8*O42-N42-F42</f>
        <v>292.53540000000004</v>
      </c>
      <c r="Q42" s="5"/>
      <c r="R42" s="1"/>
      <c r="S42" s="1">
        <f t="shared" si="3"/>
        <v>8</v>
      </c>
      <c r="T42" s="1">
        <f t="shared" si="4"/>
        <v>0.32669880756902508</v>
      </c>
      <c r="U42" s="1">
        <v>0</v>
      </c>
      <c r="V42" s="1">
        <v>20.191400000000002</v>
      </c>
      <c r="W42" s="1">
        <v>4.3029999999999999</v>
      </c>
      <c r="X42" s="1">
        <v>21.503599999999999</v>
      </c>
      <c r="Y42" s="1">
        <v>10.284000000000001</v>
      </c>
      <c r="Z42" s="1"/>
      <c r="AA42" s="1">
        <f>P42*G42</f>
        <v>292.53540000000004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31</v>
      </c>
      <c r="C43" s="1">
        <v>59</v>
      </c>
      <c r="D43" s="1">
        <v>192</v>
      </c>
      <c r="E43" s="1">
        <v>148</v>
      </c>
      <c r="F43" s="1">
        <v>78</v>
      </c>
      <c r="G43" s="6">
        <v>0.09</v>
      </c>
      <c r="H43" s="1">
        <v>45</v>
      </c>
      <c r="I43" s="1"/>
      <c r="J43" s="1">
        <v>146</v>
      </c>
      <c r="K43" s="1">
        <f t="shared" si="8"/>
        <v>2</v>
      </c>
      <c r="L43" s="1">
        <f t="shared" si="1"/>
        <v>148</v>
      </c>
      <c r="M43" s="1"/>
      <c r="N43" s="1">
        <v>0</v>
      </c>
      <c r="O43" s="1">
        <f t="shared" si="2"/>
        <v>29.6</v>
      </c>
      <c r="P43" s="5">
        <f>11*O43-N43-F43</f>
        <v>247.60000000000002</v>
      </c>
      <c r="Q43" s="5"/>
      <c r="R43" s="1"/>
      <c r="S43" s="1">
        <f t="shared" si="3"/>
        <v>11</v>
      </c>
      <c r="T43" s="1">
        <f t="shared" si="4"/>
        <v>2.6351351351351351</v>
      </c>
      <c r="U43" s="1">
        <v>14.2</v>
      </c>
      <c r="V43" s="1">
        <v>23.4</v>
      </c>
      <c r="W43" s="1">
        <v>5.6</v>
      </c>
      <c r="X43" s="1">
        <v>18</v>
      </c>
      <c r="Y43" s="1">
        <v>33</v>
      </c>
      <c r="Z43" s="1"/>
      <c r="AA43" s="1">
        <f>P43*G43</f>
        <v>22.284000000000002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31</v>
      </c>
      <c r="C44" s="1">
        <v>133</v>
      </c>
      <c r="D44" s="1">
        <v>864</v>
      </c>
      <c r="E44" s="1">
        <v>447</v>
      </c>
      <c r="F44" s="1">
        <v>446</v>
      </c>
      <c r="G44" s="6">
        <v>0.3</v>
      </c>
      <c r="H44" s="1">
        <v>45</v>
      </c>
      <c r="I44" s="1"/>
      <c r="J44" s="1">
        <v>468</v>
      </c>
      <c r="K44" s="1">
        <f t="shared" si="8"/>
        <v>-21</v>
      </c>
      <c r="L44" s="1">
        <f t="shared" si="1"/>
        <v>447</v>
      </c>
      <c r="M44" s="1"/>
      <c r="N44" s="1">
        <v>0</v>
      </c>
      <c r="O44" s="1">
        <f t="shared" si="2"/>
        <v>89.4</v>
      </c>
      <c r="P44" s="5">
        <f t="shared" ref="P42:P51" si="10">13*O44-N44-F44</f>
        <v>716.2</v>
      </c>
      <c r="Q44" s="5"/>
      <c r="R44" s="1"/>
      <c r="S44" s="1">
        <f t="shared" si="3"/>
        <v>13</v>
      </c>
      <c r="T44" s="1">
        <f t="shared" si="4"/>
        <v>4.9888143176733779</v>
      </c>
      <c r="U44" s="1">
        <v>65.8</v>
      </c>
      <c r="V44" s="1">
        <v>94.4</v>
      </c>
      <c r="W44" s="1">
        <v>69</v>
      </c>
      <c r="X44" s="1">
        <v>64.599999999999994</v>
      </c>
      <c r="Y44" s="1">
        <v>77.8</v>
      </c>
      <c r="Z44" s="1"/>
      <c r="AA44" s="1">
        <f>P44*G44</f>
        <v>214.86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31</v>
      </c>
      <c r="C45" s="1">
        <v>381</v>
      </c>
      <c r="D45" s="1">
        <v>444</v>
      </c>
      <c r="E45" s="1">
        <v>465</v>
      </c>
      <c r="F45" s="1">
        <v>292</v>
      </c>
      <c r="G45" s="6">
        <v>0.27</v>
      </c>
      <c r="H45" s="1">
        <v>45</v>
      </c>
      <c r="I45" s="1"/>
      <c r="J45" s="1">
        <v>462</v>
      </c>
      <c r="K45" s="1">
        <f t="shared" si="8"/>
        <v>3</v>
      </c>
      <c r="L45" s="1">
        <f t="shared" si="1"/>
        <v>465</v>
      </c>
      <c r="M45" s="1"/>
      <c r="N45" s="1">
        <v>0</v>
      </c>
      <c r="O45" s="1">
        <f t="shared" si="2"/>
        <v>93</v>
      </c>
      <c r="P45" s="5">
        <f>11*O45-N45-F45</f>
        <v>731</v>
      </c>
      <c r="Q45" s="5"/>
      <c r="R45" s="1"/>
      <c r="S45" s="1">
        <f t="shared" si="3"/>
        <v>11</v>
      </c>
      <c r="T45" s="1">
        <f t="shared" si="4"/>
        <v>3.139784946236559</v>
      </c>
      <c r="U45" s="1">
        <v>55.4</v>
      </c>
      <c r="V45" s="1">
        <v>80.400000000000006</v>
      </c>
      <c r="W45" s="1">
        <v>32</v>
      </c>
      <c r="X45" s="1">
        <v>93</v>
      </c>
      <c r="Y45" s="1">
        <v>73.599999999999994</v>
      </c>
      <c r="Z45" s="1"/>
      <c r="AA45" s="1">
        <f>P45*G45</f>
        <v>197.37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33</v>
      </c>
      <c r="C46" s="1"/>
      <c r="D46" s="1">
        <v>114.726</v>
      </c>
      <c r="E46" s="1">
        <v>114.726</v>
      </c>
      <c r="F46" s="1"/>
      <c r="G46" s="6">
        <v>1</v>
      </c>
      <c r="H46" s="1">
        <v>45</v>
      </c>
      <c r="I46" s="1"/>
      <c r="J46" s="1">
        <v>146</v>
      </c>
      <c r="K46" s="1">
        <f t="shared" si="8"/>
        <v>-31.274000000000001</v>
      </c>
      <c r="L46" s="1">
        <f t="shared" si="1"/>
        <v>114.726</v>
      </c>
      <c r="M46" s="1"/>
      <c r="N46" s="1">
        <v>37</v>
      </c>
      <c r="O46" s="1">
        <f t="shared" si="2"/>
        <v>22.9452</v>
      </c>
      <c r="P46" s="5">
        <f>10*O46-N46-F46</f>
        <v>192.452</v>
      </c>
      <c r="Q46" s="5"/>
      <c r="R46" s="1"/>
      <c r="S46" s="1">
        <f t="shared" si="3"/>
        <v>10</v>
      </c>
      <c r="T46" s="1">
        <f t="shared" si="4"/>
        <v>1.6125376985164652</v>
      </c>
      <c r="U46" s="1">
        <v>11.4656</v>
      </c>
      <c r="V46" s="1">
        <v>12.804</v>
      </c>
      <c r="W46" s="1">
        <v>3.5085999999999999</v>
      </c>
      <c r="X46" s="1">
        <v>8.3022000000000009</v>
      </c>
      <c r="Y46" s="1">
        <v>11.1942</v>
      </c>
      <c r="Z46" s="1"/>
      <c r="AA46" s="1">
        <f>P46*G46</f>
        <v>192.452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33</v>
      </c>
      <c r="C47" s="1">
        <v>210.11699999999999</v>
      </c>
      <c r="D47" s="1">
        <v>52.691000000000003</v>
      </c>
      <c r="E47" s="1">
        <v>213.45099999999999</v>
      </c>
      <c r="F47" s="1">
        <v>11.944000000000001</v>
      </c>
      <c r="G47" s="6">
        <v>1</v>
      </c>
      <c r="H47" s="1">
        <v>45</v>
      </c>
      <c r="I47" s="1"/>
      <c r="J47" s="1">
        <v>276</v>
      </c>
      <c r="K47" s="1">
        <f t="shared" si="8"/>
        <v>-62.549000000000007</v>
      </c>
      <c r="L47" s="1">
        <f t="shared" si="1"/>
        <v>213.45099999999999</v>
      </c>
      <c r="M47" s="1"/>
      <c r="N47" s="1">
        <v>460</v>
      </c>
      <c r="O47" s="1">
        <f t="shared" si="2"/>
        <v>42.690199999999997</v>
      </c>
      <c r="P47" s="5">
        <f t="shared" si="10"/>
        <v>83.02859999999994</v>
      </c>
      <c r="Q47" s="5"/>
      <c r="R47" s="1"/>
      <c r="S47" s="1">
        <f t="shared" si="3"/>
        <v>13</v>
      </c>
      <c r="T47" s="1">
        <f t="shared" si="4"/>
        <v>11.055089926962161</v>
      </c>
      <c r="U47" s="1">
        <v>50.504600000000003</v>
      </c>
      <c r="V47" s="1">
        <v>14.3476</v>
      </c>
      <c r="W47" s="1">
        <v>35.558199999999999</v>
      </c>
      <c r="X47" s="1">
        <v>28.161799999999999</v>
      </c>
      <c r="Y47" s="1">
        <v>26.810199999999998</v>
      </c>
      <c r="Z47" s="1"/>
      <c r="AA47" s="1">
        <f>P47*G47</f>
        <v>83.02859999999994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31</v>
      </c>
      <c r="C48" s="1">
        <v>489</v>
      </c>
      <c r="D48" s="1">
        <v>261</v>
      </c>
      <c r="E48" s="1">
        <v>583</v>
      </c>
      <c r="F48" s="1">
        <v>37</v>
      </c>
      <c r="G48" s="6">
        <v>0.4</v>
      </c>
      <c r="H48" s="1">
        <v>60</v>
      </c>
      <c r="I48" s="1"/>
      <c r="J48" s="1">
        <v>567</v>
      </c>
      <c r="K48" s="1">
        <f t="shared" si="8"/>
        <v>16</v>
      </c>
      <c r="L48" s="1">
        <f t="shared" si="1"/>
        <v>583</v>
      </c>
      <c r="M48" s="1"/>
      <c r="N48" s="1">
        <v>213</v>
      </c>
      <c r="O48" s="1">
        <f t="shared" si="2"/>
        <v>116.6</v>
      </c>
      <c r="P48" s="5">
        <f t="shared" ref="P48:P49" si="11">10*O48-N48-F48</f>
        <v>916</v>
      </c>
      <c r="Q48" s="5"/>
      <c r="R48" s="1"/>
      <c r="S48" s="1">
        <f t="shared" si="3"/>
        <v>10</v>
      </c>
      <c r="T48" s="1">
        <f t="shared" si="4"/>
        <v>2.1440823327615783</v>
      </c>
      <c r="U48" s="1">
        <v>62.4</v>
      </c>
      <c r="V48" s="1">
        <v>72.599999999999994</v>
      </c>
      <c r="W48" s="1">
        <v>74.2</v>
      </c>
      <c r="X48" s="1">
        <v>91.6</v>
      </c>
      <c r="Y48" s="1">
        <v>73.8</v>
      </c>
      <c r="Z48" s="1" t="s">
        <v>80</v>
      </c>
      <c r="AA48" s="1">
        <f>P48*G48</f>
        <v>366.40000000000003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31</v>
      </c>
      <c r="C49" s="1">
        <v>320</v>
      </c>
      <c r="D49" s="1">
        <v>396</v>
      </c>
      <c r="E49" s="1">
        <v>460</v>
      </c>
      <c r="F49" s="1">
        <v>217</v>
      </c>
      <c r="G49" s="6">
        <v>0.4</v>
      </c>
      <c r="H49" s="1">
        <v>60</v>
      </c>
      <c r="I49" s="1"/>
      <c r="J49" s="1">
        <v>450</v>
      </c>
      <c r="K49" s="1">
        <f t="shared" si="8"/>
        <v>10</v>
      </c>
      <c r="L49" s="1">
        <f t="shared" si="1"/>
        <v>460</v>
      </c>
      <c r="M49" s="1"/>
      <c r="N49" s="1">
        <v>0</v>
      </c>
      <c r="O49" s="1">
        <f t="shared" si="2"/>
        <v>92</v>
      </c>
      <c r="P49" s="5">
        <f>9*O49-N49-F49</f>
        <v>611</v>
      </c>
      <c r="Q49" s="5"/>
      <c r="R49" s="1"/>
      <c r="S49" s="1">
        <f t="shared" si="3"/>
        <v>9</v>
      </c>
      <c r="T49" s="1">
        <f t="shared" si="4"/>
        <v>2.3586956521739131</v>
      </c>
      <c r="U49" s="1">
        <v>31</v>
      </c>
      <c r="V49" s="1">
        <v>62.2</v>
      </c>
      <c r="W49" s="1">
        <v>50.4</v>
      </c>
      <c r="X49" s="1">
        <v>64.8</v>
      </c>
      <c r="Y49" s="1">
        <v>55.8</v>
      </c>
      <c r="Z49" s="1"/>
      <c r="AA49" s="1">
        <f>P49*G49</f>
        <v>244.4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31</v>
      </c>
      <c r="C50" s="1">
        <v>313</v>
      </c>
      <c r="D50" s="1">
        <v>552</v>
      </c>
      <c r="E50" s="1">
        <v>501</v>
      </c>
      <c r="F50" s="1">
        <v>326</v>
      </c>
      <c r="G50" s="6">
        <v>0.4</v>
      </c>
      <c r="H50" s="1">
        <v>60</v>
      </c>
      <c r="I50" s="1"/>
      <c r="J50" s="1">
        <v>486</v>
      </c>
      <c r="K50" s="1">
        <f t="shared" si="8"/>
        <v>15</v>
      </c>
      <c r="L50" s="1">
        <f t="shared" si="1"/>
        <v>501</v>
      </c>
      <c r="M50" s="1"/>
      <c r="N50" s="1">
        <v>0</v>
      </c>
      <c r="O50" s="1">
        <f t="shared" si="2"/>
        <v>100.2</v>
      </c>
      <c r="P50" s="5">
        <f>11*O50-N50-F50</f>
        <v>776.2</v>
      </c>
      <c r="Q50" s="5"/>
      <c r="R50" s="1"/>
      <c r="S50" s="1">
        <f t="shared" si="3"/>
        <v>11</v>
      </c>
      <c r="T50" s="1">
        <f t="shared" si="4"/>
        <v>3.2534930139720557</v>
      </c>
      <c r="U50" s="1">
        <v>47.6</v>
      </c>
      <c r="V50" s="1">
        <v>81.400000000000006</v>
      </c>
      <c r="W50" s="1">
        <v>61.4</v>
      </c>
      <c r="X50" s="1">
        <v>80</v>
      </c>
      <c r="Y50" s="1">
        <v>77.8</v>
      </c>
      <c r="Z50" s="1"/>
      <c r="AA50" s="1">
        <f>P50*G50</f>
        <v>310.48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31</v>
      </c>
      <c r="C51" s="1"/>
      <c r="D51" s="1">
        <v>98</v>
      </c>
      <c r="E51" s="1">
        <v>98</v>
      </c>
      <c r="F51" s="1"/>
      <c r="G51" s="6">
        <v>0.1</v>
      </c>
      <c r="H51" s="1">
        <v>60</v>
      </c>
      <c r="I51" s="1"/>
      <c r="J51" s="1">
        <v>111</v>
      </c>
      <c r="K51" s="1">
        <f t="shared" si="8"/>
        <v>-13</v>
      </c>
      <c r="L51" s="1">
        <f t="shared" si="1"/>
        <v>98</v>
      </c>
      <c r="M51" s="1"/>
      <c r="N51" s="1">
        <v>0</v>
      </c>
      <c r="O51" s="1">
        <f t="shared" si="2"/>
        <v>19.600000000000001</v>
      </c>
      <c r="P51" s="5">
        <f>7*O51-N51-F51</f>
        <v>137.20000000000002</v>
      </c>
      <c r="Q51" s="5"/>
      <c r="R51" s="1"/>
      <c r="S51" s="1">
        <f t="shared" si="3"/>
        <v>7</v>
      </c>
      <c r="T51" s="1">
        <f t="shared" si="4"/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7" t="s">
        <v>62</v>
      </c>
      <c r="AA51" s="1">
        <f>P51*G51</f>
        <v>13.720000000000002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84</v>
      </c>
      <c r="B52" s="11" t="s">
        <v>33</v>
      </c>
      <c r="C52" s="11">
        <v>108.023</v>
      </c>
      <c r="D52" s="11"/>
      <c r="E52" s="11">
        <v>74.888999999999996</v>
      </c>
      <c r="F52" s="11"/>
      <c r="G52" s="12">
        <v>0</v>
      </c>
      <c r="H52" s="11">
        <v>45</v>
      </c>
      <c r="I52" s="11"/>
      <c r="J52" s="11">
        <v>101.1</v>
      </c>
      <c r="K52" s="11">
        <f t="shared" si="8"/>
        <v>-26.210999999999999</v>
      </c>
      <c r="L52" s="11">
        <f t="shared" si="1"/>
        <v>74.888999999999996</v>
      </c>
      <c r="M52" s="11"/>
      <c r="N52" s="11"/>
      <c r="O52" s="11">
        <f t="shared" si="2"/>
        <v>14.977799999999998</v>
      </c>
      <c r="P52" s="13"/>
      <c r="Q52" s="13"/>
      <c r="R52" s="11"/>
      <c r="S52" s="11">
        <f t="shared" si="3"/>
        <v>0</v>
      </c>
      <c r="T52" s="11">
        <f t="shared" si="4"/>
        <v>0</v>
      </c>
      <c r="U52" s="11">
        <v>26.103000000000002</v>
      </c>
      <c r="V52" s="11">
        <v>20.782800000000002</v>
      </c>
      <c r="W52" s="11">
        <v>18.8386</v>
      </c>
      <c r="X52" s="11">
        <v>43.7044</v>
      </c>
      <c r="Y52" s="11">
        <v>20.824999999999999</v>
      </c>
      <c r="Z52" s="11" t="s">
        <v>68</v>
      </c>
      <c r="AA52" s="11">
        <f>P52*G52</f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33</v>
      </c>
      <c r="C53" s="1">
        <v>1.018</v>
      </c>
      <c r="D53" s="1">
        <v>396.26799999999997</v>
      </c>
      <c r="E53" s="1">
        <v>259.27999999999997</v>
      </c>
      <c r="F53" s="1">
        <v>136.988</v>
      </c>
      <c r="G53" s="6">
        <v>1</v>
      </c>
      <c r="H53" s="1">
        <v>60</v>
      </c>
      <c r="I53" s="1"/>
      <c r="J53" s="1">
        <v>244.2</v>
      </c>
      <c r="K53" s="1">
        <f t="shared" si="8"/>
        <v>15.079999999999984</v>
      </c>
      <c r="L53" s="1">
        <f t="shared" si="1"/>
        <v>259.27999999999997</v>
      </c>
      <c r="M53" s="1"/>
      <c r="N53" s="1">
        <v>0</v>
      </c>
      <c r="O53" s="1">
        <f t="shared" si="2"/>
        <v>51.855999999999995</v>
      </c>
      <c r="P53" s="5">
        <f>11*O53-N53-F53</f>
        <v>433.42799999999994</v>
      </c>
      <c r="Q53" s="5"/>
      <c r="R53" s="1"/>
      <c r="S53" s="1">
        <f t="shared" si="3"/>
        <v>11</v>
      </c>
      <c r="T53" s="1">
        <f t="shared" si="4"/>
        <v>2.6417000925640237</v>
      </c>
      <c r="U53" s="1">
        <v>24.418800000000001</v>
      </c>
      <c r="V53" s="1">
        <v>42.692</v>
      </c>
      <c r="W53" s="1">
        <v>24.231400000000001</v>
      </c>
      <c r="X53" s="1">
        <v>20.89</v>
      </c>
      <c r="Y53" s="1">
        <v>54.772399999999998</v>
      </c>
      <c r="Z53" s="1"/>
      <c r="AA53" s="1">
        <f>P53*G53</f>
        <v>433.42799999999994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33</v>
      </c>
      <c r="C54" s="1">
        <v>143.99600000000001</v>
      </c>
      <c r="D54" s="1">
        <v>321.24099999999999</v>
      </c>
      <c r="E54" s="1">
        <v>278.245</v>
      </c>
      <c r="F54" s="1">
        <v>120.55200000000001</v>
      </c>
      <c r="G54" s="6">
        <v>1</v>
      </c>
      <c r="H54" s="1">
        <v>45</v>
      </c>
      <c r="I54" s="1"/>
      <c r="J54" s="1">
        <v>277.89999999999998</v>
      </c>
      <c r="K54" s="1">
        <f t="shared" si="8"/>
        <v>0.34500000000002728</v>
      </c>
      <c r="L54" s="1">
        <f t="shared" si="1"/>
        <v>278.245</v>
      </c>
      <c r="M54" s="1"/>
      <c r="N54" s="1">
        <v>317</v>
      </c>
      <c r="O54" s="1">
        <f t="shared" si="2"/>
        <v>55.649000000000001</v>
      </c>
      <c r="P54" s="5">
        <f t="shared" ref="P53:P57" si="12">13*O54-N54-F54</f>
        <v>285.88499999999999</v>
      </c>
      <c r="Q54" s="5"/>
      <c r="R54" s="1"/>
      <c r="S54" s="1">
        <f t="shared" si="3"/>
        <v>13</v>
      </c>
      <c r="T54" s="1">
        <f t="shared" si="4"/>
        <v>7.8627109202321694</v>
      </c>
      <c r="U54" s="1">
        <v>53.181800000000003</v>
      </c>
      <c r="V54" s="1">
        <v>50.860799999999998</v>
      </c>
      <c r="W54" s="1">
        <v>42.206200000000003</v>
      </c>
      <c r="X54" s="1">
        <v>43.836799999999997</v>
      </c>
      <c r="Y54" s="1">
        <v>55.180799999999998</v>
      </c>
      <c r="Z54" s="1"/>
      <c r="AA54" s="1">
        <f>P54*G54</f>
        <v>285.88499999999999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31</v>
      </c>
      <c r="C55" s="1"/>
      <c r="D55" s="1">
        <v>100</v>
      </c>
      <c r="E55" s="1">
        <v>90</v>
      </c>
      <c r="F55" s="1">
        <v>10</v>
      </c>
      <c r="G55" s="6">
        <v>0.1</v>
      </c>
      <c r="H55" s="1">
        <v>60</v>
      </c>
      <c r="I55" s="1"/>
      <c r="J55" s="1">
        <v>131</v>
      </c>
      <c r="K55" s="1">
        <f t="shared" si="8"/>
        <v>-41</v>
      </c>
      <c r="L55" s="1">
        <f t="shared" si="1"/>
        <v>90</v>
      </c>
      <c r="M55" s="1"/>
      <c r="N55" s="1">
        <v>0</v>
      </c>
      <c r="O55" s="1">
        <f t="shared" si="2"/>
        <v>18</v>
      </c>
      <c r="P55" s="5">
        <f>8*O55-N55-F55</f>
        <v>134</v>
      </c>
      <c r="Q55" s="5"/>
      <c r="R55" s="1"/>
      <c r="S55" s="1">
        <f t="shared" si="3"/>
        <v>8</v>
      </c>
      <c r="T55" s="1">
        <f t="shared" si="4"/>
        <v>0.55555555555555558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7" t="s">
        <v>62</v>
      </c>
      <c r="AA55" s="1">
        <f>P55*G55</f>
        <v>13.4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33</v>
      </c>
      <c r="C56" s="1"/>
      <c r="D56" s="1">
        <v>89.031000000000006</v>
      </c>
      <c r="E56" s="1">
        <v>89.031000000000006</v>
      </c>
      <c r="F56" s="1"/>
      <c r="G56" s="6">
        <v>1</v>
      </c>
      <c r="H56" s="1">
        <v>45</v>
      </c>
      <c r="I56" s="1"/>
      <c r="J56" s="1">
        <v>90</v>
      </c>
      <c r="K56" s="1">
        <f t="shared" si="8"/>
        <v>-0.96899999999999409</v>
      </c>
      <c r="L56" s="1">
        <f t="shared" si="1"/>
        <v>89.031000000000006</v>
      </c>
      <c r="M56" s="1"/>
      <c r="N56" s="1">
        <v>0</v>
      </c>
      <c r="O56" s="1">
        <f t="shared" si="2"/>
        <v>17.8062</v>
      </c>
      <c r="P56" s="5">
        <f>8*O56-N56-F56</f>
        <v>142.4496</v>
      </c>
      <c r="Q56" s="5"/>
      <c r="R56" s="1"/>
      <c r="S56" s="1">
        <f t="shared" si="3"/>
        <v>8</v>
      </c>
      <c r="T56" s="1">
        <f t="shared" si="4"/>
        <v>0</v>
      </c>
      <c r="U56" s="1">
        <v>2.3199999999999998</v>
      </c>
      <c r="V56" s="1">
        <v>9.9163999999999994</v>
      </c>
      <c r="W56" s="1">
        <v>2.9453999999999998</v>
      </c>
      <c r="X56" s="1">
        <v>6.1807999999999996</v>
      </c>
      <c r="Y56" s="1">
        <v>9.4957999999999991</v>
      </c>
      <c r="Z56" s="1"/>
      <c r="AA56" s="1">
        <f>P56*G56</f>
        <v>142.4496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31</v>
      </c>
      <c r="C57" s="1">
        <v>113</v>
      </c>
      <c r="D57" s="1">
        <v>21</v>
      </c>
      <c r="E57" s="1">
        <v>104</v>
      </c>
      <c r="F57" s="1">
        <v>9</v>
      </c>
      <c r="G57" s="6">
        <v>0.09</v>
      </c>
      <c r="H57" s="1">
        <v>60</v>
      </c>
      <c r="I57" s="1"/>
      <c r="J57" s="1">
        <v>117</v>
      </c>
      <c r="K57" s="1">
        <f t="shared" si="8"/>
        <v>-13</v>
      </c>
      <c r="L57" s="1">
        <f t="shared" si="1"/>
        <v>104</v>
      </c>
      <c r="M57" s="1"/>
      <c r="N57" s="1">
        <v>20</v>
      </c>
      <c r="O57" s="1">
        <f t="shared" si="2"/>
        <v>20.8</v>
      </c>
      <c r="P57" s="5">
        <f>9*O57-N57-F57</f>
        <v>158.20000000000002</v>
      </c>
      <c r="Q57" s="5"/>
      <c r="R57" s="1"/>
      <c r="S57" s="1">
        <f t="shared" si="3"/>
        <v>9</v>
      </c>
      <c r="T57" s="1">
        <f t="shared" si="4"/>
        <v>1.3942307692307692</v>
      </c>
      <c r="U57" s="1">
        <v>10.199999999999999</v>
      </c>
      <c r="V57" s="1">
        <v>13</v>
      </c>
      <c r="W57" s="1">
        <v>11.6</v>
      </c>
      <c r="X57" s="1">
        <v>21.2</v>
      </c>
      <c r="Y57" s="1">
        <v>29</v>
      </c>
      <c r="Z57" s="1"/>
      <c r="AA57" s="1">
        <f>P57*G57</f>
        <v>14.238000000000001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90</v>
      </c>
      <c r="B58" s="11" t="s">
        <v>33</v>
      </c>
      <c r="C58" s="11">
        <v>62.2</v>
      </c>
      <c r="D58" s="11">
        <v>2.1999999999999999E-2</v>
      </c>
      <c r="E58" s="11">
        <v>14.875999999999999</v>
      </c>
      <c r="F58" s="11">
        <v>47.345999999999997</v>
      </c>
      <c r="G58" s="12">
        <v>0</v>
      </c>
      <c r="H58" s="11">
        <v>60</v>
      </c>
      <c r="I58" s="11"/>
      <c r="J58" s="11">
        <v>15.6</v>
      </c>
      <c r="K58" s="11">
        <f t="shared" si="8"/>
        <v>-0.7240000000000002</v>
      </c>
      <c r="L58" s="11">
        <f t="shared" si="1"/>
        <v>14.875999999999999</v>
      </c>
      <c r="M58" s="11"/>
      <c r="N58" s="11"/>
      <c r="O58" s="11">
        <f t="shared" si="2"/>
        <v>2.9752000000000001</v>
      </c>
      <c r="P58" s="13"/>
      <c r="Q58" s="13"/>
      <c r="R58" s="11"/>
      <c r="S58" s="11">
        <f t="shared" si="3"/>
        <v>15.913552030115621</v>
      </c>
      <c r="T58" s="11">
        <f t="shared" si="4"/>
        <v>15.913552030115621</v>
      </c>
      <c r="U58" s="11">
        <v>0.82</v>
      </c>
      <c r="V58" s="11">
        <v>1.6375999999999999</v>
      </c>
      <c r="W58" s="11">
        <v>3.278799999999999</v>
      </c>
      <c r="X58" s="11">
        <v>7.6183999999999994</v>
      </c>
      <c r="Y58" s="11">
        <v>4.3423999999999996</v>
      </c>
      <c r="Z58" s="11" t="s">
        <v>34</v>
      </c>
      <c r="AA58" s="11">
        <f>P58*G58</f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1" t="s">
        <v>91</v>
      </c>
      <c r="B59" s="11" t="s">
        <v>33</v>
      </c>
      <c r="C59" s="11">
        <v>40.130000000000003</v>
      </c>
      <c r="D59" s="11"/>
      <c r="E59" s="11">
        <v>25.878</v>
      </c>
      <c r="F59" s="11">
        <v>9.4740000000000002</v>
      </c>
      <c r="G59" s="12">
        <v>0</v>
      </c>
      <c r="H59" s="11">
        <v>60</v>
      </c>
      <c r="I59" s="11"/>
      <c r="J59" s="11">
        <v>25.3</v>
      </c>
      <c r="K59" s="11">
        <f t="shared" si="8"/>
        <v>0.5779999999999994</v>
      </c>
      <c r="L59" s="11">
        <f t="shared" si="1"/>
        <v>25.878</v>
      </c>
      <c r="M59" s="11"/>
      <c r="N59" s="11"/>
      <c r="O59" s="11">
        <f t="shared" si="2"/>
        <v>5.1756000000000002</v>
      </c>
      <c r="P59" s="13"/>
      <c r="Q59" s="13"/>
      <c r="R59" s="11"/>
      <c r="S59" s="11">
        <f t="shared" si="3"/>
        <v>1.8305124043589149</v>
      </c>
      <c r="T59" s="11">
        <f t="shared" si="4"/>
        <v>1.8305124043589149</v>
      </c>
      <c r="U59" s="11">
        <v>2.4072</v>
      </c>
      <c r="V59" s="11">
        <v>1.08</v>
      </c>
      <c r="W59" s="11">
        <v>2.9742000000000002</v>
      </c>
      <c r="X59" s="11">
        <v>5.3914</v>
      </c>
      <c r="Y59" s="11">
        <v>2.1646000000000001</v>
      </c>
      <c r="Z59" s="11" t="s">
        <v>34</v>
      </c>
      <c r="AA59" s="11">
        <f>P59*G59</f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1" t="s">
        <v>92</v>
      </c>
      <c r="B60" s="11" t="s">
        <v>33</v>
      </c>
      <c r="C60" s="11">
        <v>44.99</v>
      </c>
      <c r="D60" s="11"/>
      <c r="E60" s="11">
        <v>16.288</v>
      </c>
      <c r="F60" s="11">
        <v>19.010000000000002</v>
      </c>
      <c r="G60" s="12">
        <v>0</v>
      </c>
      <c r="H60" s="11">
        <v>60</v>
      </c>
      <c r="I60" s="11"/>
      <c r="J60" s="11">
        <v>15.8</v>
      </c>
      <c r="K60" s="11">
        <f t="shared" si="8"/>
        <v>0.48799999999999955</v>
      </c>
      <c r="L60" s="11">
        <f t="shared" si="1"/>
        <v>16.288</v>
      </c>
      <c r="M60" s="11"/>
      <c r="N60" s="11"/>
      <c r="O60" s="11">
        <f t="shared" si="2"/>
        <v>3.2576000000000001</v>
      </c>
      <c r="P60" s="13"/>
      <c r="Q60" s="13"/>
      <c r="R60" s="11"/>
      <c r="S60" s="11">
        <f t="shared" si="3"/>
        <v>5.8355844793713167</v>
      </c>
      <c r="T60" s="11">
        <f t="shared" si="4"/>
        <v>5.8355844793713167</v>
      </c>
      <c r="U60" s="11">
        <v>2.4529999999999998</v>
      </c>
      <c r="V60" s="11">
        <v>0.27479999999999999</v>
      </c>
      <c r="W60" s="11">
        <v>0.26800000000000002</v>
      </c>
      <c r="X60" s="11">
        <v>5.6823999999999986</v>
      </c>
      <c r="Y60" s="11">
        <v>1.8882000000000001</v>
      </c>
      <c r="Z60" s="11" t="s">
        <v>93</v>
      </c>
      <c r="AA60" s="11">
        <f>P60*G60</f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94</v>
      </c>
      <c r="B61" s="11" t="s">
        <v>31</v>
      </c>
      <c r="C61" s="11">
        <v>135</v>
      </c>
      <c r="D61" s="11"/>
      <c r="E61" s="11">
        <v>32</v>
      </c>
      <c r="F61" s="11">
        <v>94</v>
      </c>
      <c r="G61" s="12">
        <v>0</v>
      </c>
      <c r="H61" s="11">
        <v>45</v>
      </c>
      <c r="I61" s="11"/>
      <c r="J61" s="11">
        <v>32</v>
      </c>
      <c r="K61" s="11">
        <f t="shared" si="8"/>
        <v>0</v>
      </c>
      <c r="L61" s="11">
        <f t="shared" si="1"/>
        <v>32</v>
      </c>
      <c r="M61" s="11"/>
      <c r="N61" s="11"/>
      <c r="O61" s="11">
        <f t="shared" si="2"/>
        <v>6.4</v>
      </c>
      <c r="P61" s="13"/>
      <c r="Q61" s="13"/>
      <c r="R61" s="11"/>
      <c r="S61" s="11">
        <f t="shared" si="3"/>
        <v>14.6875</v>
      </c>
      <c r="T61" s="11">
        <f t="shared" si="4"/>
        <v>14.6875</v>
      </c>
      <c r="U61" s="11">
        <v>7.6</v>
      </c>
      <c r="V61" s="11">
        <v>7.2</v>
      </c>
      <c r="W61" s="11">
        <v>4.2</v>
      </c>
      <c r="X61" s="11">
        <v>18</v>
      </c>
      <c r="Y61" s="11">
        <v>6</v>
      </c>
      <c r="Z61" s="11" t="s">
        <v>34</v>
      </c>
      <c r="AA61" s="11">
        <f>P61*G61</f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33</v>
      </c>
      <c r="C62" s="1"/>
      <c r="D62" s="1">
        <v>209.92599999999999</v>
      </c>
      <c r="E62" s="1">
        <v>208.02699999999999</v>
      </c>
      <c r="F62" s="1">
        <v>1.899</v>
      </c>
      <c r="G62" s="6">
        <v>1</v>
      </c>
      <c r="H62" s="1">
        <v>45</v>
      </c>
      <c r="I62" s="1"/>
      <c r="J62" s="1">
        <v>217</v>
      </c>
      <c r="K62" s="1">
        <f t="shared" si="8"/>
        <v>-8.9730000000000132</v>
      </c>
      <c r="L62" s="1">
        <f t="shared" si="1"/>
        <v>195.798</v>
      </c>
      <c r="M62" s="1">
        <v>12.228999999999999</v>
      </c>
      <c r="N62" s="1">
        <v>0</v>
      </c>
      <c r="O62" s="1">
        <f t="shared" si="2"/>
        <v>39.159599999999998</v>
      </c>
      <c r="P62" s="5">
        <f>8*O62-N62-F62</f>
        <v>311.37779999999998</v>
      </c>
      <c r="Q62" s="5"/>
      <c r="R62" s="1"/>
      <c r="S62" s="1">
        <f t="shared" si="3"/>
        <v>8</v>
      </c>
      <c r="T62" s="1">
        <f t="shared" si="4"/>
        <v>4.8493855912726383E-2</v>
      </c>
      <c r="U62" s="1">
        <v>16.7318</v>
      </c>
      <c r="V62" s="1">
        <v>26.0928</v>
      </c>
      <c r="W62" s="1">
        <v>18.1708</v>
      </c>
      <c r="X62" s="1">
        <v>26.787199999999999</v>
      </c>
      <c r="Y62" s="1">
        <v>24.6662</v>
      </c>
      <c r="Z62" s="1"/>
      <c r="AA62" s="1">
        <f>P62*G62</f>
        <v>311.37779999999998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31</v>
      </c>
      <c r="C63" s="1">
        <v>274</v>
      </c>
      <c r="D63" s="1">
        <v>672</v>
      </c>
      <c r="E63" s="1">
        <v>531</v>
      </c>
      <c r="F63" s="1">
        <v>152</v>
      </c>
      <c r="G63" s="6">
        <v>0.28000000000000003</v>
      </c>
      <c r="H63" s="1">
        <v>45</v>
      </c>
      <c r="I63" s="1"/>
      <c r="J63" s="1">
        <v>534</v>
      </c>
      <c r="K63" s="1">
        <f t="shared" si="8"/>
        <v>-3</v>
      </c>
      <c r="L63" s="1">
        <f t="shared" si="1"/>
        <v>531</v>
      </c>
      <c r="M63" s="1"/>
      <c r="N63" s="1">
        <v>757</v>
      </c>
      <c r="O63" s="1">
        <f t="shared" si="2"/>
        <v>106.2</v>
      </c>
      <c r="P63" s="5">
        <f t="shared" ref="P62:P73" si="13">13*O63-N63-F63</f>
        <v>471.60000000000014</v>
      </c>
      <c r="Q63" s="5"/>
      <c r="R63" s="1"/>
      <c r="S63" s="1">
        <f t="shared" si="3"/>
        <v>13.000000000000002</v>
      </c>
      <c r="T63" s="1">
        <f t="shared" si="4"/>
        <v>8.5593220338983045</v>
      </c>
      <c r="U63" s="1">
        <v>102.8</v>
      </c>
      <c r="V63" s="1">
        <v>80</v>
      </c>
      <c r="W63" s="1">
        <v>14</v>
      </c>
      <c r="X63" s="1">
        <v>94.4</v>
      </c>
      <c r="Y63" s="1">
        <v>41.8</v>
      </c>
      <c r="Z63" s="1"/>
      <c r="AA63" s="1">
        <f>P63*G63</f>
        <v>132.04800000000006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31</v>
      </c>
      <c r="C64" s="1">
        <v>359</v>
      </c>
      <c r="D64" s="1">
        <v>120</v>
      </c>
      <c r="E64" s="1">
        <v>316</v>
      </c>
      <c r="F64" s="1"/>
      <c r="G64" s="6">
        <v>0.28000000000000003</v>
      </c>
      <c r="H64" s="1">
        <v>45</v>
      </c>
      <c r="I64" s="1"/>
      <c r="J64" s="1">
        <v>363</v>
      </c>
      <c r="K64" s="1">
        <f t="shared" si="8"/>
        <v>-47</v>
      </c>
      <c r="L64" s="1">
        <f t="shared" si="1"/>
        <v>316</v>
      </c>
      <c r="M64" s="1"/>
      <c r="N64" s="1">
        <v>279</v>
      </c>
      <c r="O64" s="1">
        <f t="shared" si="2"/>
        <v>63.2</v>
      </c>
      <c r="P64" s="5">
        <f>12*O64-N64-F64</f>
        <v>479.40000000000009</v>
      </c>
      <c r="Q64" s="5"/>
      <c r="R64" s="1"/>
      <c r="S64" s="1">
        <f t="shared" si="3"/>
        <v>12.000000000000002</v>
      </c>
      <c r="T64" s="1">
        <f t="shared" si="4"/>
        <v>4.4145569620253164</v>
      </c>
      <c r="U64" s="1">
        <v>45.8</v>
      </c>
      <c r="V64" s="1">
        <v>34.4</v>
      </c>
      <c r="W64" s="1">
        <v>28</v>
      </c>
      <c r="X64" s="1">
        <v>65.400000000000006</v>
      </c>
      <c r="Y64" s="1">
        <v>43.6</v>
      </c>
      <c r="Z64" s="1"/>
      <c r="AA64" s="1">
        <f>P64*G64</f>
        <v>134.23200000000003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31</v>
      </c>
      <c r="C65" s="1">
        <v>273</v>
      </c>
      <c r="D65" s="1">
        <v>1034</v>
      </c>
      <c r="E65" s="1">
        <v>584</v>
      </c>
      <c r="F65" s="1">
        <v>409</v>
      </c>
      <c r="G65" s="6">
        <v>0.35</v>
      </c>
      <c r="H65" s="1">
        <v>45</v>
      </c>
      <c r="I65" s="1"/>
      <c r="J65" s="1">
        <v>584</v>
      </c>
      <c r="K65" s="1">
        <f t="shared" si="8"/>
        <v>0</v>
      </c>
      <c r="L65" s="1">
        <f t="shared" si="1"/>
        <v>584</v>
      </c>
      <c r="M65" s="1"/>
      <c r="N65" s="1">
        <v>225</v>
      </c>
      <c r="O65" s="1">
        <f t="shared" si="2"/>
        <v>116.8</v>
      </c>
      <c r="P65" s="5">
        <f t="shared" si="13"/>
        <v>884.39999999999986</v>
      </c>
      <c r="Q65" s="5"/>
      <c r="R65" s="1"/>
      <c r="S65" s="1">
        <f t="shared" si="3"/>
        <v>13</v>
      </c>
      <c r="T65" s="1">
        <f t="shared" si="4"/>
        <v>5.4280821917808222</v>
      </c>
      <c r="U65" s="1">
        <v>90.4</v>
      </c>
      <c r="V65" s="1">
        <v>106.6</v>
      </c>
      <c r="W65" s="1">
        <v>85.8</v>
      </c>
      <c r="X65" s="1">
        <v>112.4</v>
      </c>
      <c r="Y65" s="1">
        <v>98.6</v>
      </c>
      <c r="Z65" s="1"/>
      <c r="AA65" s="1">
        <f>P65*G65</f>
        <v>309.53999999999991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31</v>
      </c>
      <c r="C66" s="1">
        <v>371</v>
      </c>
      <c r="D66" s="1">
        <v>592</v>
      </c>
      <c r="E66" s="1">
        <v>551</v>
      </c>
      <c r="F66" s="1"/>
      <c r="G66" s="6">
        <v>0.28000000000000003</v>
      </c>
      <c r="H66" s="1">
        <v>45</v>
      </c>
      <c r="I66" s="1"/>
      <c r="J66" s="1">
        <v>553</v>
      </c>
      <c r="K66" s="1">
        <f t="shared" si="8"/>
        <v>-2</v>
      </c>
      <c r="L66" s="1">
        <f t="shared" si="1"/>
        <v>551</v>
      </c>
      <c r="M66" s="1"/>
      <c r="N66" s="1">
        <v>592</v>
      </c>
      <c r="O66" s="1">
        <f t="shared" si="2"/>
        <v>110.2</v>
      </c>
      <c r="P66" s="5">
        <f t="shared" si="13"/>
        <v>840.60000000000014</v>
      </c>
      <c r="Q66" s="5"/>
      <c r="R66" s="1"/>
      <c r="S66" s="1">
        <f t="shared" si="3"/>
        <v>13.000000000000002</v>
      </c>
      <c r="T66" s="1">
        <f t="shared" si="4"/>
        <v>5.3720508166969143</v>
      </c>
      <c r="U66" s="1">
        <v>84.6</v>
      </c>
      <c r="V66" s="1">
        <v>74.8</v>
      </c>
      <c r="W66" s="1">
        <v>77.2</v>
      </c>
      <c r="X66" s="1">
        <v>103.4</v>
      </c>
      <c r="Y66" s="1">
        <v>82</v>
      </c>
      <c r="Z66" s="1"/>
      <c r="AA66" s="1">
        <f>P66*G66</f>
        <v>235.36800000000005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31</v>
      </c>
      <c r="C67" s="1">
        <v>418</v>
      </c>
      <c r="D67" s="1">
        <v>936</v>
      </c>
      <c r="E67" s="1">
        <v>764</v>
      </c>
      <c r="F67" s="1">
        <v>471</v>
      </c>
      <c r="G67" s="6">
        <v>0.35</v>
      </c>
      <c r="H67" s="1">
        <v>45</v>
      </c>
      <c r="I67" s="1"/>
      <c r="J67" s="1">
        <v>760</v>
      </c>
      <c r="K67" s="1">
        <f t="shared" si="8"/>
        <v>4</v>
      </c>
      <c r="L67" s="1">
        <f t="shared" si="1"/>
        <v>764</v>
      </c>
      <c r="M67" s="1"/>
      <c r="N67" s="1">
        <v>271</v>
      </c>
      <c r="O67" s="1">
        <f t="shared" si="2"/>
        <v>152.80000000000001</v>
      </c>
      <c r="P67" s="5">
        <f t="shared" si="13"/>
        <v>1244.4000000000001</v>
      </c>
      <c r="Q67" s="5"/>
      <c r="R67" s="1"/>
      <c r="S67" s="1">
        <f t="shared" si="3"/>
        <v>13</v>
      </c>
      <c r="T67" s="1">
        <f t="shared" si="4"/>
        <v>4.8560209424083762</v>
      </c>
      <c r="U67" s="1">
        <v>108.6</v>
      </c>
      <c r="V67" s="1">
        <v>134</v>
      </c>
      <c r="W67" s="1">
        <v>95</v>
      </c>
      <c r="X67" s="1">
        <v>133.4</v>
      </c>
      <c r="Y67" s="1">
        <v>112.4</v>
      </c>
      <c r="Z67" s="1"/>
      <c r="AA67" s="1">
        <f>P67*G67</f>
        <v>435.54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31</v>
      </c>
      <c r="C68" s="1">
        <v>290</v>
      </c>
      <c r="D68" s="1">
        <v>88</v>
      </c>
      <c r="E68" s="1">
        <v>258</v>
      </c>
      <c r="F68" s="1">
        <v>1</v>
      </c>
      <c r="G68" s="6">
        <v>0.28000000000000003</v>
      </c>
      <c r="H68" s="1">
        <v>45</v>
      </c>
      <c r="I68" s="1"/>
      <c r="J68" s="1">
        <v>284</v>
      </c>
      <c r="K68" s="1">
        <f t="shared" si="8"/>
        <v>-26</v>
      </c>
      <c r="L68" s="1">
        <f t="shared" si="1"/>
        <v>258</v>
      </c>
      <c r="M68" s="1"/>
      <c r="N68" s="1">
        <v>300</v>
      </c>
      <c r="O68" s="1">
        <f t="shared" si="2"/>
        <v>51.6</v>
      </c>
      <c r="P68" s="5">
        <f t="shared" si="13"/>
        <v>369.80000000000007</v>
      </c>
      <c r="Q68" s="5"/>
      <c r="R68" s="1"/>
      <c r="S68" s="1">
        <f t="shared" si="3"/>
        <v>13.000000000000002</v>
      </c>
      <c r="T68" s="1">
        <f t="shared" si="4"/>
        <v>5.833333333333333</v>
      </c>
      <c r="U68" s="1">
        <v>43</v>
      </c>
      <c r="V68" s="1">
        <v>36.4</v>
      </c>
      <c r="W68" s="1">
        <v>31.4</v>
      </c>
      <c r="X68" s="1">
        <v>62.2</v>
      </c>
      <c r="Y68" s="1">
        <v>46.6</v>
      </c>
      <c r="Z68" s="1"/>
      <c r="AA68" s="1">
        <f>P68*G68</f>
        <v>103.54400000000003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31</v>
      </c>
      <c r="C69" s="1">
        <v>597</v>
      </c>
      <c r="D69" s="1">
        <v>512</v>
      </c>
      <c r="E69" s="1">
        <v>667</v>
      </c>
      <c r="F69" s="1">
        <v>3</v>
      </c>
      <c r="G69" s="6">
        <v>0.35</v>
      </c>
      <c r="H69" s="1">
        <v>45</v>
      </c>
      <c r="I69" s="1"/>
      <c r="J69" s="1">
        <v>786</v>
      </c>
      <c r="K69" s="1">
        <f t="shared" ref="K69:K85" si="14">E69-J69</f>
        <v>-119</v>
      </c>
      <c r="L69" s="1">
        <f t="shared" si="1"/>
        <v>667</v>
      </c>
      <c r="M69" s="1"/>
      <c r="N69" s="1">
        <v>946</v>
      </c>
      <c r="O69" s="1">
        <f t="shared" si="2"/>
        <v>133.4</v>
      </c>
      <c r="P69" s="5">
        <f t="shared" si="13"/>
        <v>785.2</v>
      </c>
      <c r="Q69" s="5"/>
      <c r="R69" s="1"/>
      <c r="S69" s="1">
        <f t="shared" si="3"/>
        <v>13</v>
      </c>
      <c r="T69" s="1">
        <f t="shared" si="4"/>
        <v>7.1139430284857568</v>
      </c>
      <c r="U69" s="1">
        <v>115.8</v>
      </c>
      <c r="V69" s="1">
        <v>96.6</v>
      </c>
      <c r="W69" s="1">
        <v>107</v>
      </c>
      <c r="X69" s="1">
        <v>146.19999999999999</v>
      </c>
      <c r="Y69" s="1">
        <v>120.8</v>
      </c>
      <c r="Z69" s="1"/>
      <c r="AA69" s="1">
        <f>P69*G69</f>
        <v>274.82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31</v>
      </c>
      <c r="C70" s="1">
        <v>285</v>
      </c>
      <c r="D70" s="1">
        <v>32</v>
      </c>
      <c r="E70" s="1">
        <v>137</v>
      </c>
      <c r="F70" s="1">
        <v>123</v>
      </c>
      <c r="G70" s="6">
        <v>0.28000000000000003</v>
      </c>
      <c r="H70" s="1">
        <v>45</v>
      </c>
      <c r="I70" s="1"/>
      <c r="J70" s="1">
        <v>140</v>
      </c>
      <c r="K70" s="1">
        <f t="shared" si="14"/>
        <v>-3</v>
      </c>
      <c r="L70" s="1">
        <f t="shared" ref="L70:L85" si="15">E70-M70</f>
        <v>137</v>
      </c>
      <c r="M70" s="1"/>
      <c r="N70" s="1">
        <v>154</v>
      </c>
      <c r="O70" s="1">
        <f t="shared" ref="O70:O85" si="16">L70/5</f>
        <v>27.4</v>
      </c>
      <c r="P70" s="5">
        <f t="shared" si="13"/>
        <v>79.199999999999989</v>
      </c>
      <c r="Q70" s="5"/>
      <c r="R70" s="1"/>
      <c r="S70" s="1">
        <f t="shared" ref="S70:S85" si="17">(F70+N70+P70)/O70</f>
        <v>13</v>
      </c>
      <c r="T70" s="1">
        <f t="shared" ref="T70:T85" si="18">(F70+N70)/O70</f>
        <v>10.109489051094892</v>
      </c>
      <c r="U70" s="1">
        <v>31.4</v>
      </c>
      <c r="V70" s="1">
        <v>17.2</v>
      </c>
      <c r="W70" s="1">
        <v>35.799999999999997</v>
      </c>
      <c r="X70" s="1">
        <v>24.8</v>
      </c>
      <c r="Y70" s="1">
        <v>3.4</v>
      </c>
      <c r="Z70" s="1"/>
      <c r="AA70" s="1">
        <f>P70*G70</f>
        <v>22.175999999999998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31</v>
      </c>
      <c r="C71" s="1">
        <v>83</v>
      </c>
      <c r="D71" s="1">
        <v>80</v>
      </c>
      <c r="E71" s="15">
        <f>141+E83</f>
        <v>146</v>
      </c>
      <c r="F71" s="1">
        <v>3</v>
      </c>
      <c r="G71" s="6">
        <v>0.5</v>
      </c>
      <c r="H71" s="1">
        <v>45</v>
      </c>
      <c r="I71" s="1"/>
      <c r="J71" s="1">
        <v>170</v>
      </c>
      <c r="K71" s="1">
        <f t="shared" si="14"/>
        <v>-24</v>
      </c>
      <c r="L71" s="1">
        <f t="shared" si="15"/>
        <v>146</v>
      </c>
      <c r="M71" s="1"/>
      <c r="N71" s="1">
        <v>0</v>
      </c>
      <c r="O71" s="1">
        <f t="shared" si="16"/>
        <v>29.2</v>
      </c>
      <c r="P71" s="5">
        <f>7*O71-N71-F71</f>
        <v>201.4</v>
      </c>
      <c r="Q71" s="5"/>
      <c r="R71" s="1"/>
      <c r="S71" s="1">
        <f t="shared" si="17"/>
        <v>7</v>
      </c>
      <c r="T71" s="1">
        <f t="shared" si="18"/>
        <v>0.10273972602739727</v>
      </c>
      <c r="U71" s="1">
        <v>10.8</v>
      </c>
      <c r="V71" s="1">
        <v>25.2</v>
      </c>
      <c r="W71" s="1">
        <v>17.600000000000001</v>
      </c>
      <c r="X71" s="1">
        <v>20.8</v>
      </c>
      <c r="Y71" s="1">
        <v>25.8</v>
      </c>
      <c r="Z71" s="1"/>
      <c r="AA71" s="1">
        <f>P71*G71</f>
        <v>100.7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31</v>
      </c>
      <c r="C72" s="1">
        <v>324</v>
      </c>
      <c r="D72" s="1">
        <v>1301</v>
      </c>
      <c r="E72" s="15">
        <f>783+E84</f>
        <v>904</v>
      </c>
      <c r="F72" s="1">
        <v>556</v>
      </c>
      <c r="G72" s="6">
        <v>0.41</v>
      </c>
      <c r="H72" s="1">
        <v>45</v>
      </c>
      <c r="I72" s="1"/>
      <c r="J72" s="1">
        <v>773</v>
      </c>
      <c r="K72" s="1">
        <f t="shared" si="14"/>
        <v>131</v>
      </c>
      <c r="L72" s="1">
        <f t="shared" si="15"/>
        <v>904</v>
      </c>
      <c r="M72" s="1"/>
      <c r="N72" s="1">
        <v>0</v>
      </c>
      <c r="O72" s="1">
        <f t="shared" si="16"/>
        <v>180.8</v>
      </c>
      <c r="P72" s="5">
        <f>11*O72-N72-F72</f>
        <v>1432.8000000000002</v>
      </c>
      <c r="Q72" s="5"/>
      <c r="R72" s="1"/>
      <c r="S72" s="1">
        <f t="shared" si="17"/>
        <v>11</v>
      </c>
      <c r="T72" s="1">
        <f t="shared" si="18"/>
        <v>3.0752212389380529</v>
      </c>
      <c r="U72" s="1">
        <v>95.4</v>
      </c>
      <c r="V72" s="1">
        <v>158</v>
      </c>
      <c r="W72" s="1">
        <v>111.4</v>
      </c>
      <c r="X72" s="1">
        <v>119.2</v>
      </c>
      <c r="Y72" s="1">
        <v>137.19999999999999</v>
      </c>
      <c r="Z72" s="1"/>
      <c r="AA72" s="1">
        <f>P72*G72</f>
        <v>587.44800000000009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31</v>
      </c>
      <c r="C73" s="1"/>
      <c r="D73" s="1">
        <v>106</v>
      </c>
      <c r="E73" s="1">
        <v>106</v>
      </c>
      <c r="F73" s="1"/>
      <c r="G73" s="6">
        <v>0.41</v>
      </c>
      <c r="H73" s="1">
        <v>45</v>
      </c>
      <c r="I73" s="1"/>
      <c r="J73" s="1">
        <v>158</v>
      </c>
      <c r="K73" s="1">
        <f t="shared" si="14"/>
        <v>-52</v>
      </c>
      <c r="L73" s="1">
        <f t="shared" si="15"/>
        <v>106</v>
      </c>
      <c r="M73" s="1"/>
      <c r="N73" s="1">
        <v>0</v>
      </c>
      <c r="O73" s="1">
        <f t="shared" si="16"/>
        <v>21.2</v>
      </c>
      <c r="P73" s="5">
        <f>7*O73-N73-F73</f>
        <v>148.4</v>
      </c>
      <c r="Q73" s="5"/>
      <c r="R73" s="1"/>
      <c r="S73" s="1">
        <f t="shared" si="17"/>
        <v>7.0000000000000009</v>
      </c>
      <c r="T73" s="1">
        <f t="shared" si="18"/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7" t="s">
        <v>62</v>
      </c>
      <c r="AA73" s="1">
        <f>P73*G73</f>
        <v>60.844000000000001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107</v>
      </c>
      <c r="B74" s="11" t="s">
        <v>31</v>
      </c>
      <c r="C74" s="11">
        <v>66</v>
      </c>
      <c r="D74" s="11"/>
      <c r="E74" s="11">
        <v>63</v>
      </c>
      <c r="F74" s="11">
        <v>1</v>
      </c>
      <c r="G74" s="12">
        <v>0</v>
      </c>
      <c r="H74" s="11">
        <v>45</v>
      </c>
      <c r="I74" s="11"/>
      <c r="J74" s="11">
        <v>59</v>
      </c>
      <c r="K74" s="11">
        <f t="shared" si="14"/>
        <v>4</v>
      </c>
      <c r="L74" s="11">
        <f t="shared" si="15"/>
        <v>63</v>
      </c>
      <c r="M74" s="11"/>
      <c r="N74" s="11"/>
      <c r="O74" s="11">
        <f t="shared" si="16"/>
        <v>12.6</v>
      </c>
      <c r="P74" s="13"/>
      <c r="Q74" s="13"/>
      <c r="R74" s="11"/>
      <c r="S74" s="11">
        <f t="shared" si="17"/>
        <v>7.9365079365079361E-2</v>
      </c>
      <c r="T74" s="11">
        <f t="shared" si="18"/>
        <v>7.9365079365079361E-2</v>
      </c>
      <c r="U74" s="11">
        <v>2.6</v>
      </c>
      <c r="V74" s="11">
        <v>5.2</v>
      </c>
      <c r="W74" s="11">
        <v>3</v>
      </c>
      <c r="X74" s="11">
        <v>9.4</v>
      </c>
      <c r="Y74" s="11">
        <v>6</v>
      </c>
      <c r="Z74" s="11" t="s">
        <v>34</v>
      </c>
      <c r="AA74" s="11">
        <f>P74*G74</f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108</v>
      </c>
      <c r="B75" s="1" t="s">
        <v>31</v>
      </c>
      <c r="C75" s="1">
        <v>261</v>
      </c>
      <c r="D75" s="1">
        <v>30</v>
      </c>
      <c r="E75" s="1">
        <v>229</v>
      </c>
      <c r="F75" s="1">
        <v>30</v>
      </c>
      <c r="G75" s="6">
        <v>0.41</v>
      </c>
      <c r="H75" s="1">
        <v>45</v>
      </c>
      <c r="I75" s="1"/>
      <c r="J75" s="1">
        <v>246</v>
      </c>
      <c r="K75" s="1">
        <f t="shared" si="14"/>
        <v>-17</v>
      </c>
      <c r="L75" s="1">
        <f t="shared" si="15"/>
        <v>229</v>
      </c>
      <c r="M75" s="1"/>
      <c r="N75" s="1">
        <v>0</v>
      </c>
      <c r="O75" s="1">
        <f t="shared" si="16"/>
        <v>45.8</v>
      </c>
      <c r="P75" s="5">
        <f>9*O75-N75-F75</f>
        <v>382.2</v>
      </c>
      <c r="Q75" s="5"/>
      <c r="R75" s="1"/>
      <c r="S75" s="1">
        <f t="shared" si="17"/>
        <v>9</v>
      </c>
      <c r="T75" s="1">
        <f t="shared" si="18"/>
        <v>0.65502183406113546</v>
      </c>
      <c r="U75" s="1">
        <v>20.8</v>
      </c>
      <c r="V75" s="1">
        <v>28.8</v>
      </c>
      <c r="W75" s="1">
        <v>15.4</v>
      </c>
      <c r="X75" s="1">
        <v>43.6</v>
      </c>
      <c r="Y75" s="1">
        <v>25</v>
      </c>
      <c r="Z75" s="1"/>
      <c r="AA75" s="1">
        <f>P75*G75</f>
        <v>156.702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31</v>
      </c>
      <c r="C76" s="1"/>
      <c r="D76" s="1">
        <v>90</v>
      </c>
      <c r="E76" s="1">
        <v>90</v>
      </c>
      <c r="F76" s="1"/>
      <c r="G76" s="6">
        <v>0.4</v>
      </c>
      <c r="H76" s="1">
        <v>60</v>
      </c>
      <c r="I76" s="1"/>
      <c r="J76" s="1">
        <v>144</v>
      </c>
      <c r="K76" s="1">
        <f t="shared" si="14"/>
        <v>-54</v>
      </c>
      <c r="L76" s="1">
        <f t="shared" si="15"/>
        <v>90</v>
      </c>
      <c r="M76" s="1"/>
      <c r="N76" s="1">
        <v>0</v>
      </c>
      <c r="O76" s="1">
        <f t="shared" si="16"/>
        <v>18</v>
      </c>
      <c r="P76" s="5">
        <f>8*O76-N76-F76</f>
        <v>144</v>
      </c>
      <c r="Q76" s="5"/>
      <c r="R76" s="1"/>
      <c r="S76" s="1">
        <f t="shared" si="17"/>
        <v>8</v>
      </c>
      <c r="T76" s="1">
        <f t="shared" si="18"/>
        <v>0</v>
      </c>
      <c r="U76" s="1">
        <v>4</v>
      </c>
      <c r="V76" s="1">
        <v>10</v>
      </c>
      <c r="W76" s="1">
        <v>0</v>
      </c>
      <c r="X76" s="1">
        <v>5.8</v>
      </c>
      <c r="Y76" s="1">
        <v>0</v>
      </c>
      <c r="Z76" s="1"/>
      <c r="AA76" s="1">
        <f>P76*G76</f>
        <v>57.6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33</v>
      </c>
      <c r="C77" s="1">
        <v>168.5</v>
      </c>
      <c r="D77" s="1">
        <v>271.048</v>
      </c>
      <c r="E77" s="1">
        <v>232.011</v>
      </c>
      <c r="F77" s="1">
        <v>95.43</v>
      </c>
      <c r="G77" s="6">
        <v>1</v>
      </c>
      <c r="H77" s="1">
        <v>60</v>
      </c>
      <c r="I77" s="1"/>
      <c r="J77" s="1">
        <v>219</v>
      </c>
      <c r="K77" s="1">
        <f t="shared" si="14"/>
        <v>13.010999999999996</v>
      </c>
      <c r="L77" s="1">
        <f t="shared" si="15"/>
        <v>232.011</v>
      </c>
      <c r="M77" s="1"/>
      <c r="N77" s="1">
        <v>349</v>
      </c>
      <c r="O77" s="1">
        <f t="shared" si="16"/>
        <v>46.402200000000001</v>
      </c>
      <c r="P77" s="5">
        <f t="shared" ref="P75:P81" si="19">13*O77-N77-F77</f>
        <v>158.79860000000002</v>
      </c>
      <c r="Q77" s="5"/>
      <c r="R77" s="1"/>
      <c r="S77" s="1">
        <f t="shared" si="17"/>
        <v>13</v>
      </c>
      <c r="T77" s="1">
        <f t="shared" si="18"/>
        <v>9.5777786398058709</v>
      </c>
      <c r="U77" s="1">
        <v>50.392800000000001</v>
      </c>
      <c r="V77" s="1">
        <v>45.085999999999999</v>
      </c>
      <c r="W77" s="1">
        <v>9.3604000000000021</v>
      </c>
      <c r="X77" s="1">
        <v>50.205399999999997</v>
      </c>
      <c r="Y77" s="1">
        <v>33.2654</v>
      </c>
      <c r="Z77" s="1"/>
      <c r="AA77" s="1">
        <f>P77*G77</f>
        <v>158.79860000000002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111</v>
      </c>
      <c r="B78" s="1" t="s">
        <v>31</v>
      </c>
      <c r="C78" s="1"/>
      <c r="D78" s="1">
        <v>96</v>
      </c>
      <c r="E78" s="1">
        <v>96</v>
      </c>
      <c r="F78" s="1"/>
      <c r="G78" s="6">
        <v>0.35</v>
      </c>
      <c r="H78" s="1">
        <v>45</v>
      </c>
      <c r="I78" s="1"/>
      <c r="J78" s="1">
        <v>151</v>
      </c>
      <c r="K78" s="1">
        <f t="shared" si="14"/>
        <v>-55</v>
      </c>
      <c r="L78" s="1">
        <f t="shared" si="15"/>
        <v>96</v>
      </c>
      <c r="M78" s="1"/>
      <c r="N78" s="1">
        <v>0</v>
      </c>
      <c r="O78" s="1">
        <f t="shared" si="16"/>
        <v>19.2</v>
      </c>
      <c r="P78" s="5">
        <f t="shared" ref="P78:P80" si="20">7*O78-N78-F78</f>
        <v>134.4</v>
      </c>
      <c r="Q78" s="5"/>
      <c r="R78" s="1"/>
      <c r="S78" s="1">
        <f t="shared" si="17"/>
        <v>7.0000000000000009</v>
      </c>
      <c r="T78" s="1">
        <f t="shared" si="18"/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7" t="s">
        <v>62</v>
      </c>
      <c r="AA78" s="1">
        <f>P78*G78</f>
        <v>47.04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112</v>
      </c>
      <c r="B79" s="1" t="s">
        <v>31</v>
      </c>
      <c r="C79" s="1"/>
      <c r="D79" s="1">
        <v>100</v>
      </c>
      <c r="E79" s="1">
        <v>100</v>
      </c>
      <c r="F79" s="1"/>
      <c r="G79" s="6">
        <v>0.4</v>
      </c>
      <c r="H79" s="1">
        <v>45</v>
      </c>
      <c r="I79" s="1"/>
      <c r="J79" s="1">
        <v>139</v>
      </c>
      <c r="K79" s="1">
        <f t="shared" si="14"/>
        <v>-39</v>
      </c>
      <c r="L79" s="1">
        <f t="shared" si="15"/>
        <v>100</v>
      </c>
      <c r="M79" s="1"/>
      <c r="N79" s="1">
        <v>0</v>
      </c>
      <c r="O79" s="1">
        <f t="shared" si="16"/>
        <v>20</v>
      </c>
      <c r="P79" s="5">
        <f t="shared" si="20"/>
        <v>140</v>
      </c>
      <c r="Q79" s="5"/>
      <c r="R79" s="1"/>
      <c r="S79" s="1">
        <f t="shared" si="17"/>
        <v>7</v>
      </c>
      <c r="T79" s="1">
        <f t="shared" si="18"/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7" t="s">
        <v>62</v>
      </c>
      <c r="AA79" s="1">
        <f>P79*G79</f>
        <v>56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113</v>
      </c>
      <c r="B80" s="1" t="s">
        <v>31</v>
      </c>
      <c r="C80" s="1"/>
      <c r="D80" s="1">
        <v>96</v>
      </c>
      <c r="E80" s="1">
        <v>93</v>
      </c>
      <c r="F80" s="1"/>
      <c r="G80" s="6">
        <v>0.16</v>
      </c>
      <c r="H80" s="19">
        <v>30</v>
      </c>
      <c r="I80" s="1"/>
      <c r="J80" s="1">
        <v>115</v>
      </c>
      <c r="K80" s="1">
        <f t="shared" si="14"/>
        <v>-22</v>
      </c>
      <c r="L80" s="1">
        <f t="shared" si="15"/>
        <v>93</v>
      </c>
      <c r="M80" s="1"/>
      <c r="N80" s="1">
        <v>0</v>
      </c>
      <c r="O80" s="1">
        <f t="shared" si="16"/>
        <v>18.600000000000001</v>
      </c>
      <c r="P80" s="5">
        <f t="shared" si="20"/>
        <v>130.20000000000002</v>
      </c>
      <c r="Q80" s="5"/>
      <c r="R80" s="1"/>
      <c r="S80" s="1">
        <f t="shared" si="17"/>
        <v>7</v>
      </c>
      <c r="T80" s="1">
        <f t="shared" si="18"/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7" t="s">
        <v>62</v>
      </c>
      <c r="AA80" s="1">
        <f>P80*G80</f>
        <v>20.832000000000004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114</v>
      </c>
      <c r="B81" s="1" t="s">
        <v>31</v>
      </c>
      <c r="C81" s="1"/>
      <c r="D81" s="1"/>
      <c r="E81" s="1"/>
      <c r="F81" s="1"/>
      <c r="G81" s="6">
        <v>0.36</v>
      </c>
      <c r="H81" s="1" t="e">
        <v>#N/A</v>
      </c>
      <c r="I81" s="1"/>
      <c r="J81" s="1"/>
      <c r="K81" s="1">
        <f t="shared" si="14"/>
        <v>0</v>
      </c>
      <c r="L81" s="1">
        <f t="shared" si="15"/>
        <v>0</v>
      </c>
      <c r="M81" s="1"/>
      <c r="N81" s="1">
        <v>100</v>
      </c>
      <c r="O81" s="1">
        <f t="shared" si="16"/>
        <v>0</v>
      </c>
      <c r="P81" s="5"/>
      <c r="Q81" s="5"/>
      <c r="R81" s="1"/>
      <c r="S81" s="1" t="e">
        <f t="shared" si="17"/>
        <v>#DIV/0!</v>
      </c>
      <c r="T81" s="1" t="e">
        <f t="shared" si="18"/>
        <v>#DIV/0!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7" t="s">
        <v>62</v>
      </c>
      <c r="AA81" s="1">
        <f>P81*G81</f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115</v>
      </c>
      <c r="B82" s="1" t="s">
        <v>33</v>
      </c>
      <c r="C82" s="1"/>
      <c r="D82" s="1">
        <v>1.3520000000000001</v>
      </c>
      <c r="E82" s="15">
        <v>1.3520000000000001</v>
      </c>
      <c r="F82" s="1"/>
      <c r="G82" s="6">
        <v>0</v>
      </c>
      <c r="H82" s="1" t="e">
        <v>#N/A</v>
      </c>
      <c r="I82" s="1"/>
      <c r="J82" s="1">
        <v>1</v>
      </c>
      <c r="K82" s="1">
        <f t="shared" si="14"/>
        <v>0.35200000000000009</v>
      </c>
      <c r="L82" s="1">
        <f t="shared" si="15"/>
        <v>1.3520000000000001</v>
      </c>
      <c r="M82" s="1"/>
      <c r="N82" s="1"/>
      <c r="O82" s="1">
        <f t="shared" si="16"/>
        <v>0.27040000000000003</v>
      </c>
      <c r="P82" s="5"/>
      <c r="Q82" s="5"/>
      <c r="R82" s="1"/>
      <c r="S82" s="1">
        <f t="shared" si="17"/>
        <v>0</v>
      </c>
      <c r="T82" s="1">
        <f t="shared" si="18"/>
        <v>0</v>
      </c>
      <c r="U82" s="1">
        <v>0.26960000000000001</v>
      </c>
      <c r="V82" s="1">
        <v>0.26879999999999998</v>
      </c>
      <c r="W82" s="1">
        <v>0.2</v>
      </c>
      <c r="X82" s="1">
        <v>0.2</v>
      </c>
      <c r="Y82" s="1">
        <v>0.2</v>
      </c>
      <c r="Z82" s="1"/>
      <c r="AA82" s="1">
        <f>P82*G82</f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116</v>
      </c>
      <c r="B83" s="1" t="s">
        <v>31</v>
      </c>
      <c r="C83" s="1"/>
      <c r="D83" s="1">
        <v>5</v>
      </c>
      <c r="E83" s="15">
        <v>5</v>
      </c>
      <c r="F83" s="1"/>
      <c r="G83" s="6">
        <v>0</v>
      </c>
      <c r="H83" s="1" t="e">
        <v>#N/A</v>
      </c>
      <c r="I83" s="1"/>
      <c r="J83" s="1">
        <v>6</v>
      </c>
      <c r="K83" s="1">
        <f t="shared" si="14"/>
        <v>-1</v>
      </c>
      <c r="L83" s="1">
        <f t="shared" si="15"/>
        <v>5</v>
      </c>
      <c r="M83" s="1"/>
      <c r="N83" s="1"/>
      <c r="O83" s="1">
        <f t="shared" si="16"/>
        <v>1</v>
      </c>
      <c r="P83" s="5"/>
      <c r="Q83" s="5"/>
      <c r="R83" s="1"/>
      <c r="S83" s="1">
        <f t="shared" si="17"/>
        <v>0</v>
      </c>
      <c r="T83" s="1">
        <f t="shared" si="18"/>
        <v>0</v>
      </c>
      <c r="U83" s="1">
        <v>0.6</v>
      </c>
      <c r="V83" s="1">
        <v>0.8</v>
      </c>
      <c r="W83" s="1">
        <v>0.2</v>
      </c>
      <c r="X83" s="1">
        <v>0.4</v>
      </c>
      <c r="Y83" s="1">
        <v>1.2</v>
      </c>
      <c r="Z83" s="1"/>
      <c r="AA83" s="1">
        <f>P83*G83</f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117</v>
      </c>
      <c r="B84" s="1" t="s">
        <v>31</v>
      </c>
      <c r="C84" s="1"/>
      <c r="D84" s="1">
        <v>161</v>
      </c>
      <c r="E84" s="15">
        <v>121</v>
      </c>
      <c r="F84" s="1"/>
      <c r="G84" s="6">
        <v>0</v>
      </c>
      <c r="H84" s="1" t="e">
        <v>#N/A</v>
      </c>
      <c r="I84" s="1"/>
      <c r="J84" s="1">
        <v>118</v>
      </c>
      <c r="K84" s="1">
        <f t="shared" si="14"/>
        <v>3</v>
      </c>
      <c r="L84" s="1">
        <f t="shared" si="15"/>
        <v>121</v>
      </c>
      <c r="M84" s="1"/>
      <c r="N84" s="1"/>
      <c r="O84" s="1">
        <f t="shared" si="16"/>
        <v>24.2</v>
      </c>
      <c r="P84" s="5"/>
      <c r="Q84" s="5"/>
      <c r="R84" s="1"/>
      <c r="S84" s="1">
        <f t="shared" si="17"/>
        <v>0</v>
      </c>
      <c r="T84" s="1">
        <f t="shared" si="18"/>
        <v>0</v>
      </c>
      <c r="U84" s="1">
        <v>27.8</v>
      </c>
      <c r="V84" s="1">
        <v>17</v>
      </c>
      <c r="W84" s="1">
        <v>11.4</v>
      </c>
      <c r="X84" s="1">
        <v>15.6</v>
      </c>
      <c r="Y84" s="1">
        <v>14</v>
      </c>
      <c r="Z84" s="1"/>
      <c r="AA84" s="1">
        <f>P84*G84</f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118</v>
      </c>
      <c r="B85" s="1" t="s">
        <v>33</v>
      </c>
      <c r="C85" s="1"/>
      <c r="D85" s="1">
        <v>58.5</v>
      </c>
      <c r="E85" s="15">
        <v>58.5</v>
      </c>
      <c r="F85" s="1"/>
      <c r="G85" s="6">
        <v>0</v>
      </c>
      <c r="H85" s="1" t="e">
        <v>#N/A</v>
      </c>
      <c r="I85" s="1"/>
      <c r="J85" s="1">
        <v>87</v>
      </c>
      <c r="K85" s="1">
        <f t="shared" si="14"/>
        <v>-28.5</v>
      </c>
      <c r="L85" s="1">
        <f t="shared" si="15"/>
        <v>58.5</v>
      </c>
      <c r="M85" s="1"/>
      <c r="N85" s="1"/>
      <c r="O85" s="1">
        <f t="shared" si="16"/>
        <v>11.7</v>
      </c>
      <c r="P85" s="5"/>
      <c r="Q85" s="5"/>
      <c r="R85" s="1"/>
      <c r="S85" s="1">
        <f t="shared" si="17"/>
        <v>0</v>
      </c>
      <c r="T85" s="1">
        <f t="shared" si="18"/>
        <v>0</v>
      </c>
      <c r="U85" s="1">
        <v>26.1236</v>
      </c>
      <c r="V85" s="1">
        <v>18.2194</v>
      </c>
      <c r="W85" s="1">
        <v>11.6456</v>
      </c>
      <c r="X85" s="1">
        <v>8.6864000000000008</v>
      </c>
      <c r="Y85" s="1">
        <v>22.745999999999999</v>
      </c>
      <c r="Z85" s="1"/>
      <c r="AA85" s="1">
        <f>P85*G85</f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A85" xr:uid="{0B5053DF-96C0-4F39-9F18-098F7F7CD64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2024-04-23T11:47:12Z</dcterms:created>
  <dcterms:modified xsi:type="dcterms:W3CDTF">2024-04-23T12:13:38Z</dcterms:modified>
</cp:coreProperties>
</file>