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19,08,24 Ост СЫР филиалы\"/>
    </mc:Choice>
  </mc:AlternateContent>
  <xr:revisionPtr revIDLastSave="0" documentId="13_ncr:1_{3F853048-5E46-40FA-868E-94ABADBC7B2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Q21" i="1"/>
  <c r="Q20" i="1"/>
  <c r="Q19" i="1"/>
  <c r="Q14" i="1"/>
  <c r="Q38" i="1"/>
  <c r="Q36" i="1"/>
  <c r="Q35" i="1"/>
  <c r="Q34" i="1"/>
  <c r="Q33" i="1"/>
  <c r="Q31" i="1"/>
  <c r="Q30" i="1"/>
  <c r="Q29" i="1"/>
  <c r="Q27" i="1"/>
  <c r="Q26" i="1"/>
  <c r="Q24" i="1"/>
  <c r="Q23" i="1"/>
  <c r="Q18" i="1"/>
  <c r="Q13" i="1"/>
  <c r="Q12" i="1"/>
  <c r="Q11" i="1"/>
  <c r="Q8" i="1"/>
  <c r="Q7" i="1"/>
  <c r="Q6" i="1"/>
  <c r="P44" i="1" l="1"/>
  <c r="U44" i="1" s="1"/>
  <c r="P43" i="1"/>
  <c r="U43" i="1" s="1"/>
  <c r="P42" i="1"/>
  <c r="U42" i="1" s="1"/>
  <c r="P41" i="1"/>
  <c r="U41" i="1" s="1"/>
  <c r="T41" i="1" l="1"/>
  <c r="T42" i="1"/>
  <c r="Q43" i="1"/>
  <c r="T43" i="1" s="1"/>
  <c r="Q44" i="1"/>
  <c r="T44" i="1" s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3" i="1"/>
  <c r="P24" i="1"/>
  <c r="P25" i="1"/>
  <c r="P26" i="1"/>
  <c r="P15" i="1"/>
  <c r="P27" i="1"/>
  <c r="P22" i="1"/>
  <c r="P28" i="1"/>
  <c r="P29" i="1"/>
  <c r="P30" i="1"/>
  <c r="P31" i="1"/>
  <c r="P32" i="1"/>
  <c r="P33" i="1"/>
  <c r="P34" i="1"/>
  <c r="P35" i="1"/>
  <c r="P36" i="1"/>
  <c r="P37" i="1"/>
  <c r="P38" i="1"/>
  <c r="P39" i="1"/>
  <c r="P6" i="1"/>
  <c r="AC9" i="1"/>
  <c r="AC10" i="1"/>
  <c r="AC16" i="1"/>
  <c r="AC17" i="1"/>
  <c r="AC15" i="1"/>
  <c r="AC27" i="1"/>
  <c r="AC22" i="1"/>
  <c r="AC28" i="1"/>
  <c r="AC30" i="1"/>
  <c r="AC32" i="1"/>
  <c r="AC37" i="1"/>
  <c r="K39" i="1"/>
  <c r="K38" i="1"/>
  <c r="K37" i="1"/>
  <c r="K36" i="1"/>
  <c r="K35" i="1"/>
  <c r="K34" i="1"/>
  <c r="K33" i="1"/>
  <c r="K32" i="1"/>
  <c r="K31" i="1"/>
  <c r="K30" i="1"/>
  <c r="K29" i="1"/>
  <c r="K28" i="1"/>
  <c r="K22" i="1"/>
  <c r="K27" i="1"/>
  <c r="K17" i="1"/>
  <c r="K15" i="1"/>
  <c r="K26" i="1"/>
  <c r="K25" i="1"/>
  <c r="K24" i="1"/>
  <c r="K23" i="1"/>
  <c r="K21" i="1"/>
  <c r="K20" i="1"/>
  <c r="K19" i="1"/>
  <c r="K18" i="1"/>
  <c r="K16" i="1"/>
  <c r="K14" i="1"/>
  <c r="K13" i="1"/>
  <c r="K12" i="1"/>
  <c r="K11" i="1"/>
  <c r="K44" i="1"/>
  <c r="K10" i="1"/>
  <c r="K9" i="1"/>
  <c r="K42" i="1"/>
  <c r="K43" i="1"/>
  <c r="K41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6" i="1" l="1"/>
  <c r="U38" i="1"/>
  <c r="U36" i="1"/>
  <c r="U34" i="1"/>
  <c r="T32" i="1"/>
  <c r="U32" i="1"/>
  <c r="T30" i="1"/>
  <c r="U30" i="1"/>
  <c r="T28" i="1"/>
  <c r="U28" i="1"/>
  <c r="U27" i="1"/>
  <c r="T27" i="1"/>
  <c r="U26" i="1"/>
  <c r="U24" i="1"/>
  <c r="U21" i="1"/>
  <c r="U19" i="1"/>
  <c r="U17" i="1"/>
  <c r="T17" i="1"/>
  <c r="U14" i="1"/>
  <c r="U12" i="1"/>
  <c r="U10" i="1"/>
  <c r="T10" i="1"/>
  <c r="U8" i="1"/>
  <c r="U39" i="1"/>
  <c r="U37" i="1"/>
  <c r="T37" i="1"/>
  <c r="U35" i="1"/>
  <c r="U33" i="1"/>
  <c r="U31" i="1"/>
  <c r="U29" i="1"/>
  <c r="U22" i="1"/>
  <c r="T22" i="1"/>
  <c r="U15" i="1"/>
  <c r="T15" i="1"/>
  <c r="U25" i="1"/>
  <c r="U23" i="1"/>
  <c r="U20" i="1"/>
  <c r="U18" i="1"/>
  <c r="T16" i="1"/>
  <c r="U16" i="1"/>
  <c r="U13" i="1"/>
  <c r="U11" i="1"/>
  <c r="T9" i="1"/>
  <c r="U9" i="1"/>
  <c r="U7" i="1"/>
  <c r="P5" i="1"/>
  <c r="K5" i="1"/>
  <c r="T7" i="1" l="1"/>
  <c r="AC7" i="1"/>
  <c r="T11" i="1"/>
  <c r="AC11" i="1"/>
  <c r="T13" i="1"/>
  <c r="AC13" i="1"/>
  <c r="T18" i="1"/>
  <c r="AC18" i="1"/>
  <c r="T23" i="1"/>
  <c r="AC23" i="1"/>
  <c r="T31" i="1"/>
  <c r="AC31" i="1"/>
  <c r="T39" i="1"/>
  <c r="AC39" i="1"/>
  <c r="T14" i="1"/>
  <c r="AC14" i="1"/>
  <c r="T19" i="1"/>
  <c r="AC19" i="1"/>
  <c r="T26" i="1"/>
  <c r="AC26" i="1"/>
  <c r="T34" i="1"/>
  <c r="AC34" i="1"/>
  <c r="T36" i="1"/>
  <c r="AC36" i="1"/>
  <c r="T38" i="1"/>
  <c r="AC38" i="1"/>
  <c r="T6" i="1"/>
  <c r="AC6" i="1"/>
  <c r="Q5" i="1"/>
  <c r="T20" i="1"/>
  <c r="AC20" i="1"/>
  <c r="T25" i="1"/>
  <c r="AC25" i="1"/>
  <c r="T29" i="1"/>
  <c r="AC29" i="1"/>
  <c r="T33" i="1"/>
  <c r="AC33" i="1"/>
  <c r="T35" i="1"/>
  <c r="AC35" i="1"/>
  <c r="T8" i="1"/>
  <c r="AC8" i="1"/>
  <c r="T12" i="1"/>
  <c r="AC12" i="1"/>
  <c r="T21" i="1"/>
  <c r="AC21" i="1"/>
  <c r="T24" i="1"/>
  <c r="AC24" i="1"/>
  <c r="AC5" i="1" l="1"/>
</calcChain>
</file>

<file path=xl/sharedStrings.xml><?xml version="1.0" encoding="utf-8"?>
<sst xmlns="http://schemas.openxmlformats.org/spreadsheetml/2006/main" count="136" uniqueCount="86">
  <si>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</si>
  <si>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</si>
  <si>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</si>
  <si>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</si>
  <si>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</si>
  <si>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</si>
  <si>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</si>
  <si>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</si>
  <si>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</si>
  <si>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</si>
  <si>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</si>
  <si>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</si>
  <si>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</si>
  <si>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</si>
  <si>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</si>
  <si>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</si>
  <si>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</si>
  <si>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</si>
  <si>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</si>
  <si>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</si>
  <si>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</si>
  <si>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</si>
  <si>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</si>
  <si>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</si>
  <si>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</si>
  <si>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</si>
  <si>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</si>
  <si>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</si>
  <si>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</si>
  <si>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</si>
  <si>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</si>
  <si>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</si>
  <si>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</si>
  <si>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</si>
  <si>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</si>
  <si>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</si>
  <si>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</si>
  <si>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</si>
  <si>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</si>
  <si>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</si>
  <si>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</si>
  <si>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</si>
  <si>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</si>
  <si>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</si>
  <si>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</si>
  <si>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</si>
  <si>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</si>
  <si>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</si>
  <si>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</si>
  <si>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 22,07 завод не отгружает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</si>
  <si>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</si>
  <si>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</si>
  <si>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</si>
  <si>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</si>
  <si>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</si>
  <si>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</si>
  <si>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</si>
  <si>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</si>
  <si>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</si>
  <si>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</si>
  <si>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</si>
  <si>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</si>
  <si>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05,08,24 завод не догрузил 650кг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</si>
  <si>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</si>
  <si>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</si>
  <si>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</si>
  <si>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</si>
  <si>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</si>
  <si>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</si>
  <si>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</si>
  <si>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</si>
  <si>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</si>
  <si>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</si>
  <si>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22,09 заводн не отгрузил 50кг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</si>
  <si>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</si>
  <si>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</si>
  <si>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</si>
  <si>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</si>
  <si>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 29,07,24 завод не отгружает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</si>
  <si>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</si>
  <si>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</si>
  <si>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 xml:space="preserve">завод должен догрузить от 11,08 </t>
  </si>
  <si>
    <t xml:space="preserve">26,08,24 завод не отгрузит / завод должен догрузить от 11,08 </t>
  </si>
  <si>
    <t>на 26,08 ДОЗАКАЗАЛ еще 600кг / 08,07 завод не отгрузил 600кг</t>
  </si>
  <si>
    <t>заказ</t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</si>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</sst>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  <xf numFmtId="164" fontId="5" fillId="8" borderId="1" xfId="1" applyNumberFormat="1" applyFont="1" applyFill="1"/>
    <xf numFmtId="164" fontId="1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9.85546875" customWidth="1"/>
    <col min="10" max="11" width="6.42578125" customWidth="1"/>
    <col min="12" max="13" width="0.85546875" customWidth="1"/>
    <col min="14" max="18" width="6.42578125" customWidth="1"/>
    <col min="19" max="19" width="21.7109375" customWidth="1"/>
    <col min="20" max="21" width="5.7109375" customWidth="1"/>
    <col min="22" max="27" width="5.85546875" customWidth="1"/>
    <col min="28" max="28" width="32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84</v>
      </c>
      <c r="R3" s="11" t="s">
        <v>15</v>
      </c>
      <c r="S3" s="11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85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11628.449999999999</v>
      </c>
      <c r="F5" s="4">
        <f>SUM(F6:F495)</f>
        <v>21892.423999999999</v>
      </c>
      <c r="G5" s="6"/>
      <c r="H5" s="1"/>
      <c r="I5" s="1"/>
      <c r="J5" s="4">
        <f t="shared" ref="J5:R5" si="0">SUM(J6:J495)</f>
        <v>11760.606</v>
      </c>
      <c r="K5" s="4">
        <f t="shared" si="0"/>
        <v>-132.15600000000003</v>
      </c>
      <c r="L5" s="4">
        <f t="shared" si="0"/>
        <v>0</v>
      </c>
      <c r="M5" s="4">
        <f t="shared" si="0"/>
        <v>0</v>
      </c>
      <c r="N5" s="4">
        <f t="shared" si="0"/>
        <v>12533.346600000001</v>
      </c>
      <c r="O5" s="4">
        <f t="shared" si="0"/>
        <v>8712.652399999999</v>
      </c>
      <c r="P5" s="4">
        <f t="shared" si="0"/>
        <v>2325.6900000000005</v>
      </c>
      <c r="Q5" s="4">
        <f t="shared" si="0"/>
        <v>20245.906599999995</v>
      </c>
      <c r="R5" s="4">
        <f t="shared" si="0"/>
        <v>5150</v>
      </c>
      <c r="S5" s="1"/>
      <c r="T5" s="1"/>
      <c r="U5" s="1"/>
      <c r="V5" s="4">
        <f t="shared" ref="V5:AA5" si="1">SUM(V6:V495)</f>
        <v>2106.5153999999998</v>
      </c>
      <c r="W5" s="4">
        <f t="shared" si="1"/>
        <v>2205.5109999999995</v>
      </c>
      <c r="X5" s="4">
        <f t="shared" si="1"/>
        <v>2059.7450000000003</v>
      </c>
      <c r="Y5" s="4">
        <f t="shared" si="1"/>
        <v>1815.3426000000002</v>
      </c>
      <c r="Z5" s="4">
        <f t="shared" si="1"/>
        <v>1967.3245999999997</v>
      </c>
      <c r="AA5" s="4">
        <f t="shared" si="1"/>
        <v>1865.2945999999999</v>
      </c>
      <c r="AB5" s="1"/>
      <c r="AC5" s="4">
        <f>SUM(AC6:AC495)</f>
        <v>6810.2666000000008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435</v>
      </c>
      <c r="D6" s="1"/>
      <c r="E6" s="1">
        <v>113</v>
      </c>
      <c r="F6" s="1">
        <v>320</v>
      </c>
      <c r="G6" s="6">
        <v>0.14000000000000001</v>
      </c>
      <c r="H6" s="1">
        <v>180</v>
      </c>
      <c r="I6" s="1">
        <v>9988421</v>
      </c>
      <c r="J6" s="1">
        <v>104</v>
      </c>
      <c r="K6" s="1">
        <f t="shared" ref="K6:K39" si="2">E6-J6</f>
        <v>9</v>
      </c>
      <c r="L6" s="1"/>
      <c r="M6" s="1"/>
      <c r="N6" s="1"/>
      <c r="O6" s="1"/>
      <c r="P6" s="1">
        <f>E6/5</f>
        <v>22.6</v>
      </c>
      <c r="Q6" s="5">
        <f>25*P6-O6-F6</f>
        <v>245</v>
      </c>
      <c r="R6" s="5"/>
      <c r="S6" s="1"/>
      <c r="T6" s="1">
        <f>(F6+O6+Q6)/P6</f>
        <v>25</v>
      </c>
      <c r="U6" s="1">
        <f>(F6+O6)/P6</f>
        <v>14.159292035398229</v>
      </c>
      <c r="V6" s="1">
        <v>10</v>
      </c>
      <c r="W6" s="1">
        <v>25.4</v>
      </c>
      <c r="X6" s="1">
        <v>30.4</v>
      </c>
      <c r="Y6" s="1">
        <v>18.2</v>
      </c>
      <c r="Z6" s="1">
        <v>34.799999999999997</v>
      </c>
      <c r="AA6" s="1">
        <v>34.6</v>
      </c>
      <c r="AB6" s="1"/>
      <c r="AC6" s="1">
        <f>Q6*G6</f>
        <v>34.300000000000004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256</v>
      </c>
      <c r="D7" s="1">
        <v>6</v>
      </c>
      <c r="E7" s="1">
        <v>156</v>
      </c>
      <c r="F7" s="1">
        <v>100</v>
      </c>
      <c r="G7" s="6">
        <v>0.18</v>
      </c>
      <c r="H7" s="1">
        <v>270</v>
      </c>
      <c r="I7" s="1">
        <v>9988438</v>
      </c>
      <c r="J7" s="1">
        <v>156</v>
      </c>
      <c r="K7" s="1">
        <f t="shared" si="2"/>
        <v>0</v>
      </c>
      <c r="L7" s="1"/>
      <c r="M7" s="1"/>
      <c r="N7" s="1">
        <v>0</v>
      </c>
      <c r="O7" s="1">
        <v>98.800000000000011</v>
      </c>
      <c r="P7" s="1">
        <f t="shared" ref="P7:P39" si="3">E7/5</f>
        <v>31.2</v>
      </c>
      <c r="Q7" s="5">
        <f t="shared" ref="Q7:Q8" si="4">25*P7-O7-F7</f>
        <v>581.20000000000005</v>
      </c>
      <c r="R7" s="5"/>
      <c r="S7" s="1"/>
      <c r="T7" s="1">
        <f t="shared" ref="T7:T39" si="5">(F7+O7+Q7)/P7</f>
        <v>25</v>
      </c>
      <c r="U7" s="1">
        <f t="shared" ref="U7:U39" si="6">(F7+O7)/P7</f>
        <v>6.3717948717948723</v>
      </c>
      <c r="V7" s="1">
        <v>21.8</v>
      </c>
      <c r="W7" s="1">
        <v>17.600000000000001</v>
      </c>
      <c r="X7" s="1">
        <v>22.8</v>
      </c>
      <c r="Y7" s="1">
        <v>25.8</v>
      </c>
      <c r="Z7" s="1">
        <v>23.6</v>
      </c>
      <c r="AA7" s="1">
        <v>33</v>
      </c>
      <c r="AB7" s="1"/>
      <c r="AC7" s="1">
        <f t="shared" ref="AC7:AC39" si="7">Q7*G7</f>
        <v>104.616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382</v>
      </c>
      <c r="D8" s="1">
        <v>6</v>
      </c>
      <c r="E8" s="1">
        <v>187</v>
      </c>
      <c r="F8" s="1">
        <v>195</v>
      </c>
      <c r="G8" s="6">
        <v>0.18</v>
      </c>
      <c r="H8" s="1">
        <v>270</v>
      </c>
      <c r="I8" s="1">
        <v>9988445</v>
      </c>
      <c r="J8" s="1">
        <v>179</v>
      </c>
      <c r="K8" s="1">
        <f t="shared" si="2"/>
        <v>8</v>
      </c>
      <c r="L8" s="1"/>
      <c r="M8" s="1"/>
      <c r="N8" s="1"/>
      <c r="O8" s="1"/>
      <c r="P8" s="1">
        <f t="shared" si="3"/>
        <v>37.4</v>
      </c>
      <c r="Q8" s="5">
        <f t="shared" si="4"/>
        <v>740</v>
      </c>
      <c r="R8" s="5"/>
      <c r="S8" s="1"/>
      <c r="T8" s="1">
        <f t="shared" si="5"/>
        <v>25</v>
      </c>
      <c r="U8" s="1">
        <f t="shared" si="6"/>
        <v>5.213903743315508</v>
      </c>
      <c r="V8" s="1">
        <v>15.4</v>
      </c>
      <c r="W8" s="1">
        <v>23.8</v>
      </c>
      <c r="X8" s="1">
        <v>24.4</v>
      </c>
      <c r="Y8" s="1">
        <v>32.6</v>
      </c>
      <c r="Z8" s="1">
        <v>37.799999999999997</v>
      </c>
      <c r="AA8" s="1">
        <v>40.4</v>
      </c>
      <c r="AB8" s="1"/>
      <c r="AC8" s="1">
        <f t="shared" si="7"/>
        <v>133.19999999999999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32</v>
      </c>
      <c r="C9" s="1">
        <v>265</v>
      </c>
      <c r="D9" s="1"/>
      <c r="E9" s="1">
        <v>38</v>
      </c>
      <c r="F9" s="1">
        <v>220</v>
      </c>
      <c r="G9" s="6">
        <v>0.4</v>
      </c>
      <c r="H9" s="1">
        <v>270</v>
      </c>
      <c r="I9" s="1">
        <v>9988452</v>
      </c>
      <c r="J9" s="1">
        <v>38</v>
      </c>
      <c r="K9" s="1">
        <f t="shared" si="2"/>
        <v>0</v>
      </c>
      <c r="L9" s="1"/>
      <c r="M9" s="1"/>
      <c r="N9" s="1">
        <v>0</v>
      </c>
      <c r="O9" s="1"/>
      <c r="P9" s="1">
        <f t="shared" si="3"/>
        <v>7.6</v>
      </c>
      <c r="Q9" s="5"/>
      <c r="R9" s="5"/>
      <c r="S9" s="1"/>
      <c r="T9" s="1">
        <f t="shared" si="5"/>
        <v>28.947368421052634</v>
      </c>
      <c r="U9" s="1">
        <f t="shared" si="6"/>
        <v>28.947368421052634</v>
      </c>
      <c r="V9" s="1">
        <v>10</v>
      </c>
      <c r="W9" s="1">
        <v>4</v>
      </c>
      <c r="X9" s="1">
        <v>7.2</v>
      </c>
      <c r="Y9" s="1">
        <v>19.2</v>
      </c>
      <c r="Z9" s="1">
        <v>10.199999999999999</v>
      </c>
      <c r="AA9" s="1">
        <v>9.1999999999999993</v>
      </c>
      <c r="AB9" s="24" t="s">
        <v>41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32</v>
      </c>
      <c r="C10" s="1">
        <v>177</v>
      </c>
      <c r="D10" s="1"/>
      <c r="E10" s="1">
        <v>22</v>
      </c>
      <c r="F10" s="1">
        <v>153</v>
      </c>
      <c r="G10" s="6">
        <v>0.4</v>
      </c>
      <c r="H10" s="1">
        <v>270</v>
      </c>
      <c r="I10" s="1">
        <v>9988476</v>
      </c>
      <c r="J10" s="1">
        <v>24</v>
      </c>
      <c r="K10" s="1">
        <f t="shared" si="2"/>
        <v>-2</v>
      </c>
      <c r="L10" s="1"/>
      <c r="M10" s="1"/>
      <c r="N10" s="1">
        <v>0</v>
      </c>
      <c r="O10" s="1"/>
      <c r="P10" s="1">
        <f t="shared" si="3"/>
        <v>4.4000000000000004</v>
      </c>
      <c r="Q10" s="5"/>
      <c r="R10" s="5"/>
      <c r="S10" s="1"/>
      <c r="T10" s="1">
        <f t="shared" si="5"/>
        <v>34.772727272727273</v>
      </c>
      <c r="U10" s="1">
        <f t="shared" si="6"/>
        <v>34.772727272727273</v>
      </c>
      <c r="V10" s="1">
        <v>3.6</v>
      </c>
      <c r="W10" s="1">
        <v>4.4000000000000004</v>
      </c>
      <c r="X10" s="1">
        <v>10.6</v>
      </c>
      <c r="Y10" s="1">
        <v>8.1999999999999993</v>
      </c>
      <c r="Z10" s="1">
        <v>4.5999999999999996</v>
      </c>
      <c r="AA10" s="1">
        <v>6</v>
      </c>
      <c r="AB10" s="24" t="s">
        <v>41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32</v>
      </c>
      <c r="C11" s="1">
        <v>131</v>
      </c>
      <c r="D11" s="1">
        <v>402</v>
      </c>
      <c r="E11" s="1">
        <v>236</v>
      </c>
      <c r="F11" s="1">
        <v>285</v>
      </c>
      <c r="G11" s="6">
        <v>0.18</v>
      </c>
      <c r="H11" s="1">
        <v>150</v>
      </c>
      <c r="I11" s="1">
        <v>5034819</v>
      </c>
      <c r="J11" s="1">
        <v>229</v>
      </c>
      <c r="K11" s="1">
        <f t="shared" si="2"/>
        <v>7</v>
      </c>
      <c r="L11" s="1"/>
      <c r="M11" s="1"/>
      <c r="N11" s="1">
        <v>400</v>
      </c>
      <c r="O11" s="1">
        <v>252.8</v>
      </c>
      <c r="P11" s="1">
        <f t="shared" si="3"/>
        <v>47.2</v>
      </c>
      <c r="Q11" s="5">
        <f t="shared" ref="Q11:Q13" si="8">25*P11-O11-F11</f>
        <v>642.20000000000005</v>
      </c>
      <c r="R11" s="5"/>
      <c r="S11" s="1"/>
      <c r="T11" s="1">
        <f t="shared" si="5"/>
        <v>25</v>
      </c>
      <c r="U11" s="1">
        <f t="shared" si="6"/>
        <v>11.394067796610168</v>
      </c>
      <c r="V11" s="1">
        <v>48.8</v>
      </c>
      <c r="W11" s="1">
        <v>49</v>
      </c>
      <c r="X11" s="1">
        <v>31.6</v>
      </c>
      <c r="Y11" s="1">
        <v>41.8</v>
      </c>
      <c r="Z11" s="1">
        <v>55.4</v>
      </c>
      <c r="AA11" s="1">
        <v>40.6</v>
      </c>
      <c r="AB11" s="1"/>
      <c r="AC11" s="1">
        <f t="shared" si="7"/>
        <v>115.596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37</v>
      </c>
      <c r="C12" s="1">
        <v>73.203000000000003</v>
      </c>
      <c r="D12" s="1">
        <v>13.749000000000001</v>
      </c>
      <c r="E12" s="1">
        <v>23.861999999999998</v>
      </c>
      <c r="F12" s="1">
        <v>63.09</v>
      </c>
      <c r="G12" s="6">
        <v>1</v>
      </c>
      <c r="H12" s="1">
        <v>150</v>
      </c>
      <c r="I12" s="1">
        <v>5039845</v>
      </c>
      <c r="J12" s="1">
        <v>26</v>
      </c>
      <c r="K12" s="1">
        <f t="shared" si="2"/>
        <v>-2.1380000000000017</v>
      </c>
      <c r="L12" s="1"/>
      <c r="M12" s="1"/>
      <c r="N12" s="1">
        <v>0</v>
      </c>
      <c r="O12" s="1">
        <v>21.106200000000001</v>
      </c>
      <c r="P12" s="1">
        <f t="shared" si="3"/>
        <v>4.7723999999999993</v>
      </c>
      <c r="Q12" s="5">
        <f t="shared" si="8"/>
        <v>35.113799999999983</v>
      </c>
      <c r="R12" s="5">
        <v>100</v>
      </c>
      <c r="S12" s="1"/>
      <c r="T12" s="1">
        <f t="shared" si="5"/>
        <v>25</v>
      </c>
      <c r="U12" s="1">
        <f t="shared" si="6"/>
        <v>17.642318330399803</v>
      </c>
      <c r="V12" s="1">
        <v>5.2393999999999998</v>
      </c>
      <c r="W12" s="1">
        <v>3.3344</v>
      </c>
      <c r="X12" s="1">
        <v>3.9319999999999999</v>
      </c>
      <c r="Y12" s="1">
        <v>1.8196000000000001</v>
      </c>
      <c r="Z12" s="1">
        <v>1.9752000000000001</v>
      </c>
      <c r="AA12" s="1">
        <v>4.0039999999999996</v>
      </c>
      <c r="AB12" s="1"/>
      <c r="AC12" s="1">
        <f t="shared" si="7"/>
        <v>35.113799999999983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46</v>
      </c>
      <c r="B13" s="1" t="s">
        <v>32</v>
      </c>
      <c r="C13" s="1">
        <v>255</v>
      </c>
      <c r="D13" s="1">
        <v>72</v>
      </c>
      <c r="E13" s="1">
        <v>159</v>
      </c>
      <c r="F13" s="1">
        <v>153</v>
      </c>
      <c r="G13" s="6">
        <v>0.1</v>
      </c>
      <c r="H13" s="1">
        <v>90</v>
      </c>
      <c r="I13" s="1">
        <v>8444163</v>
      </c>
      <c r="J13" s="1">
        <v>148</v>
      </c>
      <c r="K13" s="1">
        <f t="shared" si="2"/>
        <v>11</v>
      </c>
      <c r="L13" s="1"/>
      <c r="M13" s="1"/>
      <c r="N13" s="1">
        <v>70</v>
      </c>
      <c r="O13" s="1">
        <v>297.39999999999998</v>
      </c>
      <c r="P13" s="1">
        <f t="shared" si="3"/>
        <v>31.8</v>
      </c>
      <c r="Q13" s="5">
        <f t="shared" si="8"/>
        <v>344.6</v>
      </c>
      <c r="R13" s="5"/>
      <c r="S13" s="1"/>
      <c r="T13" s="1">
        <f t="shared" si="5"/>
        <v>25</v>
      </c>
      <c r="U13" s="1">
        <f t="shared" si="6"/>
        <v>14.163522012578616</v>
      </c>
      <c r="V13" s="1">
        <v>38.4</v>
      </c>
      <c r="W13" s="1">
        <v>30.6</v>
      </c>
      <c r="X13" s="1">
        <v>31</v>
      </c>
      <c r="Y13" s="1">
        <v>35.799999999999997</v>
      </c>
      <c r="Z13" s="1">
        <v>38</v>
      </c>
      <c r="AA13" s="1">
        <v>36</v>
      </c>
      <c r="AB13" s="1"/>
      <c r="AC13" s="1">
        <f t="shared" si="7"/>
        <v>34.46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47</v>
      </c>
      <c r="B14" s="9" t="s">
        <v>32</v>
      </c>
      <c r="C14" s="9">
        <v>2</v>
      </c>
      <c r="D14" s="9"/>
      <c r="E14" s="9">
        <v>-4</v>
      </c>
      <c r="F14" s="10"/>
      <c r="G14" s="6">
        <v>0.18</v>
      </c>
      <c r="H14" s="1">
        <v>150</v>
      </c>
      <c r="I14" s="1">
        <v>5038411</v>
      </c>
      <c r="J14" s="1">
        <v>50</v>
      </c>
      <c r="K14" s="1">
        <f t="shared" si="2"/>
        <v>-54</v>
      </c>
      <c r="L14" s="1"/>
      <c r="M14" s="1"/>
      <c r="N14" s="21">
        <v>500</v>
      </c>
      <c r="O14" s="1"/>
      <c r="P14" s="1">
        <f t="shared" si="3"/>
        <v>-0.8</v>
      </c>
      <c r="Q14" s="5">
        <f>25*(P14+P15)-O14-O15-F14-F15-N14</f>
        <v>1630</v>
      </c>
      <c r="R14" s="5"/>
      <c r="S14" s="1"/>
      <c r="T14" s="1">
        <f>(F14+O14+Q14+N14)/P14</f>
        <v>-2662.5</v>
      </c>
      <c r="U14" s="1">
        <f>(F14+O14+N14)/P14</f>
        <v>-625</v>
      </c>
      <c r="V14" s="1">
        <v>33.6</v>
      </c>
      <c r="W14" s="1">
        <v>129</v>
      </c>
      <c r="X14" s="1">
        <v>119</v>
      </c>
      <c r="Y14" s="1">
        <v>84.2</v>
      </c>
      <c r="Z14" s="1">
        <v>94.2</v>
      </c>
      <c r="AA14" s="1">
        <v>116.2</v>
      </c>
      <c r="AB14" s="22" t="s">
        <v>81</v>
      </c>
      <c r="AC14" s="1">
        <f t="shared" si="7"/>
        <v>293.39999999999998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5" t="s">
        <v>58</v>
      </c>
      <c r="B15" s="16" t="s">
        <v>32</v>
      </c>
      <c r="C15" s="16">
        <v>1345</v>
      </c>
      <c r="D15" s="16">
        <v>3</v>
      </c>
      <c r="E15" s="16">
        <v>582</v>
      </c>
      <c r="F15" s="17">
        <v>760</v>
      </c>
      <c r="G15" s="18">
        <v>0</v>
      </c>
      <c r="H15" s="19" t="e">
        <v>#N/A</v>
      </c>
      <c r="I15" s="19" t="s">
        <v>59</v>
      </c>
      <c r="J15" s="19">
        <v>550</v>
      </c>
      <c r="K15" s="19">
        <f>E15-J15</f>
        <v>32</v>
      </c>
      <c r="L15" s="19"/>
      <c r="M15" s="19"/>
      <c r="N15" s="19"/>
      <c r="O15" s="19"/>
      <c r="P15" s="19">
        <f>E15/5</f>
        <v>116.4</v>
      </c>
      <c r="Q15" s="20"/>
      <c r="R15" s="20"/>
      <c r="S15" s="19"/>
      <c r="T15" s="19">
        <f t="shared" si="5"/>
        <v>6.529209621993127</v>
      </c>
      <c r="U15" s="19">
        <f t="shared" si="6"/>
        <v>6.529209621993127</v>
      </c>
      <c r="V15" s="19">
        <v>37.799999999999997</v>
      </c>
      <c r="W15" s="19">
        <v>2.2000000000000002</v>
      </c>
      <c r="X15" s="19">
        <v>0</v>
      </c>
      <c r="Y15" s="19">
        <v>0</v>
      </c>
      <c r="Z15" s="19">
        <v>0</v>
      </c>
      <c r="AA15" s="19">
        <v>0</v>
      </c>
      <c r="AB15" s="19"/>
      <c r="AC15" s="19">
        <f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48</v>
      </c>
      <c r="B16" s="9" t="s">
        <v>32</v>
      </c>
      <c r="C16" s="9"/>
      <c r="D16" s="9"/>
      <c r="E16" s="9">
        <v>-3</v>
      </c>
      <c r="F16" s="10"/>
      <c r="G16" s="6">
        <v>0.18</v>
      </c>
      <c r="H16" s="1">
        <v>150</v>
      </c>
      <c r="I16" s="1">
        <v>5038459</v>
      </c>
      <c r="J16" s="1"/>
      <c r="K16" s="1">
        <f t="shared" si="2"/>
        <v>-3</v>
      </c>
      <c r="L16" s="1"/>
      <c r="M16" s="1"/>
      <c r="N16" s="1"/>
      <c r="O16" s="1">
        <v>1000</v>
      </c>
      <c r="P16" s="1">
        <f t="shared" si="3"/>
        <v>-0.6</v>
      </c>
      <c r="Q16" s="5"/>
      <c r="R16" s="5"/>
      <c r="S16" s="1"/>
      <c r="T16" s="1">
        <f t="shared" si="5"/>
        <v>-1666.6666666666667</v>
      </c>
      <c r="U16" s="1">
        <f t="shared" si="6"/>
        <v>-1666.6666666666667</v>
      </c>
      <c r="V16" s="1">
        <v>-0.4</v>
      </c>
      <c r="W16" s="1">
        <v>-0.2</v>
      </c>
      <c r="X16" s="1">
        <v>87.6</v>
      </c>
      <c r="Y16" s="1">
        <v>84.2</v>
      </c>
      <c r="Z16" s="1">
        <v>108</v>
      </c>
      <c r="AA16" s="1">
        <v>119.6</v>
      </c>
      <c r="AB16" s="1" t="s">
        <v>49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5" t="s">
        <v>60</v>
      </c>
      <c r="B17" s="16" t="s">
        <v>32</v>
      </c>
      <c r="C17" s="16"/>
      <c r="D17" s="16">
        <v>1311</v>
      </c>
      <c r="E17" s="16">
        <v>402</v>
      </c>
      <c r="F17" s="17">
        <v>906</v>
      </c>
      <c r="G17" s="18">
        <v>0</v>
      </c>
      <c r="H17" s="19" t="e">
        <v>#N/A</v>
      </c>
      <c r="I17" s="19" t="s">
        <v>59</v>
      </c>
      <c r="J17" s="19">
        <v>372</v>
      </c>
      <c r="K17" s="19">
        <f>E17-J17</f>
        <v>30</v>
      </c>
      <c r="L17" s="19"/>
      <c r="M17" s="19"/>
      <c r="N17" s="19"/>
      <c r="O17" s="19"/>
      <c r="P17" s="19">
        <f t="shared" si="3"/>
        <v>80.400000000000006</v>
      </c>
      <c r="Q17" s="20"/>
      <c r="R17" s="20"/>
      <c r="S17" s="19"/>
      <c r="T17" s="19">
        <f t="shared" si="5"/>
        <v>11.26865671641791</v>
      </c>
      <c r="U17" s="19">
        <f t="shared" si="6"/>
        <v>11.26865671641791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/>
      <c r="AC17" s="19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1382</v>
      </c>
      <c r="D18" s="1">
        <v>10</v>
      </c>
      <c r="E18" s="1">
        <v>545</v>
      </c>
      <c r="F18" s="1">
        <v>843</v>
      </c>
      <c r="G18" s="6">
        <v>0.18</v>
      </c>
      <c r="H18" s="1">
        <v>150</v>
      </c>
      <c r="I18" s="1">
        <v>5038831</v>
      </c>
      <c r="J18" s="1">
        <v>541</v>
      </c>
      <c r="K18" s="1">
        <f t="shared" si="2"/>
        <v>4</v>
      </c>
      <c r="L18" s="1"/>
      <c r="M18" s="1"/>
      <c r="N18" s="1"/>
      <c r="O18" s="1"/>
      <c r="P18" s="1">
        <f t="shared" si="3"/>
        <v>109</v>
      </c>
      <c r="Q18" s="5">
        <f>25*P18-O18-F18</f>
        <v>1882</v>
      </c>
      <c r="R18" s="5"/>
      <c r="S18" s="1"/>
      <c r="T18" s="1">
        <f t="shared" si="5"/>
        <v>25</v>
      </c>
      <c r="U18" s="1">
        <f t="shared" si="6"/>
        <v>7.7339449541284404</v>
      </c>
      <c r="V18" s="1">
        <v>27.8</v>
      </c>
      <c r="W18" s="1">
        <v>58.8</v>
      </c>
      <c r="X18" s="1">
        <v>77.599999999999994</v>
      </c>
      <c r="Y18" s="1">
        <v>34.6</v>
      </c>
      <c r="Z18" s="1">
        <v>0</v>
      </c>
      <c r="AA18" s="1">
        <v>0</v>
      </c>
      <c r="AB18" s="1"/>
      <c r="AC18" s="1">
        <f t="shared" si="7"/>
        <v>338.76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32</v>
      </c>
      <c r="C19" s="1">
        <v>352</v>
      </c>
      <c r="D19" s="1">
        <v>5</v>
      </c>
      <c r="E19" s="1">
        <v>351</v>
      </c>
      <c r="F19" s="1"/>
      <c r="G19" s="6">
        <v>0.18</v>
      </c>
      <c r="H19" s="1">
        <v>120</v>
      </c>
      <c r="I19" s="1">
        <v>5038855</v>
      </c>
      <c r="J19" s="1">
        <v>493</v>
      </c>
      <c r="K19" s="1">
        <f t="shared" si="2"/>
        <v>-142</v>
      </c>
      <c r="L19" s="1"/>
      <c r="M19" s="1"/>
      <c r="N19" s="21">
        <v>200</v>
      </c>
      <c r="O19" s="1">
        <v>828.40000000000009</v>
      </c>
      <c r="P19" s="1">
        <f t="shared" si="3"/>
        <v>70.2</v>
      </c>
      <c r="Q19" s="5">
        <f>25*P19-O19-F19-N19</f>
        <v>726.59999999999991</v>
      </c>
      <c r="R19" s="5"/>
      <c r="S19" s="1"/>
      <c r="T19" s="1">
        <f t="shared" ref="T19:T21" si="9">(F19+O19+Q19+N19)/P19</f>
        <v>25</v>
      </c>
      <c r="U19" s="1">
        <f t="shared" ref="U19:U21" si="10">(F19+O19+N19)/P19</f>
        <v>14.649572649572651</v>
      </c>
      <c r="V19" s="1">
        <v>86.4</v>
      </c>
      <c r="W19" s="1">
        <v>59.4</v>
      </c>
      <c r="X19" s="1">
        <v>2</v>
      </c>
      <c r="Y19" s="1">
        <v>31.2</v>
      </c>
      <c r="Z19" s="1">
        <v>56.8</v>
      </c>
      <c r="AA19" s="1">
        <v>0</v>
      </c>
      <c r="AB19" s="22" t="s">
        <v>81</v>
      </c>
      <c r="AC19" s="1">
        <f t="shared" si="7"/>
        <v>130.78799999999998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52</v>
      </c>
      <c r="B20" s="1" t="s">
        <v>32</v>
      </c>
      <c r="C20" s="1">
        <v>1424</v>
      </c>
      <c r="D20" s="1">
        <v>13</v>
      </c>
      <c r="E20" s="1">
        <v>843</v>
      </c>
      <c r="F20" s="1">
        <v>589</v>
      </c>
      <c r="G20" s="6">
        <v>0.18</v>
      </c>
      <c r="H20" s="1">
        <v>150</v>
      </c>
      <c r="I20" s="1">
        <v>5038435</v>
      </c>
      <c r="J20" s="1">
        <v>865</v>
      </c>
      <c r="K20" s="1">
        <f t="shared" si="2"/>
        <v>-22</v>
      </c>
      <c r="L20" s="1"/>
      <c r="M20" s="1"/>
      <c r="N20" s="21">
        <v>800</v>
      </c>
      <c r="O20" s="1">
        <v>330.59999999999991</v>
      </c>
      <c r="P20" s="1">
        <f t="shared" si="3"/>
        <v>168.6</v>
      </c>
      <c r="Q20" s="5">
        <f>25*P20-O20-F20-N20</f>
        <v>2495.4</v>
      </c>
      <c r="R20" s="5"/>
      <c r="S20" s="1"/>
      <c r="T20" s="1">
        <f t="shared" si="9"/>
        <v>25</v>
      </c>
      <c r="U20" s="1">
        <f t="shared" si="10"/>
        <v>10.199288256227758</v>
      </c>
      <c r="V20" s="1">
        <v>159.6</v>
      </c>
      <c r="W20" s="1">
        <v>174.2</v>
      </c>
      <c r="X20" s="1">
        <v>151.19999999999999</v>
      </c>
      <c r="Y20" s="1">
        <v>114.6</v>
      </c>
      <c r="Z20" s="1">
        <v>138</v>
      </c>
      <c r="AA20" s="1">
        <v>157.4</v>
      </c>
      <c r="AB20" s="22" t="s">
        <v>81</v>
      </c>
      <c r="AC20" s="1">
        <f t="shared" si="7"/>
        <v>449.17200000000003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53</v>
      </c>
      <c r="B21" s="9" t="s">
        <v>32</v>
      </c>
      <c r="C21" s="9"/>
      <c r="D21" s="9"/>
      <c r="E21" s="9">
        <v>-2</v>
      </c>
      <c r="F21" s="10"/>
      <c r="G21" s="6">
        <v>0.18</v>
      </c>
      <c r="H21" s="1">
        <v>120</v>
      </c>
      <c r="I21" s="1">
        <v>5038398</v>
      </c>
      <c r="J21" s="1">
        <v>5</v>
      </c>
      <c r="K21" s="1">
        <f t="shared" si="2"/>
        <v>-7</v>
      </c>
      <c r="L21" s="1"/>
      <c r="M21" s="1"/>
      <c r="N21" s="21">
        <v>200</v>
      </c>
      <c r="O21" s="1">
        <v>682.2</v>
      </c>
      <c r="P21" s="1">
        <f t="shared" si="3"/>
        <v>-0.4</v>
      </c>
      <c r="Q21" s="5">
        <f>25*(P21+P22)-O21-O22-F21-F22-N21</f>
        <v>1019.8</v>
      </c>
      <c r="R21" s="5"/>
      <c r="S21" s="1"/>
      <c r="T21" s="1">
        <f t="shared" si="9"/>
        <v>-4755</v>
      </c>
      <c r="U21" s="1">
        <f t="shared" si="10"/>
        <v>-2205.5</v>
      </c>
      <c r="V21" s="1">
        <v>61</v>
      </c>
      <c r="W21" s="1">
        <v>78.599999999999994</v>
      </c>
      <c r="X21" s="1">
        <v>70.2</v>
      </c>
      <c r="Y21" s="1">
        <v>58.6</v>
      </c>
      <c r="Z21" s="1">
        <v>60</v>
      </c>
      <c r="AA21" s="1">
        <v>73.2</v>
      </c>
      <c r="AB21" s="22" t="s">
        <v>81</v>
      </c>
      <c r="AC21" s="1">
        <f t="shared" si="7"/>
        <v>183.56399999999999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5" t="s">
        <v>63</v>
      </c>
      <c r="B22" s="16" t="s">
        <v>32</v>
      </c>
      <c r="C22" s="16">
        <v>675</v>
      </c>
      <c r="D22" s="16">
        <v>8</v>
      </c>
      <c r="E22" s="16">
        <v>432</v>
      </c>
      <c r="F22" s="17">
        <v>248</v>
      </c>
      <c r="G22" s="18">
        <v>0</v>
      </c>
      <c r="H22" s="19" t="e">
        <v>#N/A</v>
      </c>
      <c r="I22" s="19" t="s">
        <v>59</v>
      </c>
      <c r="J22" s="19">
        <v>413</v>
      </c>
      <c r="K22" s="19">
        <f>E22-J22</f>
        <v>19</v>
      </c>
      <c r="L22" s="19"/>
      <c r="M22" s="19"/>
      <c r="N22" s="19"/>
      <c r="O22" s="19"/>
      <c r="P22" s="19">
        <f>E22/5</f>
        <v>86.4</v>
      </c>
      <c r="Q22" s="20"/>
      <c r="R22" s="20"/>
      <c r="S22" s="19"/>
      <c r="T22" s="19">
        <f t="shared" si="5"/>
        <v>2.8703703703703702</v>
      </c>
      <c r="U22" s="19">
        <f t="shared" si="6"/>
        <v>2.8703703703703702</v>
      </c>
      <c r="V22" s="19">
        <v>36.200000000000003</v>
      </c>
      <c r="W22" s="19">
        <v>2.6</v>
      </c>
      <c r="X22" s="19">
        <v>0</v>
      </c>
      <c r="Y22" s="19">
        <v>0</v>
      </c>
      <c r="Z22" s="19">
        <v>0</v>
      </c>
      <c r="AA22" s="19">
        <v>0</v>
      </c>
      <c r="AB22" s="19"/>
      <c r="AC22" s="19">
        <f>Q22*G22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37</v>
      </c>
      <c r="C23" s="1">
        <v>373.07299999999998</v>
      </c>
      <c r="D23" s="1">
        <v>74.38</v>
      </c>
      <c r="E23" s="1">
        <v>290.72699999999998</v>
      </c>
      <c r="F23" s="1">
        <v>128.07599999999999</v>
      </c>
      <c r="G23" s="6">
        <v>1</v>
      </c>
      <c r="H23" s="1">
        <v>150</v>
      </c>
      <c r="I23" s="1">
        <v>5038572</v>
      </c>
      <c r="J23" s="1">
        <v>295</v>
      </c>
      <c r="K23" s="1">
        <f t="shared" si="2"/>
        <v>-4.2730000000000246</v>
      </c>
      <c r="L23" s="1"/>
      <c r="M23" s="1"/>
      <c r="N23" s="1">
        <v>78.829600000000028</v>
      </c>
      <c r="O23" s="1">
        <v>453.8014</v>
      </c>
      <c r="P23" s="1">
        <f t="shared" si="3"/>
        <v>58.145399999999995</v>
      </c>
      <c r="Q23" s="5">
        <f t="shared" ref="Q23:Q24" si="11">25*P23-O23-F23</f>
        <v>871.75759999999968</v>
      </c>
      <c r="R23" s="5"/>
      <c r="S23" s="1"/>
      <c r="T23" s="1">
        <f t="shared" si="5"/>
        <v>24.999999999999996</v>
      </c>
      <c r="U23" s="1">
        <f t="shared" si="6"/>
        <v>10.007281745417522</v>
      </c>
      <c r="V23" s="1">
        <v>55.015000000000001</v>
      </c>
      <c r="W23" s="1">
        <v>43.8446</v>
      </c>
      <c r="X23" s="1">
        <v>41.725200000000001</v>
      </c>
      <c r="Y23" s="1">
        <v>36.576799999999999</v>
      </c>
      <c r="Z23" s="1">
        <v>51.545200000000001</v>
      </c>
      <c r="AA23" s="1">
        <v>49.361800000000002</v>
      </c>
      <c r="AB23" s="1"/>
      <c r="AC23" s="1">
        <f t="shared" si="7"/>
        <v>871.75759999999968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37</v>
      </c>
      <c r="C24" s="1">
        <v>150.40100000000001</v>
      </c>
      <c r="D24" s="1">
        <v>188.12200000000001</v>
      </c>
      <c r="E24" s="1">
        <v>94.623000000000005</v>
      </c>
      <c r="F24" s="1">
        <v>227.80600000000001</v>
      </c>
      <c r="G24" s="6">
        <v>1</v>
      </c>
      <c r="H24" s="1">
        <v>150</v>
      </c>
      <c r="I24" s="1">
        <v>5038596</v>
      </c>
      <c r="J24" s="1">
        <v>97.5</v>
      </c>
      <c r="K24" s="1">
        <f t="shared" si="2"/>
        <v>-2.8769999999999953</v>
      </c>
      <c r="L24" s="1"/>
      <c r="M24" s="1"/>
      <c r="N24" s="1">
        <v>168.30900000000011</v>
      </c>
      <c r="O24" s="1"/>
      <c r="P24" s="1">
        <f t="shared" si="3"/>
        <v>18.924600000000002</v>
      </c>
      <c r="Q24" s="5">
        <f t="shared" si="11"/>
        <v>245.30900000000005</v>
      </c>
      <c r="R24" s="5"/>
      <c r="S24" s="1"/>
      <c r="T24" s="1">
        <f t="shared" si="5"/>
        <v>25</v>
      </c>
      <c r="U24" s="1">
        <f t="shared" si="6"/>
        <v>12.037559578537987</v>
      </c>
      <c r="V24" s="1">
        <v>18.137</v>
      </c>
      <c r="W24" s="1">
        <v>26.192</v>
      </c>
      <c r="X24" s="1">
        <v>19.080200000000001</v>
      </c>
      <c r="Y24" s="1">
        <v>18.5352</v>
      </c>
      <c r="Z24" s="1">
        <v>20.018000000000001</v>
      </c>
      <c r="AA24" s="1">
        <v>24.2422</v>
      </c>
      <c r="AB24" s="1"/>
      <c r="AC24" s="1">
        <f t="shared" si="7"/>
        <v>245.30900000000005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37</v>
      </c>
      <c r="C25" s="1">
        <v>596.20699999999999</v>
      </c>
      <c r="D25" s="1"/>
      <c r="E25" s="1">
        <v>345.37700000000001</v>
      </c>
      <c r="F25" s="1">
        <v>241.15700000000001</v>
      </c>
      <c r="G25" s="6">
        <v>1</v>
      </c>
      <c r="H25" s="1">
        <v>120</v>
      </c>
      <c r="I25" s="1">
        <v>5038558</v>
      </c>
      <c r="J25" s="1">
        <v>361.00599999999997</v>
      </c>
      <c r="K25" s="1">
        <f t="shared" si="2"/>
        <v>-15.628999999999962</v>
      </c>
      <c r="L25" s="1"/>
      <c r="M25" s="1"/>
      <c r="N25" s="21">
        <v>75.311999999999898</v>
      </c>
      <c r="O25" s="1">
        <v>422.49020000000007</v>
      </c>
      <c r="P25" s="1">
        <f t="shared" si="3"/>
        <v>69.075400000000002</v>
      </c>
      <c r="Q25" s="5">
        <f>25*P25-O25-F25-N25</f>
        <v>987.92580000000021</v>
      </c>
      <c r="R25" s="5"/>
      <c r="S25" s="1"/>
      <c r="T25" s="1">
        <f>(F25+O25+Q25+N25)/P25</f>
        <v>25.000000000000004</v>
      </c>
      <c r="U25" s="1">
        <f>(F25+O25+N25)/P25</f>
        <v>10.697863494094859</v>
      </c>
      <c r="V25" s="1">
        <v>68.072199999999995</v>
      </c>
      <c r="W25" s="1">
        <v>62.484000000000002</v>
      </c>
      <c r="X25" s="1">
        <v>61.851399999999998</v>
      </c>
      <c r="Y25" s="1">
        <v>59.042400000000001</v>
      </c>
      <c r="Z25" s="1">
        <v>63.737000000000002</v>
      </c>
      <c r="AA25" s="1">
        <v>74.759799999999998</v>
      </c>
      <c r="AB25" s="25" t="s">
        <v>82</v>
      </c>
      <c r="AC25" s="1">
        <f t="shared" si="7"/>
        <v>987.92580000000021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37</v>
      </c>
      <c r="C26" s="1">
        <v>153.97999999999999</v>
      </c>
      <c r="D26" s="1">
        <v>99.55</v>
      </c>
      <c r="E26" s="1">
        <v>70.486000000000004</v>
      </c>
      <c r="F26" s="1">
        <v>182.76</v>
      </c>
      <c r="G26" s="6">
        <v>1</v>
      </c>
      <c r="H26" s="1">
        <v>180</v>
      </c>
      <c r="I26" s="1">
        <v>5038619</v>
      </c>
      <c r="J26" s="1">
        <v>78</v>
      </c>
      <c r="K26" s="1">
        <f t="shared" si="2"/>
        <v>-7.5139999999999958</v>
      </c>
      <c r="L26" s="1"/>
      <c r="M26" s="1"/>
      <c r="N26" s="1">
        <v>94.473599999999976</v>
      </c>
      <c r="O26" s="1">
        <v>33.210400000000021</v>
      </c>
      <c r="P26" s="1">
        <f t="shared" si="3"/>
        <v>14.097200000000001</v>
      </c>
      <c r="Q26" s="5">
        <f>25*P26-O26-F26</f>
        <v>136.45960000000002</v>
      </c>
      <c r="R26" s="5">
        <v>250</v>
      </c>
      <c r="S26" s="1"/>
      <c r="T26" s="1">
        <f t="shared" si="5"/>
        <v>25.000000000000004</v>
      </c>
      <c r="U26" s="1">
        <f t="shared" si="6"/>
        <v>15.320091933149845</v>
      </c>
      <c r="V26" s="1">
        <v>17.603999999999999</v>
      </c>
      <c r="W26" s="1">
        <v>21.029599999999999</v>
      </c>
      <c r="X26" s="1">
        <v>15.728999999999999</v>
      </c>
      <c r="Y26" s="1">
        <v>15.2584</v>
      </c>
      <c r="Z26" s="1">
        <v>11.7356</v>
      </c>
      <c r="AA26" s="1">
        <v>0</v>
      </c>
      <c r="AB26" s="1"/>
      <c r="AC26" s="1">
        <f t="shared" si="7"/>
        <v>136.45960000000002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37</v>
      </c>
      <c r="C27" s="1">
        <v>284.476</v>
      </c>
      <c r="D27" s="1"/>
      <c r="E27" s="1">
        <v>228.696</v>
      </c>
      <c r="F27" s="1"/>
      <c r="G27" s="6">
        <v>1</v>
      </c>
      <c r="H27" s="1">
        <v>120</v>
      </c>
      <c r="I27" s="1">
        <v>6159901</v>
      </c>
      <c r="J27" s="1">
        <v>329.5</v>
      </c>
      <c r="K27" s="1">
        <f t="shared" si="2"/>
        <v>-100.804</v>
      </c>
      <c r="L27" s="1"/>
      <c r="M27" s="1"/>
      <c r="N27" s="1">
        <v>0</v>
      </c>
      <c r="O27" s="1">
        <v>975.25419999999997</v>
      </c>
      <c r="P27" s="1">
        <f t="shared" si="3"/>
        <v>45.739199999999997</v>
      </c>
      <c r="Q27" s="5">
        <f>25*P27-O27-F27</f>
        <v>168.22580000000005</v>
      </c>
      <c r="R27" s="5"/>
      <c r="S27" s="1"/>
      <c r="T27" s="1">
        <f t="shared" si="5"/>
        <v>25.000000000000004</v>
      </c>
      <c r="U27" s="1">
        <f t="shared" si="6"/>
        <v>21.322065099520763</v>
      </c>
      <c r="V27" s="1">
        <v>77.302199999999999</v>
      </c>
      <c r="W27" s="1">
        <v>56.933799999999998</v>
      </c>
      <c r="X27" s="1">
        <v>80.063599999999994</v>
      </c>
      <c r="Y27" s="1">
        <v>64.485399999999998</v>
      </c>
      <c r="Z27" s="1">
        <v>60.503399999999999</v>
      </c>
      <c r="AA27" s="1">
        <v>59.135199999999998</v>
      </c>
      <c r="AB27" s="1" t="s">
        <v>62</v>
      </c>
      <c r="AC27" s="1">
        <f t="shared" si="7"/>
        <v>168.22580000000005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64</v>
      </c>
      <c r="B28" s="19" t="s">
        <v>37</v>
      </c>
      <c r="C28" s="19">
        <v>70.802000000000007</v>
      </c>
      <c r="D28" s="19">
        <v>19.091000000000001</v>
      </c>
      <c r="E28" s="19">
        <v>56.655000000000001</v>
      </c>
      <c r="F28" s="19">
        <v>30.169</v>
      </c>
      <c r="G28" s="18">
        <v>0</v>
      </c>
      <c r="H28" s="19">
        <v>120</v>
      </c>
      <c r="I28" s="19" t="s">
        <v>65</v>
      </c>
      <c r="J28" s="19">
        <v>59.8</v>
      </c>
      <c r="K28" s="19">
        <f t="shared" si="2"/>
        <v>-3.144999999999996</v>
      </c>
      <c r="L28" s="19"/>
      <c r="M28" s="19"/>
      <c r="N28" s="19"/>
      <c r="O28" s="19"/>
      <c r="P28" s="19">
        <f t="shared" si="3"/>
        <v>11.331</v>
      </c>
      <c r="Q28" s="20"/>
      <c r="R28" s="20"/>
      <c r="S28" s="19"/>
      <c r="T28" s="19">
        <f t="shared" si="5"/>
        <v>2.662518753861089</v>
      </c>
      <c r="U28" s="19">
        <f t="shared" si="6"/>
        <v>2.662518753861089</v>
      </c>
      <c r="V28" s="19">
        <v>4.3624000000000001</v>
      </c>
      <c r="W28" s="19">
        <v>14.099600000000001</v>
      </c>
      <c r="X28" s="19">
        <v>7.3918000000000008</v>
      </c>
      <c r="Y28" s="19">
        <v>9.6750000000000007</v>
      </c>
      <c r="Z28" s="19">
        <v>8.3795999999999999</v>
      </c>
      <c r="AA28" s="19">
        <v>10.485200000000001</v>
      </c>
      <c r="AB28" s="19" t="s">
        <v>66</v>
      </c>
      <c r="AC28" s="19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32</v>
      </c>
      <c r="C29" s="1">
        <v>218</v>
      </c>
      <c r="D29" s="1">
        <v>457</v>
      </c>
      <c r="E29" s="1">
        <v>200</v>
      </c>
      <c r="F29" s="1">
        <v>452</v>
      </c>
      <c r="G29" s="6">
        <v>0.1</v>
      </c>
      <c r="H29" s="1">
        <v>60</v>
      </c>
      <c r="I29" s="1">
        <v>8444170</v>
      </c>
      <c r="J29" s="1">
        <v>197</v>
      </c>
      <c r="K29" s="1">
        <f t="shared" si="2"/>
        <v>3</v>
      </c>
      <c r="L29" s="1"/>
      <c r="M29" s="1"/>
      <c r="N29" s="1">
        <v>453</v>
      </c>
      <c r="O29" s="1"/>
      <c r="P29" s="1">
        <f t="shared" si="3"/>
        <v>40</v>
      </c>
      <c r="Q29" s="5">
        <f t="shared" ref="Q29:Q31" si="12">25*P29-O29-F29</f>
        <v>548</v>
      </c>
      <c r="R29" s="5"/>
      <c r="S29" s="1"/>
      <c r="T29" s="1">
        <f t="shared" si="5"/>
        <v>25</v>
      </c>
      <c r="U29" s="1">
        <f t="shared" si="6"/>
        <v>11.3</v>
      </c>
      <c r="V29" s="1">
        <v>38.4</v>
      </c>
      <c r="W29" s="1">
        <v>53.6</v>
      </c>
      <c r="X29" s="1">
        <v>33</v>
      </c>
      <c r="Y29" s="1">
        <v>35.799999999999997</v>
      </c>
      <c r="Z29" s="1">
        <v>35.799999999999997</v>
      </c>
      <c r="AA29" s="1">
        <v>45.8</v>
      </c>
      <c r="AB29" s="1"/>
      <c r="AC29" s="1">
        <f t="shared" si="7"/>
        <v>54.800000000000004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32</v>
      </c>
      <c r="C30" s="1">
        <v>817</v>
      </c>
      <c r="D30" s="1">
        <v>30</v>
      </c>
      <c r="E30" s="1">
        <v>162</v>
      </c>
      <c r="F30" s="1">
        <v>685</v>
      </c>
      <c r="G30" s="6">
        <v>0.14000000000000001</v>
      </c>
      <c r="H30" s="1">
        <v>180</v>
      </c>
      <c r="I30" s="1">
        <v>9988391</v>
      </c>
      <c r="J30" s="1">
        <v>152</v>
      </c>
      <c r="K30" s="1">
        <f t="shared" si="2"/>
        <v>10</v>
      </c>
      <c r="L30" s="1"/>
      <c r="M30" s="1"/>
      <c r="N30" s="1">
        <v>0</v>
      </c>
      <c r="O30" s="1"/>
      <c r="P30" s="1">
        <f t="shared" si="3"/>
        <v>32.4</v>
      </c>
      <c r="Q30" s="5">
        <f t="shared" si="12"/>
        <v>125</v>
      </c>
      <c r="R30" s="5"/>
      <c r="S30" s="1"/>
      <c r="T30" s="1">
        <f t="shared" si="5"/>
        <v>25</v>
      </c>
      <c r="U30" s="1">
        <f t="shared" si="6"/>
        <v>21.141975308641975</v>
      </c>
      <c r="V30" s="1">
        <v>26.8</v>
      </c>
      <c r="W30" s="1">
        <v>42.6</v>
      </c>
      <c r="X30" s="1">
        <v>57.6</v>
      </c>
      <c r="Y30" s="1">
        <v>40.200000000000003</v>
      </c>
      <c r="Z30" s="1">
        <v>58.4</v>
      </c>
      <c r="AA30" s="1">
        <v>52.4</v>
      </c>
      <c r="AB30" s="1"/>
      <c r="AC30" s="1">
        <f t="shared" si="7"/>
        <v>17.5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32</v>
      </c>
      <c r="C31" s="1">
        <v>371</v>
      </c>
      <c r="D31" s="1">
        <v>304</v>
      </c>
      <c r="E31" s="1">
        <v>443</v>
      </c>
      <c r="F31" s="1">
        <v>230</v>
      </c>
      <c r="G31" s="6">
        <v>0.18</v>
      </c>
      <c r="H31" s="1">
        <v>270</v>
      </c>
      <c r="I31" s="1">
        <v>9988681</v>
      </c>
      <c r="J31" s="1">
        <v>396</v>
      </c>
      <c r="K31" s="1">
        <f t="shared" si="2"/>
        <v>47</v>
      </c>
      <c r="L31" s="1"/>
      <c r="M31" s="1"/>
      <c r="N31" s="1">
        <v>56.799999999999841</v>
      </c>
      <c r="O31" s="1">
        <v>660.20000000000027</v>
      </c>
      <c r="P31" s="1">
        <f t="shared" si="3"/>
        <v>88.6</v>
      </c>
      <c r="Q31" s="5">
        <f t="shared" si="12"/>
        <v>1324.7999999999997</v>
      </c>
      <c r="R31" s="5"/>
      <c r="S31" s="1"/>
      <c r="T31" s="1">
        <f t="shared" si="5"/>
        <v>25</v>
      </c>
      <c r="U31" s="1">
        <f t="shared" si="6"/>
        <v>10.047404063205422</v>
      </c>
      <c r="V31" s="1">
        <v>68</v>
      </c>
      <c r="W31" s="1">
        <v>62.6</v>
      </c>
      <c r="X31" s="1">
        <v>62.8</v>
      </c>
      <c r="Y31" s="1">
        <v>67</v>
      </c>
      <c r="Z31" s="1">
        <v>75.400000000000006</v>
      </c>
      <c r="AA31" s="1">
        <v>4.8</v>
      </c>
      <c r="AB31" s="1" t="s">
        <v>70</v>
      </c>
      <c r="AC31" s="1">
        <f t="shared" si="7"/>
        <v>238.46399999999994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214.54400000000001</v>
      </c>
      <c r="D32" s="1"/>
      <c r="E32" s="1">
        <v>27.553999999999998</v>
      </c>
      <c r="F32" s="1">
        <v>186.98400000000001</v>
      </c>
      <c r="G32" s="6">
        <v>1</v>
      </c>
      <c r="H32" s="1">
        <v>120</v>
      </c>
      <c r="I32" s="1">
        <v>8785228</v>
      </c>
      <c r="J32" s="1">
        <v>23</v>
      </c>
      <c r="K32" s="1">
        <f t="shared" si="2"/>
        <v>4.5539999999999985</v>
      </c>
      <c r="L32" s="1"/>
      <c r="M32" s="1"/>
      <c r="N32" s="1">
        <v>0</v>
      </c>
      <c r="O32" s="1"/>
      <c r="P32" s="1">
        <f t="shared" si="3"/>
        <v>5.5107999999999997</v>
      </c>
      <c r="Q32" s="5"/>
      <c r="R32" s="5"/>
      <c r="S32" s="1"/>
      <c r="T32" s="1">
        <f t="shared" si="5"/>
        <v>33.930463816505771</v>
      </c>
      <c r="U32" s="1">
        <f t="shared" si="6"/>
        <v>33.930463816505771</v>
      </c>
      <c r="V32" s="1">
        <v>7.2912000000000008</v>
      </c>
      <c r="W32" s="1">
        <v>6.1344000000000003</v>
      </c>
      <c r="X32" s="1">
        <v>6.8471999999999991</v>
      </c>
      <c r="Y32" s="1">
        <v>7.5377999999999998</v>
      </c>
      <c r="Z32" s="1">
        <v>2.6827999999999999</v>
      </c>
      <c r="AA32" s="1">
        <v>2.8372000000000002</v>
      </c>
      <c r="AB32" s="24" t="s">
        <v>41</v>
      </c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37</v>
      </c>
      <c r="C33" s="1">
        <v>59.375999999999998</v>
      </c>
      <c r="D33" s="1">
        <v>31.76</v>
      </c>
      <c r="E33" s="1">
        <v>74.102000000000004</v>
      </c>
      <c r="F33" s="1">
        <v>17.033999999999999</v>
      </c>
      <c r="G33" s="6">
        <v>1</v>
      </c>
      <c r="H33" s="1">
        <v>120</v>
      </c>
      <c r="I33" s="1">
        <v>8785198</v>
      </c>
      <c r="J33" s="1">
        <v>65.3</v>
      </c>
      <c r="K33" s="1">
        <f t="shared" si="2"/>
        <v>8.8020000000000067</v>
      </c>
      <c r="L33" s="1"/>
      <c r="M33" s="1"/>
      <c r="N33" s="1">
        <v>30</v>
      </c>
      <c r="O33" s="1">
        <v>98.36099999999999</v>
      </c>
      <c r="P33" s="1">
        <f t="shared" si="3"/>
        <v>14.820400000000001</v>
      </c>
      <c r="Q33" s="5">
        <f t="shared" ref="Q33:Q36" si="13">25*P33-O33-F33</f>
        <v>255.11500000000007</v>
      </c>
      <c r="R33" s="5">
        <v>300</v>
      </c>
      <c r="S33" s="1"/>
      <c r="T33" s="1">
        <f t="shared" si="5"/>
        <v>25</v>
      </c>
      <c r="U33" s="1">
        <f t="shared" si="6"/>
        <v>7.7862270923861683</v>
      </c>
      <c r="V33" s="1">
        <v>12.5158</v>
      </c>
      <c r="W33" s="1">
        <v>11.3908</v>
      </c>
      <c r="X33" s="1">
        <v>9.4038000000000004</v>
      </c>
      <c r="Y33" s="1">
        <v>7.4261999999999997</v>
      </c>
      <c r="Z33" s="1">
        <v>12.760199999999999</v>
      </c>
      <c r="AA33" s="1">
        <v>10.118</v>
      </c>
      <c r="AB33" s="1" t="s">
        <v>73</v>
      </c>
      <c r="AC33" s="1">
        <f t="shared" si="7"/>
        <v>255.11500000000007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32</v>
      </c>
      <c r="C34" s="1">
        <v>605</v>
      </c>
      <c r="D34" s="1">
        <v>235</v>
      </c>
      <c r="E34" s="1">
        <v>361</v>
      </c>
      <c r="F34" s="1">
        <v>466</v>
      </c>
      <c r="G34" s="6">
        <v>0.1</v>
      </c>
      <c r="H34" s="1">
        <v>60</v>
      </c>
      <c r="I34" s="1">
        <v>8444187</v>
      </c>
      <c r="J34" s="1">
        <v>364</v>
      </c>
      <c r="K34" s="1">
        <f t="shared" si="2"/>
        <v>-3</v>
      </c>
      <c r="L34" s="1"/>
      <c r="M34" s="1"/>
      <c r="N34" s="1">
        <v>208</v>
      </c>
      <c r="O34" s="1">
        <v>418.59999999999991</v>
      </c>
      <c r="P34" s="1">
        <f t="shared" si="3"/>
        <v>72.2</v>
      </c>
      <c r="Q34" s="5">
        <f t="shared" si="13"/>
        <v>920.40000000000009</v>
      </c>
      <c r="R34" s="5"/>
      <c r="S34" s="1"/>
      <c r="T34" s="1">
        <f t="shared" si="5"/>
        <v>25</v>
      </c>
      <c r="U34" s="1">
        <f t="shared" si="6"/>
        <v>12.252077562326868</v>
      </c>
      <c r="V34" s="1">
        <v>76.599999999999994</v>
      </c>
      <c r="W34" s="1">
        <v>76</v>
      </c>
      <c r="X34" s="1">
        <v>69.8</v>
      </c>
      <c r="Y34" s="1">
        <v>78.599999999999994</v>
      </c>
      <c r="Z34" s="1">
        <v>52.2</v>
      </c>
      <c r="AA34" s="1">
        <v>54.4</v>
      </c>
      <c r="AB34" s="1"/>
      <c r="AC34" s="1">
        <f t="shared" si="7"/>
        <v>92.04000000000002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32</v>
      </c>
      <c r="C35" s="1">
        <v>426</v>
      </c>
      <c r="D35" s="1">
        <v>434</v>
      </c>
      <c r="E35" s="1">
        <v>355</v>
      </c>
      <c r="F35" s="1">
        <v>504</v>
      </c>
      <c r="G35" s="6">
        <v>0.1</v>
      </c>
      <c r="H35" s="1">
        <v>90</v>
      </c>
      <c r="I35" s="1">
        <v>8444194</v>
      </c>
      <c r="J35" s="1">
        <v>348</v>
      </c>
      <c r="K35" s="1">
        <f t="shared" si="2"/>
        <v>7</v>
      </c>
      <c r="L35" s="1"/>
      <c r="M35" s="1"/>
      <c r="N35" s="1">
        <v>425.59999999999991</v>
      </c>
      <c r="O35" s="1">
        <v>326</v>
      </c>
      <c r="P35" s="1">
        <f t="shared" si="3"/>
        <v>71</v>
      </c>
      <c r="Q35" s="5">
        <f t="shared" si="13"/>
        <v>945</v>
      </c>
      <c r="R35" s="5"/>
      <c r="S35" s="1"/>
      <c r="T35" s="1">
        <f t="shared" si="5"/>
        <v>25</v>
      </c>
      <c r="U35" s="1">
        <f t="shared" si="6"/>
        <v>11.690140845070422</v>
      </c>
      <c r="V35" s="1">
        <v>73.599999999999994</v>
      </c>
      <c r="W35" s="1">
        <v>76.599999999999994</v>
      </c>
      <c r="X35" s="1">
        <v>56.4</v>
      </c>
      <c r="Y35" s="1">
        <v>76.2</v>
      </c>
      <c r="Z35" s="1">
        <v>43</v>
      </c>
      <c r="AA35" s="1">
        <v>64.599999999999994</v>
      </c>
      <c r="AB35" s="1"/>
      <c r="AC35" s="1">
        <f t="shared" si="7"/>
        <v>94.5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32</v>
      </c>
      <c r="C36" s="1">
        <v>874</v>
      </c>
      <c r="D36" s="1">
        <v>361</v>
      </c>
      <c r="E36" s="1">
        <v>407</v>
      </c>
      <c r="F36" s="1">
        <v>828</v>
      </c>
      <c r="G36" s="6">
        <v>0.2</v>
      </c>
      <c r="H36" s="1">
        <v>120</v>
      </c>
      <c r="I36" s="1">
        <v>783798</v>
      </c>
      <c r="J36" s="1">
        <v>391.5</v>
      </c>
      <c r="K36" s="1">
        <f t="shared" si="2"/>
        <v>15.5</v>
      </c>
      <c r="L36" s="1"/>
      <c r="M36" s="1"/>
      <c r="N36" s="1">
        <v>355.59999999999991</v>
      </c>
      <c r="O36" s="1">
        <v>44</v>
      </c>
      <c r="P36" s="1">
        <f t="shared" si="3"/>
        <v>81.400000000000006</v>
      </c>
      <c r="Q36" s="5">
        <f t="shared" si="13"/>
        <v>1163.0000000000002</v>
      </c>
      <c r="R36" s="5"/>
      <c r="S36" s="1"/>
      <c r="T36" s="1">
        <f t="shared" si="5"/>
        <v>25</v>
      </c>
      <c r="U36" s="1">
        <f t="shared" si="6"/>
        <v>10.712530712530711</v>
      </c>
      <c r="V36" s="1">
        <v>79.599999999999994</v>
      </c>
      <c r="W36" s="1">
        <v>101.6</v>
      </c>
      <c r="X36" s="1">
        <v>88.4</v>
      </c>
      <c r="Y36" s="1">
        <v>60</v>
      </c>
      <c r="Z36" s="1">
        <v>36</v>
      </c>
      <c r="AA36" s="1">
        <v>112</v>
      </c>
      <c r="AB36" s="1"/>
      <c r="AC36" s="1">
        <f t="shared" si="7"/>
        <v>232.60000000000005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37</v>
      </c>
      <c r="C37" s="1"/>
      <c r="D37" s="1">
        <v>633.89</v>
      </c>
      <c r="E37" s="1">
        <v>138.958</v>
      </c>
      <c r="F37" s="1">
        <v>492.1</v>
      </c>
      <c r="G37" s="6">
        <v>1</v>
      </c>
      <c r="H37" s="1">
        <v>120</v>
      </c>
      <c r="I37" s="1">
        <v>783811</v>
      </c>
      <c r="J37" s="1">
        <v>125.5</v>
      </c>
      <c r="K37" s="1">
        <f t="shared" si="2"/>
        <v>13.457999999999998</v>
      </c>
      <c r="L37" s="1"/>
      <c r="M37" s="1"/>
      <c r="N37" s="1">
        <v>625.22240000000011</v>
      </c>
      <c r="O37" s="1">
        <v>400</v>
      </c>
      <c r="P37" s="1">
        <f t="shared" si="3"/>
        <v>27.791599999999999</v>
      </c>
      <c r="Q37" s="5">
        <v>500</v>
      </c>
      <c r="R37" s="5">
        <v>1000</v>
      </c>
      <c r="S37" s="1"/>
      <c r="T37" s="1">
        <f t="shared" si="5"/>
        <v>50.09067488017962</v>
      </c>
      <c r="U37" s="1">
        <f t="shared" si="6"/>
        <v>32.099627225492597</v>
      </c>
      <c r="V37" s="1">
        <v>0</v>
      </c>
      <c r="W37" s="1">
        <v>64.076400000000007</v>
      </c>
      <c r="X37" s="1">
        <v>12.148400000000001</v>
      </c>
      <c r="Y37" s="1">
        <v>11.885999999999999</v>
      </c>
      <c r="Z37" s="1">
        <v>20.7776</v>
      </c>
      <c r="AA37" s="1">
        <v>8.3488000000000007</v>
      </c>
      <c r="AB37" s="1" t="s">
        <v>78</v>
      </c>
      <c r="AC37" s="1">
        <f t="shared" si="7"/>
        <v>500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32</v>
      </c>
      <c r="C38" s="1">
        <v>497</v>
      </c>
      <c r="D38" s="1">
        <v>290</v>
      </c>
      <c r="E38" s="1">
        <v>330</v>
      </c>
      <c r="F38" s="1">
        <v>453</v>
      </c>
      <c r="G38" s="6">
        <v>0.2</v>
      </c>
      <c r="H38" s="1">
        <v>120</v>
      </c>
      <c r="I38" s="1">
        <v>783804</v>
      </c>
      <c r="J38" s="1">
        <v>304</v>
      </c>
      <c r="K38" s="1">
        <f t="shared" si="2"/>
        <v>26</v>
      </c>
      <c r="L38" s="1"/>
      <c r="M38" s="1"/>
      <c r="N38" s="1">
        <v>292.2</v>
      </c>
      <c r="O38" s="1">
        <v>384</v>
      </c>
      <c r="P38" s="1">
        <f t="shared" si="3"/>
        <v>66</v>
      </c>
      <c r="Q38" s="5">
        <f t="shared" ref="Q38" si="14">25*P38-O38-F38</f>
        <v>813</v>
      </c>
      <c r="R38" s="5"/>
      <c r="S38" s="1"/>
      <c r="T38" s="1">
        <f t="shared" si="5"/>
        <v>25</v>
      </c>
      <c r="U38" s="1">
        <f t="shared" si="6"/>
        <v>12.681818181818182</v>
      </c>
      <c r="V38" s="1">
        <v>73.2</v>
      </c>
      <c r="W38" s="1">
        <v>72.2</v>
      </c>
      <c r="X38" s="1">
        <v>61.4</v>
      </c>
      <c r="Y38" s="1">
        <v>37</v>
      </c>
      <c r="Z38" s="1">
        <v>78</v>
      </c>
      <c r="AA38" s="1">
        <v>55.6</v>
      </c>
      <c r="AB38" s="1"/>
      <c r="AC38" s="1">
        <f t="shared" si="7"/>
        <v>162.60000000000002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1117.9490000000001</v>
      </c>
      <c r="D39" s="1">
        <v>5.444</v>
      </c>
      <c r="E39" s="1">
        <v>582.41</v>
      </c>
      <c r="F39" s="1">
        <v>534.24800000000005</v>
      </c>
      <c r="G39" s="6">
        <v>1</v>
      </c>
      <c r="H39" s="1">
        <v>120</v>
      </c>
      <c r="I39" s="1">
        <v>783828</v>
      </c>
      <c r="J39" s="1">
        <v>583.5</v>
      </c>
      <c r="K39" s="1">
        <f t="shared" si="2"/>
        <v>-1.0900000000000318</v>
      </c>
      <c r="L39" s="1"/>
      <c r="M39" s="1"/>
      <c r="N39" s="1">
        <v>0</v>
      </c>
      <c r="O39" s="1">
        <v>985.42900000000009</v>
      </c>
      <c r="P39" s="1">
        <f t="shared" si="3"/>
        <v>116.482</v>
      </c>
      <c r="Q39" s="5">
        <v>900</v>
      </c>
      <c r="R39" s="5">
        <v>1000</v>
      </c>
      <c r="S39" s="1"/>
      <c r="T39" s="1">
        <f t="shared" si="5"/>
        <v>20.772969214127507</v>
      </c>
      <c r="U39" s="1">
        <f t="shared" si="6"/>
        <v>13.046453529300665</v>
      </c>
      <c r="V39" s="1">
        <v>139.77619999999999</v>
      </c>
      <c r="W39" s="1">
        <v>89.391400000000004</v>
      </c>
      <c r="X39" s="1">
        <v>51.772399999999998</v>
      </c>
      <c r="Y39" s="1">
        <v>4.2997999999999994</v>
      </c>
      <c r="Z39" s="1">
        <v>100.01</v>
      </c>
      <c r="AA39" s="1">
        <v>88.202399999999997</v>
      </c>
      <c r="AB39" s="1" t="s">
        <v>83</v>
      </c>
      <c r="AC39" s="1">
        <f t="shared" si="7"/>
        <v>900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/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35</v>
      </c>
      <c r="B41" s="1" t="s">
        <v>32</v>
      </c>
      <c r="C41" s="1">
        <v>2190</v>
      </c>
      <c r="D41" s="1">
        <v>960</v>
      </c>
      <c r="E41" s="1">
        <v>685</v>
      </c>
      <c r="F41" s="1">
        <v>2465</v>
      </c>
      <c r="G41" s="6">
        <v>0.18</v>
      </c>
      <c r="H41" s="1">
        <v>120</v>
      </c>
      <c r="I41" s="1"/>
      <c r="J41" s="1">
        <v>686</v>
      </c>
      <c r="K41" s="1">
        <f>E41-J41</f>
        <v>-1</v>
      </c>
      <c r="L41" s="1"/>
      <c r="M41" s="1"/>
      <c r="N41" s="1"/>
      <c r="O41" s="1"/>
      <c r="P41" s="1">
        <f t="shared" ref="P41:P44" si="15">E41/5</f>
        <v>137</v>
      </c>
      <c r="Q41" s="5"/>
      <c r="R41" s="5">
        <v>2500</v>
      </c>
      <c r="S41" s="1"/>
      <c r="T41" s="1">
        <f t="shared" ref="T41:T44" si="16">(F41+O41+Q41)/P41</f>
        <v>17.992700729927009</v>
      </c>
      <c r="U41" s="1">
        <f t="shared" ref="U41:U44" si="17">(F41+O41)/P41</f>
        <v>17.992700729927009</v>
      </c>
      <c r="V41" s="1">
        <v>154</v>
      </c>
      <c r="W41" s="1">
        <v>142</v>
      </c>
      <c r="X41" s="1">
        <v>177</v>
      </c>
      <c r="Y41" s="1">
        <v>5</v>
      </c>
      <c r="Z41" s="1">
        <v>0</v>
      </c>
      <c r="AA41" s="1">
        <v>0</v>
      </c>
      <c r="AB41" s="23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39</v>
      </c>
      <c r="B42" s="1" t="s">
        <v>32</v>
      </c>
      <c r="C42" s="1">
        <v>4381</v>
      </c>
      <c r="D42" s="1">
        <v>7310</v>
      </c>
      <c r="E42" s="1">
        <v>2695</v>
      </c>
      <c r="F42" s="1">
        <v>8934</v>
      </c>
      <c r="G42" s="6">
        <v>0.18</v>
      </c>
      <c r="H42" s="1">
        <v>60</v>
      </c>
      <c r="I42" s="1"/>
      <c r="J42" s="1">
        <v>2711</v>
      </c>
      <c r="K42" s="1">
        <f>E42-J42</f>
        <v>-16</v>
      </c>
      <c r="L42" s="1"/>
      <c r="M42" s="1"/>
      <c r="N42" s="1">
        <v>7500</v>
      </c>
      <c r="O42" s="1"/>
      <c r="P42" s="1">
        <f t="shared" si="15"/>
        <v>539</v>
      </c>
      <c r="Q42" s="5"/>
      <c r="R42" s="5"/>
      <c r="S42" s="1"/>
      <c r="T42" s="1">
        <f t="shared" si="16"/>
        <v>16.575139146567718</v>
      </c>
      <c r="U42" s="1">
        <f t="shared" si="17"/>
        <v>16.575139146567718</v>
      </c>
      <c r="V42" s="1">
        <v>521</v>
      </c>
      <c r="W42" s="1">
        <v>520</v>
      </c>
      <c r="X42" s="1">
        <v>477.8</v>
      </c>
      <c r="Y42" s="1">
        <v>590</v>
      </c>
      <c r="Z42" s="1">
        <v>573</v>
      </c>
      <c r="AA42" s="1">
        <v>478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36</v>
      </c>
      <c r="B43" s="1" t="s">
        <v>37</v>
      </c>
      <c r="C43" s="1"/>
      <c r="D43" s="1"/>
      <c r="E43" s="1"/>
      <c r="F43" s="1"/>
      <c r="G43" s="6">
        <v>1</v>
      </c>
      <c r="H43" s="1"/>
      <c r="I43" s="1"/>
      <c r="J43" s="1"/>
      <c r="K43" s="1">
        <f>E43-J43</f>
        <v>0</v>
      </c>
      <c r="L43" s="1"/>
      <c r="M43" s="1"/>
      <c r="N43" s="1"/>
      <c r="O43" s="1"/>
      <c r="P43" s="1">
        <f t="shared" si="15"/>
        <v>0</v>
      </c>
      <c r="Q43" s="5">
        <f t="shared" ref="Q43:Q44" si="18">20*P43-O43-F43</f>
        <v>0</v>
      </c>
      <c r="R43" s="5"/>
      <c r="S43" s="1"/>
      <c r="T43" s="1" t="e">
        <f t="shared" si="16"/>
        <v>#DIV/0!</v>
      </c>
      <c r="U43" s="1" t="e">
        <f t="shared" si="17"/>
        <v>#DIV/0!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 t="s">
        <v>38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43</v>
      </c>
      <c r="B44" s="1" t="s">
        <v>37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/>
      <c r="P44" s="1">
        <f t="shared" si="15"/>
        <v>0</v>
      </c>
      <c r="Q44" s="5">
        <f t="shared" si="18"/>
        <v>0</v>
      </c>
      <c r="R44" s="5"/>
      <c r="S44" s="1"/>
      <c r="T44" s="1" t="e">
        <f t="shared" si="16"/>
        <v>#DIV/0!</v>
      </c>
      <c r="U44" s="1" t="e">
        <f t="shared" si="17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">
        <v>38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39" xr:uid="{33362F20-EF31-47A1-A58A-4588FDAAEE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2024-08-19T12:31:01Z</dcterms:created>
  <dcterms:modified xsi:type="dcterms:W3CDTF">2024-08-22T06:19:05Z</dcterms:modified>
</cp:coreProperties>
</file>