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8,24 Ост КИ филиалы\"/>
    </mc:Choice>
  </mc:AlternateContent>
  <xr:revisionPtr revIDLastSave="0" documentId="13_ncr:1_{7ED73F87-D192-4C37-8F73-90AE12F9F3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58" i="1"/>
  <c r="E58" i="1"/>
  <c r="P7" i="1" l="1"/>
  <c r="P8" i="1"/>
  <c r="P9" i="1"/>
  <c r="Q9" i="1" s="1"/>
  <c r="P10" i="1"/>
  <c r="P11" i="1"/>
  <c r="Q11" i="1" s="1"/>
  <c r="P12" i="1"/>
  <c r="Q12" i="1" s="1"/>
  <c r="P13" i="1"/>
  <c r="P14" i="1"/>
  <c r="U14" i="1" s="1"/>
  <c r="P15" i="1"/>
  <c r="Q15" i="1" s="1"/>
  <c r="P16" i="1"/>
  <c r="P17" i="1"/>
  <c r="P18" i="1"/>
  <c r="P19" i="1"/>
  <c r="Q19" i="1" s="1"/>
  <c r="P20" i="1"/>
  <c r="P21" i="1"/>
  <c r="P22" i="1"/>
  <c r="P23" i="1"/>
  <c r="P24" i="1"/>
  <c r="U24" i="1" s="1"/>
  <c r="P25" i="1"/>
  <c r="P26" i="1"/>
  <c r="P27" i="1"/>
  <c r="P28" i="1"/>
  <c r="P29" i="1"/>
  <c r="Q29" i="1" s="1"/>
  <c r="P30" i="1"/>
  <c r="P31" i="1"/>
  <c r="P32" i="1"/>
  <c r="P33" i="1"/>
  <c r="P34" i="1"/>
  <c r="Q34" i="1" s="1"/>
  <c r="P35" i="1"/>
  <c r="Q35" i="1" s="1"/>
  <c r="P36" i="1"/>
  <c r="P37" i="1"/>
  <c r="P38" i="1"/>
  <c r="Q38" i="1" s="1"/>
  <c r="P39" i="1"/>
  <c r="P40" i="1"/>
  <c r="P41" i="1"/>
  <c r="P42" i="1"/>
  <c r="P43" i="1"/>
  <c r="P44" i="1"/>
  <c r="Q44" i="1" s="1"/>
  <c r="P45" i="1"/>
  <c r="P46" i="1"/>
  <c r="P47" i="1"/>
  <c r="P48" i="1"/>
  <c r="P49" i="1"/>
  <c r="P50" i="1"/>
  <c r="P51" i="1"/>
  <c r="Q51" i="1" s="1"/>
  <c r="P52" i="1"/>
  <c r="P53" i="1"/>
  <c r="P54" i="1"/>
  <c r="Q54" i="1" s="1"/>
  <c r="P55" i="1"/>
  <c r="Q55" i="1" s="1"/>
  <c r="P56" i="1"/>
  <c r="P57" i="1"/>
  <c r="P58" i="1"/>
  <c r="Q58" i="1" s="1"/>
  <c r="P59" i="1"/>
  <c r="P60" i="1"/>
  <c r="U60" i="1" s="1"/>
  <c r="P61" i="1"/>
  <c r="P62" i="1"/>
  <c r="Q62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Q88" i="1" s="1"/>
  <c r="P89" i="1"/>
  <c r="P90" i="1"/>
  <c r="P91" i="1"/>
  <c r="P92" i="1"/>
  <c r="P93" i="1"/>
  <c r="P94" i="1"/>
  <c r="P95" i="1"/>
  <c r="U95" i="1" s="1"/>
  <c r="P96" i="1"/>
  <c r="P97" i="1"/>
  <c r="U97" i="1" s="1"/>
  <c r="P98" i="1"/>
  <c r="U98" i="1" s="1"/>
  <c r="P6" i="1"/>
  <c r="U96" i="1" l="1"/>
  <c r="Q96" i="1"/>
  <c r="AB96" i="1" s="1"/>
  <c r="U94" i="1"/>
  <c r="AB94" i="1"/>
  <c r="U92" i="1"/>
  <c r="T92" i="1"/>
  <c r="U90" i="1"/>
  <c r="T90" i="1"/>
  <c r="U88" i="1"/>
  <c r="U86" i="1"/>
  <c r="AB86" i="1"/>
  <c r="U84" i="1"/>
  <c r="Q84" i="1"/>
  <c r="T84" i="1" s="1"/>
  <c r="U82" i="1"/>
  <c r="U80" i="1"/>
  <c r="U78" i="1"/>
  <c r="U76" i="1"/>
  <c r="U74" i="1"/>
  <c r="T74" i="1"/>
  <c r="U72" i="1"/>
  <c r="U70" i="1"/>
  <c r="U68" i="1"/>
  <c r="U66" i="1"/>
  <c r="Q66" i="1"/>
  <c r="T66" i="1" s="1"/>
  <c r="U64" i="1"/>
  <c r="Q64" i="1"/>
  <c r="T64" i="1" s="1"/>
  <c r="U62" i="1"/>
  <c r="T62" i="1"/>
  <c r="U58" i="1"/>
  <c r="U56" i="1"/>
  <c r="Q56" i="1"/>
  <c r="AB56" i="1" s="1"/>
  <c r="U54" i="1"/>
  <c r="U52" i="1"/>
  <c r="Q52" i="1"/>
  <c r="AB52" i="1" s="1"/>
  <c r="U50" i="1"/>
  <c r="Q50" i="1"/>
  <c r="T50" i="1" s="1"/>
  <c r="U48" i="1"/>
  <c r="Q48" i="1"/>
  <c r="T48" i="1" s="1"/>
  <c r="U46" i="1"/>
  <c r="Q46" i="1"/>
  <c r="AB46" i="1" s="1"/>
  <c r="U44" i="1"/>
  <c r="U42" i="1"/>
  <c r="Q42" i="1"/>
  <c r="T42" i="1" s="1"/>
  <c r="U40" i="1"/>
  <c r="Q40" i="1"/>
  <c r="AB40" i="1" s="1"/>
  <c r="U38" i="1"/>
  <c r="U36" i="1"/>
  <c r="U34" i="1"/>
  <c r="U32" i="1"/>
  <c r="Q32" i="1"/>
  <c r="AB32" i="1" s="1"/>
  <c r="U30" i="1"/>
  <c r="AB30" i="1"/>
  <c r="U28" i="1"/>
  <c r="T28" i="1"/>
  <c r="U26" i="1"/>
  <c r="T26" i="1"/>
  <c r="U22" i="1"/>
  <c r="Q22" i="1"/>
  <c r="AB22" i="1" s="1"/>
  <c r="U20" i="1"/>
  <c r="Q20" i="1"/>
  <c r="T20" i="1" s="1"/>
  <c r="U18" i="1"/>
  <c r="Q18" i="1"/>
  <c r="T18" i="1" s="1"/>
  <c r="U16" i="1"/>
  <c r="AB16" i="1"/>
  <c r="U12" i="1"/>
  <c r="U10" i="1"/>
  <c r="U8" i="1"/>
  <c r="T6" i="1"/>
  <c r="U93" i="1"/>
  <c r="U91" i="1"/>
  <c r="T91" i="1"/>
  <c r="U89" i="1"/>
  <c r="Q89" i="1"/>
  <c r="AB89" i="1" s="1"/>
  <c r="U87" i="1"/>
  <c r="T87" i="1"/>
  <c r="U85" i="1"/>
  <c r="AB85" i="1"/>
  <c r="U83" i="1"/>
  <c r="Q83" i="1"/>
  <c r="T83" i="1" s="1"/>
  <c r="U81" i="1"/>
  <c r="AB81" i="1"/>
  <c r="U79" i="1"/>
  <c r="T79" i="1"/>
  <c r="U77" i="1"/>
  <c r="Q77" i="1"/>
  <c r="AB77" i="1" s="1"/>
  <c r="U75" i="1"/>
  <c r="T75" i="1"/>
  <c r="U73" i="1"/>
  <c r="AB73" i="1"/>
  <c r="U71" i="1"/>
  <c r="Q71" i="1"/>
  <c r="T71" i="1" s="1"/>
  <c r="U69" i="1"/>
  <c r="Q69" i="1"/>
  <c r="AB69" i="1" s="1"/>
  <c r="U67" i="1"/>
  <c r="Q67" i="1"/>
  <c r="T67" i="1" s="1"/>
  <c r="U65" i="1"/>
  <c r="Q65" i="1"/>
  <c r="AB65" i="1" s="1"/>
  <c r="U63" i="1"/>
  <c r="T63" i="1"/>
  <c r="U61" i="1"/>
  <c r="Q61" i="1"/>
  <c r="AB61" i="1" s="1"/>
  <c r="U59" i="1"/>
  <c r="Q59" i="1"/>
  <c r="T59" i="1" s="1"/>
  <c r="U57" i="1"/>
  <c r="AB57" i="1"/>
  <c r="U55" i="1"/>
  <c r="U53" i="1"/>
  <c r="Q53" i="1"/>
  <c r="AB53" i="1" s="1"/>
  <c r="U51" i="1"/>
  <c r="T51" i="1"/>
  <c r="U49" i="1"/>
  <c r="Q49" i="1"/>
  <c r="T49" i="1" s="1"/>
  <c r="U47" i="1"/>
  <c r="T47" i="1"/>
  <c r="U45" i="1"/>
  <c r="Q45" i="1"/>
  <c r="AB45" i="1" s="1"/>
  <c r="U43" i="1"/>
  <c r="T43" i="1"/>
  <c r="U41" i="1"/>
  <c r="Q41" i="1"/>
  <c r="T41" i="1" s="1"/>
  <c r="U39" i="1"/>
  <c r="Q39" i="1"/>
  <c r="T39" i="1" s="1"/>
  <c r="U37" i="1"/>
  <c r="U35" i="1"/>
  <c r="U33" i="1"/>
  <c r="Q33" i="1"/>
  <c r="AB33" i="1" s="1"/>
  <c r="U31" i="1"/>
  <c r="U29" i="1"/>
  <c r="U27" i="1"/>
  <c r="U25" i="1"/>
  <c r="Q25" i="1"/>
  <c r="T25" i="1" s="1"/>
  <c r="U23" i="1"/>
  <c r="Q23" i="1"/>
  <c r="T23" i="1" s="1"/>
  <c r="U21" i="1"/>
  <c r="U19" i="1"/>
  <c r="U17" i="1"/>
  <c r="T17" i="1"/>
  <c r="U15" i="1"/>
  <c r="U13" i="1"/>
  <c r="U11" i="1"/>
  <c r="U9" i="1"/>
  <c r="U7" i="1"/>
  <c r="T7" i="1"/>
  <c r="T98" i="1"/>
  <c r="T86" i="1"/>
  <c r="T82" i="1"/>
  <c r="T78" i="1"/>
  <c r="T70" i="1"/>
  <c r="T58" i="1"/>
  <c r="T54" i="1"/>
  <c r="T38" i="1"/>
  <c r="T34" i="1"/>
  <c r="T14" i="1"/>
  <c r="T10" i="1"/>
  <c r="T88" i="1"/>
  <c r="T80" i="1"/>
  <c r="T76" i="1"/>
  <c r="T72" i="1"/>
  <c r="T68" i="1"/>
  <c r="T60" i="1"/>
  <c r="T44" i="1"/>
  <c r="T40" i="1"/>
  <c r="T36" i="1"/>
  <c r="T24" i="1"/>
  <c r="T16" i="1"/>
  <c r="T12" i="1"/>
  <c r="T8" i="1"/>
  <c r="U6" i="1"/>
  <c r="T97" i="1"/>
  <c r="T95" i="1"/>
  <c r="T93" i="1"/>
  <c r="T85" i="1"/>
  <c r="T73" i="1"/>
  <c r="T57" i="1"/>
  <c r="T55" i="1"/>
  <c r="T37" i="1"/>
  <c r="T35" i="1"/>
  <c r="T31" i="1"/>
  <c r="T29" i="1"/>
  <c r="T27" i="1"/>
  <c r="T21" i="1"/>
  <c r="T19" i="1"/>
  <c r="T15" i="1"/>
  <c r="T13" i="1"/>
  <c r="T11" i="1"/>
  <c r="T9" i="1"/>
  <c r="AB7" i="1"/>
  <c r="AB8" i="1"/>
  <c r="AB9" i="1"/>
  <c r="AB10" i="1"/>
  <c r="AB11" i="1"/>
  <c r="AB12" i="1"/>
  <c r="AB13" i="1"/>
  <c r="AB14" i="1"/>
  <c r="AB15" i="1"/>
  <c r="AB19" i="1"/>
  <c r="AB21" i="1"/>
  <c r="AB24" i="1"/>
  <c r="AB27" i="1"/>
  <c r="AB29" i="1"/>
  <c r="AB31" i="1"/>
  <c r="AB34" i="1"/>
  <c r="AB35" i="1"/>
  <c r="AB36" i="1"/>
  <c r="AB37" i="1"/>
  <c r="AB38" i="1"/>
  <c r="AB43" i="1"/>
  <c r="AB44" i="1"/>
  <c r="AB47" i="1"/>
  <c r="AB54" i="1"/>
  <c r="AB55" i="1"/>
  <c r="AB58" i="1"/>
  <c r="AB60" i="1"/>
  <c r="AB62" i="1"/>
  <c r="AB68" i="1"/>
  <c r="AB70" i="1"/>
  <c r="AB72" i="1"/>
  <c r="AB74" i="1"/>
  <c r="AB76" i="1"/>
  <c r="AB78" i="1"/>
  <c r="AB80" i="1"/>
  <c r="AB82" i="1"/>
  <c r="AB88" i="1"/>
  <c r="AB91" i="1"/>
  <c r="AB93" i="1"/>
  <c r="AB95" i="1"/>
  <c r="AB97" i="1"/>
  <c r="AB98" i="1"/>
  <c r="AB6" i="1"/>
  <c r="T53" i="1" l="1"/>
  <c r="T52" i="1"/>
  <c r="AB50" i="1"/>
  <c r="AB41" i="1"/>
  <c r="T33" i="1"/>
  <c r="T46" i="1"/>
  <c r="T69" i="1"/>
  <c r="T77" i="1"/>
  <c r="T56" i="1"/>
  <c r="AB66" i="1"/>
  <c r="AB48" i="1"/>
  <c r="T45" i="1"/>
  <c r="AB64" i="1"/>
  <c r="AB51" i="1"/>
  <c r="AB49" i="1"/>
  <c r="AB39" i="1"/>
  <c r="T32" i="1"/>
  <c r="T22" i="1"/>
  <c r="T61" i="1"/>
  <c r="AB84" i="1"/>
  <c r="AB25" i="1"/>
  <c r="AB23" i="1"/>
  <c r="T65" i="1"/>
  <c r="T81" i="1"/>
  <c r="T89" i="1"/>
  <c r="AB87" i="1"/>
  <c r="AB83" i="1"/>
  <c r="AB79" i="1"/>
  <c r="AB75" i="1"/>
  <c r="AB71" i="1"/>
  <c r="AB67" i="1"/>
  <c r="AB63" i="1"/>
  <c r="AB59" i="1"/>
  <c r="AB17" i="1"/>
  <c r="T96" i="1"/>
  <c r="T30" i="1"/>
  <c r="T94" i="1"/>
  <c r="AB92" i="1"/>
  <c r="AB90" i="1"/>
  <c r="AB42" i="1"/>
  <c r="AB28" i="1"/>
  <c r="AB26" i="1"/>
  <c r="AB20" i="1"/>
  <c r="AB1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<sst xmlns="http://schemas.openxmlformats.org/spreadsheetml/2006/main" count="364" uniqueCount="154">
  <si>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</si>
  <si>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</si>
  <si>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</si>
  <si>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</si>
  <si>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</si>
  <si>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</si>
  <si>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</si>
  <si>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</si>
  <si>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</si>
  <si>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</si>
  <si>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</si>
  <si>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</si>
  <si>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</si>
  <si>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</si>
  <si>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</si>
  <si>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</si>
  <si>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</si>
  <si>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</si>
  <si>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</si>
  <si>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</si>
  <si>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</si>
  <si>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</si>
  <si>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</si>
  <si>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</si>
  <si>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</si>
  <si>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</si>
  <si>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</si>
  <si>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</si>
  <si>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</si>
  <si>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</si>
  <si>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</si>
  <si>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</si>
  <si>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</si>
  <si>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в матрице</t>
  </si>
  <si>
    <t>03,08 недогруз: 50 =&gt; 21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</si>
  <si>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</si>
  <si>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</si>
  <si>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</si>
  <si>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</si>
  <si>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</si>
  <si>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</si>
  <si>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</si>
  <si>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</si>
  <si>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</si>
  <si>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</si>
  <si>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</si>
  <si>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</si>
  <si>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</si>
  <si>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</si>
  <si>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</si>
  <si>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</si>
  <si>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вместо 6755 / необходимо увеличить продажи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</si>
  <si>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</si>
  <si>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</si>
  <si>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</si>
  <si>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</si>
  <si>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вместо 3297 / 05,08 - 89кг в уценку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</si>
  <si>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</si>
  <si>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</si>
  <si>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</si>
  <si>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</si>
  <si>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</si>
  <si>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</si>
  <si>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</si>
  <si>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</si>
  <si>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</si>
  <si>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</si>
  <si>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</si>
  <si>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</si>
  <si>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</si>
  <si>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</si>
  <si>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</si>
  <si>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</si>
  <si>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</si>
  <si>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</si>
  <si>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</si>
  <si>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</si>
  <si>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</si>
  <si>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</si>
  <si>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</si>
  <si>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</si>
  <si>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</si>
  <si>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</si>
  <si>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</si>
  <si>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</si>
  <si>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</si>
  <si>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</si>
  <si>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</si>
  <si>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</si>
  <si>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</si>
  <si>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</si>
  <si>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</si>
  <si>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</si>
  <si>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</si>
  <si>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</si>
  <si>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</si>
  <si>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</si>
  <si>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</si>
  <si>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</si>
  <si>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</si>
  <si>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</si>
  <si>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</si>
  <si>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</si>
  <si>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</si>
  <si>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</si>
  <si>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</si>
  <si>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</si>
  <si>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</si>
  <si>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</si>
  <si>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</si>
  <si>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</si>
  <si>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</si>
  <si>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</si>
  <si>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</si>
  <si>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</si>
  <si>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</si>
  <si>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</si>
  <si>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</si>
  <si>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</si>
  <si>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</si>
  <si>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</si>
  <si>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</si>
  <si>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</si>
  <si>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</si>
  <si>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</si>
  <si>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</si>
  <si>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</si>
  <si>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</si>
  <si>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</si>
  <si>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</si>
  <si>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</si>
  <si>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</si>
  <si>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</si>
  <si>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</si>
  <si>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</si>
  <si>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</si>
  <si>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</si>
  <si>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</si>
  <si>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</si>
  <si>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</si>
  <si>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</si>
  <si>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</si>
  <si>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</si>
  <si>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</si>
  <si>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</si>
  <si>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10,08,24 завод отгрузил на 199кг больше</t>
  </si>
  <si>
    <t>10,08,24 завод отгрузил на 245кг больше</t>
  </si>
  <si>
    <t>10,08,24 завод отгрузил на 154кг больше</t>
  </si>
  <si>
    <r>
      <rPr>
        <b/>
        <sz val="10"/>
        <rFont val="Arial"/>
        <family val="2"/>
        <charset val="204"/>
      </rPr>
      <t>10,08,24 завод отгрузил на 154шт. больше</t>
    </r>
    <r>
      <rPr>
        <sz val="10"/>
        <rFont val="Arial"/>
      </rPr>
      <t xml:space="preserve"> / 05,08 - 18кг в уценку</t>
    </r>
  </si>
  <si>
    <r>
      <rPr>
        <b/>
        <sz val="10"/>
        <rFont val="Arial"/>
        <family val="2"/>
        <charset val="204"/>
      </rPr>
      <t>10,08,24 завод отгрузил на 284шт. больше</t>
    </r>
    <r>
      <rPr>
        <sz val="10"/>
        <rFont val="Arial"/>
      </rPr>
      <t xml:space="preserve"> / ТС Обжора</t>
    </r>
  </si>
  <si>
    <r>
      <rPr>
        <b/>
        <sz val="10"/>
        <rFont val="Arial"/>
        <family val="2"/>
        <charset val="204"/>
      </rPr>
      <t>10,08,24 завод отгрузил на 400шт. больше</t>
    </r>
    <r>
      <rPr>
        <sz val="10"/>
        <rFont val="Arial"/>
      </rPr>
      <t xml:space="preserve"> / ТС Обжора</t>
    </r>
  </si>
  <si>
    <r>
      <rPr>
        <b/>
        <sz val="10"/>
        <rFont val="Arial"/>
        <family val="2"/>
        <charset val="204"/>
      </rPr>
      <t>10,08,24 завод отгрузил 48шт. (не заказывали)</t>
    </r>
    <r>
      <rPr>
        <sz val="10"/>
        <rFont val="Arial"/>
        <family val="2"/>
        <charset val="204"/>
      </rPr>
      <t xml:space="preserve"> / необходимо увеличить продажи</t>
    </r>
  </si>
  <si>
    <r>
      <rPr>
        <b/>
        <sz val="10"/>
        <rFont val="Arial"/>
        <family val="2"/>
        <charset val="204"/>
      </rPr>
      <t>10,08,24 завод отгрузил на 150шт. больше</t>
    </r>
    <r>
      <rPr>
        <sz val="10"/>
        <rFont val="Arial"/>
      </rPr>
      <t xml:space="preserve"> / ТС Обжора</t>
    </r>
  </si>
  <si>
    <t>ротация на 6341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</si>
</sst>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3.85546875" customWidth="1"/>
    <col min="10" max="11" width="6.85546875" customWidth="1"/>
    <col min="12" max="13" width="0.85546875" customWidth="1"/>
    <col min="14" max="18" width="6.85546875" customWidth="1"/>
    <col min="19" max="19" width="21.7109375" customWidth="1"/>
    <col min="20" max="21" width="5.140625" customWidth="1"/>
    <col min="22" max="26" width="6.28515625" customWidth="1"/>
    <col min="27" max="27" width="60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15817.827000000003</v>
      </c>
      <c r="F5" s="4">
        <f>SUM(F6:F500)</f>
        <v>16820.950000000004</v>
      </c>
      <c r="G5" s="6"/>
      <c r="H5" s="1"/>
      <c r="I5" s="1"/>
      <c r="J5" s="4">
        <f t="shared" ref="J5:R5" si="0">SUM(J6:J500)</f>
        <v>17114.260000000006</v>
      </c>
      <c r="K5" s="4">
        <f t="shared" si="0"/>
        <v>-1296.4329999999998</v>
      </c>
      <c r="L5" s="4">
        <f t="shared" si="0"/>
        <v>0</v>
      </c>
      <c r="M5" s="4">
        <f t="shared" si="0"/>
        <v>0</v>
      </c>
      <c r="N5" s="4">
        <f t="shared" si="0"/>
        <v>9210</v>
      </c>
      <c r="O5" s="4">
        <f t="shared" si="0"/>
        <v>4090</v>
      </c>
      <c r="P5" s="4">
        <f t="shared" si="0"/>
        <v>3163.565399999999</v>
      </c>
      <c r="Q5" s="4">
        <f t="shared" si="0"/>
        <v>16076.560999999998</v>
      </c>
      <c r="R5" s="4">
        <f t="shared" si="0"/>
        <v>0</v>
      </c>
      <c r="S5" s="1"/>
      <c r="T5" s="1"/>
      <c r="U5" s="1"/>
      <c r="V5" s="4">
        <f t="shared" ref="V5:Z5" si="1">SUM(V6:V500)</f>
        <v>2303.2903999999994</v>
      </c>
      <c r="W5" s="4">
        <f t="shared" si="1"/>
        <v>2414.8016000000011</v>
      </c>
      <c r="X5" s="4">
        <f t="shared" si="1"/>
        <v>2361.0222000000003</v>
      </c>
      <c r="Y5" s="4">
        <f t="shared" si="1"/>
        <v>1884.0732</v>
      </c>
      <c r="Z5" s="4">
        <f t="shared" si="1"/>
        <v>1690.8409999999997</v>
      </c>
      <c r="AA5" s="1"/>
      <c r="AB5" s="4">
        <f>SUM(AB6:AB500)</f>
        <v>7748.0050000000001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/>
      <c r="D6" s="1">
        <v>177</v>
      </c>
      <c r="E6" s="1">
        <v>27</v>
      </c>
      <c r="F6" s="1">
        <v>141</v>
      </c>
      <c r="G6" s="6">
        <v>0.4</v>
      </c>
      <c r="H6" s="1">
        <v>60</v>
      </c>
      <c r="I6" s="1" t="s">
        <v>33</v>
      </c>
      <c r="J6" s="1">
        <v>94</v>
      </c>
      <c r="K6" s="1">
        <f t="shared" ref="K6:K37" si="2">E6-J6</f>
        <v>-67</v>
      </c>
      <c r="L6" s="1"/>
      <c r="M6" s="1"/>
      <c r="N6" s="1">
        <v>150</v>
      </c>
      <c r="O6" s="1"/>
      <c r="P6" s="1">
        <f>E6/5</f>
        <v>5.4</v>
      </c>
      <c r="Q6" s="5"/>
      <c r="R6" s="5"/>
      <c r="S6" s="1"/>
      <c r="T6" s="1">
        <f>(F6+N6+O6+Q6)/P6</f>
        <v>53.888888888888886</v>
      </c>
      <c r="U6" s="1">
        <f>(F6+N6+O6)/P6</f>
        <v>53.888888888888886</v>
      </c>
      <c r="V6" s="1">
        <v>20.2</v>
      </c>
      <c r="W6" s="1">
        <v>18.600000000000001</v>
      </c>
      <c r="X6" s="1">
        <v>11.2</v>
      </c>
      <c r="Y6" s="1">
        <v>16.88</v>
      </c>
      <c r="Z6" s="1">
        <v>8.8000000000000007</v>
      </c>
      <c r="AA6" s="1" t="s">
        <v>34</v>
      </c>
      <c r="AB6" s="1">
        <f t="shared" ref="AB6:AB37" si="3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29.707000000000001</v>
      </c>
      <c r="D7" s="1">
        <v>31.934000000000001</v>
      </c>
      <c r="E7" s="1">
        <v>19.061</v>
      </c>
      <c r="F7" s="1">
        <v>42.58</v>
      </c>
      <c r="G7" s="6">
        <v>1</v>
      </c>
      <c r="H7" s="1">
        <v>120</v>
      </c>
      <c r="I7" s="1" t="s">
        <v>33</v>
      </c>
      <c r="J7" s="1">
        <v>19</v>
      </c>
      <c r="K7" s="1">
        <f t="shared" si="2"/>
        <v>6.0999999999999943E-2</v>
      </c>
      <c r="L7" s="1"/>
      <c r="M7" s="1"/>
      <c r="N7" s="1">
        <v>20</v>
      </c>
      <c r="O7" s="1"/>
      <c r="P7" s="1">
        <f t="shared" ref="P7:P70" si="4">E7/5</f>
        <v>3.8121999999999998</v>
      </c>
      <c r="Q7" s="5"/>
      <c r="R7" s="5"/>
      <c r="S7" s="1"/>
      <c r="T7" s="1">
        <f t="shared" ref="T7:T70" si="5">(F7+N7+O7+Q7)/P7</f>
        <v>16.415717958134412</v>
      </c>
      <c r="U7" s="1">
        <f t="shared" ref="U7:U70" si="6">(F7+N7+O7)/P7</f>
        <v>16.415717958134412</v>
      </c>
      <c r="V7" s="1">
        <v>3.0726</v>
      </c>
      <c r="W7" s="1">
        <v>4.0506000000000002</v>
      </c>
      <c r="X7" s="1">
        <v>3.1461999999999999</v>
      </c>
      <c r="Y7" s="1">
        <v>3.6006</v>
      </c>
      <c r="Z7" s="1">
        <v>3.1581999999999999</v>
      </c>
      <c r="AA7" s="17" t="s">
        <v>53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441.84100000000001</v>
      </c>
      <c r="D8" s="1">
        <v>582.79999999999995</v>
      </c>
      <c r="E8" s="1">
        <v>177.01400000000001</v>
      </c>
      <c r="F8" s="1">
        <v>741.78399999999999</v>
      </c>
      <c r="G8" s="6">
        <v>1</v>
      </c>
      <c r="H8" s="1">
        <v>45</v>
      </c>
      <c r="I8" s="1" t="s">
        <v>38</v>
      </c>
      <c r="J8" s="1">
        <v>186</v>
      </c>
      <c r="K8" s="1">
        <f t="shared" si="2"/>
        <v>-8.98599999999999</v>
      </c>
      <c r="L8" s="1"/>
      <c r="M8" s="1"/>
      <c r="N8" s="1">
        <v>160</v>
      </c>
      <c r="O8" s="1">
        <v>40</v>
      </c>
      <c r="P8" s="1">
        <f t="shared" si="4"/>
        <v>35.402799999999999</v>
      </c>
      <c r="Q8" s="5"/>
      <c r="R8" s="5"/>
      <c r="S8" s="1"/>
      <c r="T8" s="1">
        <f t="shared" si="5"/>
        <v>26.601963686488073</v>
      </c>
      <c r="U8" s="1">
        <f t="shared" si="6"/>
        <v>26.601963686488073</v>
      </c>
      <c r="V8" s="1">
        <v>25.7516</v>
      </c>
      <c r="W8" s="1">
        <v>71.770799999999994</v>
      </c>
      <c r="X8" s="1">
        <v>34.704599999999999</v>
      </c>
      <c r="Y8" s="1">
        <v>39.559199999999997</v>
      </c>
      <c r="Z8" s="1">
        <v>44.915799999999997</v>
      </c>
      <c r="AA8" s="17" t="s">
        <v>53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3403.8339999999998</v>
      </c>
      <c r="D9" s="1">
        <v>944.37800000000004</v>
      </c>
      <c r="E9" s="1">
        <v>1502.8779999999999</v>
      </c>
      <c r="F9" s="1">
        <v>2347.5830000000001</v>
      </c>
      <c r="G9" s="6">
        <v>1</v>
      </c>
      <c r="H9" s="1">
        <v>60</v>
      </c>
      <c r="I9" s="1" t="s">
        <v>40</v>
      </c>
      <c r="J9" s="1">
        <v>1475.3</v>
      </c>
      <c r="K9" s="1">
        <f t="shared" si="2"/>
        <v>27.577999999999975</v>
      </c>
      <c r="L9" s="1"/>
      <c r="M9" s="1"/>
      <c r="N9" s="1">
        <v>500</v>
      </c>
      <c r="O9" s="1">
        <v>350</v>
      </c>
      <c r="P9" s="1">
        <f t="shared" si="4"/>
        <v>300.57560000000001</v>
      </c>
      <c r="Q9" s="5">
        <f>14*P9-O9-N9-F9</f>
        <v>1010.4753999999998</v>
      </c>
      <c r="R9" s="5"/>
      <c r="S9" s="1"/>
      <c r="T9" s="1">
        <f t="shared" si="5"/>
        <v>14</v>
      </c>
      <c r="U9" s="1">
        <f t="shared" si="6"/>
        <v>10.638198842487547</v>
      </c>
      <c r="V9" s="1">
        <v>298.30619999999999</v>
      </c>
      <c r="W9" s="1">
        <v>339.8766</v>
      </c>
      <c r="X9" s="1">
        <v>403.81560000000002</v>
      </c>
      <c r="Y9" s="1">
        <v>307.255</v>
      </c>
      <c r="Z9" s="1">
        <v>381.04039999999998</v>
      </c>
      <c r="AA9" s="11" t="s">
        <v>145</v>
      </c>
      <c r="AB9" s="1">
        <f t="shared" si="3"/>
        <v>1010.4753999999998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3.645</v>
      </c>
      <c r="D10" s="1">
        <v>48.329000000000001</v>
      </c>
      <c r="E10" s="1">
        <v>22.242000000000001</v>
      </c>
      <c r="F10" s="1">
        <v>29.087</v>
      </c>
      <c r="G10" s="6">
        <v>1</v>
      </c>
      <c r="H10" s="1">
        <v>120</v>
      </c>
      <c r="I10" s="1" t="s">
        <v>33</v>
      </c>
      <c r="J10" s="1">
        <v>22</v>
      </c>
      <c r="K10" s="1">
        <f t="shared" si="2"/>
        <v>0.24200000000000088</v>
      </c>
      <c r="L10" s="1"/>
      <c r="M10" s="1"/>
      <c r="N10" s="1">
        <v>30</v>
      </c>
      <c r="O10" s="1"/>
      <c r="P10" s="1">
        <f t="shared" si="4"/>
        <v>4.4484000000000004</v>
      </c>
      <c r="Q10" s="5"/>
      <c r="R10" s="5"/>
      <c r="S10" s="1"/>
      <c r="T10" s="1">
        <f t="shared" si="5"/>
        <v>13.282753349518927</v>
      </c>
      <c r="U10" s="1">
        <f t="shared" si="6"/>
        <v>13.282753349518927</v>
      </c>
      <c r="V10" s="1">
        <v>4.2606000000000002</v>
      </c>
      <c r="W10" s="1">
        <v>4.8968000000000007</v>
      </c>
      <c r="X10" s="1">
        <v>2.2372000000000001</v>
      </c>
      <c r="Y10" s="1">
        <v>3.2448000000000001</v>
      </c>
      <c r="Z10" s="1">
        <v>2.4136000000000002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271.63499999999999</v>
      </c>
      <c r="D11" s="1">
        <v>16.236999999999998</v>
      </c>
      <c r="E11" s="1">
        <v>196.18899999999999</v>
      </c>
      <c r="F11" s="1">
        <v>48.308999999999997</v>
      </c>
      <c r="G11" s="6">
        <v>1</v>
      </c>
      <c r="H11" s="1">
        <v>60</v>
      </c>
      <c r="I11" s="1" t="s">
        <v>40</v>
      </c>
      <c r="J11" s="1">
        <v>193.5</v>
      </c>
      <c r="K11" s="1">
        <f t="shared" si="2"/>
        <v>2.688999999999993</v>
      </c>
      <c r="L11" s="1"/>
      <c r="M11" s="1"/>
      <c r="N11" s="1">
        <v>300</v>
      </c>
      <c r="O11" s="1">
        <v>100</v>
      </c>
      <c r="P11" s="1">
        <f t="shared" si="4"/>
        <v>39.2378</v>
      </c>
      <c r="Q11" s="5">
        <f t="shared" ref="Q11:Q12" si="7">14*P11-O11-N11-F11</f>
        <v>101.02020000000002</v>
      </c>
      <c r="R11" s="5"/>
      <c r="S11" s="1"/>
      <c r="T11" s="1">
        <f t="shared" si="5"/>
        <v>14</v>
      </c>
      <c r="U11" s="1">
        <f t="shared" si="6"/>
        <v>11.425436696246985</v>
      </c>
      <c r="V11" s="1">
        <v>42.384599999999999</v>
      </c>
      <c r="W11" s="1">
        <v>30.0702</v>
      </c>
      <c r="X11" s="1">
        <v>39.325800000000001</v>
      </c>
      <c r="Y11" s="1">
        <v>36.340800000000002</v>
      </c>
      <c r="Z11" s="1">
        <v>35.8048</v>
      </c>
      <c r="AA11" s="1"/>
      <c r="AB11" s="1">
        <f t="shared" si="3"/>
        <v>101.02020000000002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36</v>
      </c>
      <c r="C12" s="1">
        <v>711.29399999999998</v>
      </c>
      <c r="D12" s="1">
        <v>412.00900000000001</v>
      </c>
      <c r="E12" s="1">
        <v>446.99200000000002</v>
      </c>
      <c r="F12" s="1">
        <v>569.81200000000001</v>
      </c>
      <c r="G12" s="6">
        <v>1</v>
      </c>
      <c r="H12" s="1">
        <v>60</v>
      </c>
      <c r="I12" s="1" t="s">
        <v>40</v>
      </c>
      <c r="J12" s="1">
        <v>438.1</v>
      </c>
      <c r="K12" s="1">
        <f t="shared" si="2"/>
        <v>8.8919999999999959</v>
      </c>
      <c r="L12" s="1"/>
      <c r="M12" s="1"/>
      <c r="N12" s="1">
        <v>360</v>
      </c>
      <c r="O12" s="1">
        <v>200</v>
      </c>
      <c r="P12" s="1">
        <f t="shared" si="4"/>
        <v>89.398400000000009</v>
      </c>
      <c r="Q12" s="5">
        <f t="shared" si="7"/>
        <v>121.76560000000006</v>
      </c>
      <c r="R12" s="5"/>
      <c r="S12" s="1"/>
      <c r="T12" s="1">
        <f t="shared" si="5"/>
        <v>14</v>
      </c>
      <c r="U12" s="1">
        <f t="shared" si="6"/>
        <v>12.637944303253747</v>
      </c>
      <c r="V12" s="1">
        <v>87.743399999999994</v>
      </c>
      <c r="W12" s="1">
        <v>79.098399999999998</v>
      </c>
      <c r="X12" s="1">
        <v>92.145399999999995</v>
      </c>
      <c r="Y12" s="1">
        <v>94.893200000000007</v>
      </c>
      <c r="Z12" s="1">
        <v>58.001199999999997</v>
      </c>
      <c r="AA12" s="11" t="s">
        <v>146</v>
      </c>
      <c r="AB12" s="1">
        <f t="shared" si="3"/>
        <v>121.76560000000006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118</v>
      </c>
      <c r="D13" s="1">
        <v>136</v>
      </c>
      <c r="E13" s="1">
        <v>42</v>
      </c>
      <c r="F13" s="1">
        <v>201</v>
      </c>
      <c r="G13" s="6">
        <v>0.25</v>
      </c>
      <c r="H13" s="1">
        <v>120</v>
      </c>
      <c r="I13" s="1" t="s">
        <v>33</v>
      </c>
      <c r="J13" s="1">
        <v>42</v>
      </c>
      <c r="K13" s="1">
        <f t="shared" si="2"/>
        <v>0</v>
      </c>
      <c r="L13" s="1"/>
      <c r="M13" s="1"/>
      <c r="N13" s="1">
        <v>0</v>
      </c>
      <c r="O13" s="1"/>
      <c r="P13" s="1">
        <f t="shared" si="4"/>
        <v>8.4</v>
      </c>
      <c r="Q13" s="5"/>
      <c r="R13" s="5"/>
      <c r="S13" s="1"/>
      <c r="T13" s="1">
        <f t="shared" si="5"/>
        <v>23.928571428571427</v>
      </c>
      <c r="U13" s="1">
        <f t="shared" si="6"/>
        <v>23.928571428571427</v>
      </c>
      <c r="V13" s="1">
        <v>4.5999999999999996</v>
      </c>
      <c r="W13" s="1">
        <v>17</v>
      </c>
      <c r="X13" s="1">
        <v>6.2</v>
      </c>
      <c r="Y13" s="1">
        <v>8.4</v>
      </c>
      <c r="Z13" s="1">
        <v>4.2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45</v>
      </c>
      <c r="B14" s="13" t="s">
        <v>36</v>
      </c>
      <c r="C14" s="13"/>
      <c r="D14" s="13">
        <v>8</v>
      </c>
      <c r="E14" s="13">
        <v>8</v>
      </c>
      <c r="F14" s="13"/>
      <c r="G14" s="14">
        <v>0</v>
      </c>
      <c r="H14" s="13" t="e">
        <v>#N/A</v>
      </c>
      <c r="I14" s="13" t="s">
        <v>60</v>
      </c>
      <c r="J14" s="13">
        <v>6.5</v>
      </c>
      <c r="K14" s="13">
        <f t="shared" si="2"/>
        <v>1.5</v>
      </c>
      <c r="L14" s="13"/>
      <c r="M14" s="13"/>
      <c r="N14" s="13"/>
      <c r="O14" s="13"/>
      <c r="P14" s="13">
        <f t="shared" si="4"/>
        <v>1.6</v>
      </c>
      <c r="Q14" s="15"/>
      <c r="R14" s="15"/>
      <c r="S14" s="13"/>
      <c r="T14" s="13">
        <f t="shared" si="5"/>
        <v>0</v>
      </c>
      <c r="U14" s="13">
        <f t="shared" si="6"/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/>
      <c r="AB14" s="13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36</v>
      </c>
      <c r="C15" s="1">
        <v>366.15100000000001</v>
      </c>
      <c r="D15" s="1">
        <v>97.149000000000001</v>
      </c>
      <c r="E15" s="1">
        <v>183.97499999999999</v>
      </c>
      <c r="F15" s="1">
        <v>137.77600000000001</v>
      </c>
      <c r="G15" s="6">
        <v>1</v>
      </c>
      <c r="H15" s="1">
        <v>45</v>
      </c>
      <c r="I15" s="1" t="s">
        <v>38</v>
      </c>
      <c r="J15" s="1">
        <v>181.4</v>
      </c>
      <c r="K15" s="1">
        <f t="shared" si="2"/>
        <v>2.5749999999999886</v>
      </c>
      <c r="L15" s="1"/>
      <c r="M15" s="1"/>
      <c r="N15" s="1">
        <v>100</v>
      </c>
      <c r="O15" s="1"/>
      <c r="P15" s="1">
        <f t="shared" si="4"/>
        <v>36.795000000000002</v>
      </c>
      <c r="Q15" s="5">
        <f>14*P15-O15-N15-F15</f>
        <v>277.35399999999998</v>
      </c>
      <c r="R15" s="5"/>
      <c r="S15" s="1"/>
      <c r="T15" s="1">
        <f t="shared" si="5"/>
        <v>14</v>
      </c>
      <c r="U15" s="1">
        <f t="shared" si="6"/>
        <v>6.4621823617339311</v>
      </c>
      <c r="V15" s="1">
        <v>21.128</v>
      </c>
      <c r="W15" s="1">
        <v>27.730399999999999</v>
      </c>
      <c r="X15" s="1">
        <v>43.220599999999997</v>
      </c>
      <c r="Y15" s="1">
        <v>24.4192</v>
      </c>
      <c r="Z15" s="1">
        <v>24.648199999999999</v>
      </c>
      <c r="AA15" s="1"/>
      <c r="AB15" s="1">
        <f t="shared" si="3"/>
        <v>277.35399999999998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36</v>
      </c>
      <c r="C16" s="1">
        <v>189.98500000000001</v>
      </c>
      <c r="D16" s="1">
        <v>153.94499999999999</v>
      </c>
      <c r="E16" s="1">
        <v>78.135000000000005</v>
      </c>
      <c r="F16" s="1">
        <v>252.71</v>
      </c>
      <c r="G16" s="6">
        <v>1</v>
      </c>
      <c r="H16" s="1">
        <v>60</v>
      </c>
      <c r="I16" s="1" t="s">
        <v>33</v>
      </c>
      <c r="J16" s="1">
        <v>81</v>
      </c>
      <c r="K16" s="1">
        <f t="shared" si="2"/>
        <v>-2.8649999999999949</v>
      </c>
      <c r="L16" s="1"/>
      <c r="M16" s="1"/>
      <c r="N16" s="1">
        <v>60</v>
      </c>
      <c r="O16" s="1"/>
      <c r="P16" s="1">
        <f t="shared" si="4"/>
        <v>15.627000000000001</v>
      </c>
      <c r="Q16" s="5"/>
      <c r="R16" s="5"/>
      <c r="S16" s="1"/>
      <c r="T16" s="1">
        <f t="shared" si="5"/>
        <v>20.010878607538238</v>
      </c>
      <c r="U16" s="1">
        <f t="shared" si="6"/>
        <v>20.010878607538238</v>
      </c>
      <c r="V16" s="1">
        <v>11.048</v>
      </c>
      <c r="W16" s="1">
        <v>14.086</v>
      </c>
      <c r="X16" s="1">
        <v>19.925000000000001</v>
      </c>
      <c r="Y16" s="1">
        <v>12.4968</v>
      </c>
      <c r="Z16" s="1">
        <v>8.4268000000000001</v>
      </c>
      <c r="AA16" s="20" t="s">
        <v>147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149</v>
      </c>
      <c r="D17" s="1">
        <v>96</v>
      </c>
      <c r="E17" s="1">
        <v>149</v>
      </c>
      <c r="F17" s="1">
        <v>88</v>
      </c>
      <c r="G17" s="6">
        <v>0.25</v>
      </c>
      <c r="H17" s="1">
        <v>120</v>
      </c>
      <c r="I17" s="1" t="s">
        <v>33</v>
      </c>
      <c r="J17" s="1">
        <v>151</v>
      </c>
      <c r="K17" s="1">
        <f t="shared" si="2"/>
        <v>-2</v>
      </c>
      <c r="L17" s="1"/>
      <c r="M17" s="1"/>
      <c r="N17" s="1">
        <v>250</v>
      </c>
      <c r="O17" s="1">
        <v>100</v>
      </c>
      <c r="P17" s="1">
        <f t="shared" si="4"/>
        <v>29.8</v>
      </c>
      <c r="Q17" s="5"/>
      <c r="R17" s="5"/>
      <c r="S17" s="1"/>
      <c r="T17" s="1">
        <f t="shared" si="5"/>
        <v>14.697986577181208</v>
      </c>
      <c r="U17" s="1">
        <f t="shared" si="6"/>
        <v>14.697986577181208</v>
      </c>
      <c r="V17" s="1">
        <v>33.6</v>
      </c>
      <c r="W17" s="1">
        <v>16.399999999999999</v>
      </c>
      <c r="X17" s="1">
        <v>7.0715999999999992</v>
      </c>
      <c r="Y17" s="1">
        <v>8.6</v>
      </c>
      <c r="Z17" s="1">
        <v>9.4</v>
      </c>
      <c r="AA17" s="1" t="s">
        <v>49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43</v>
      </c>
      <c r="D18" s="1"/>
      <c r="E18" s="1">
        <v>28</v>
      </c>
      <c r="F18" s="1">
        <v>13</v>
      </c>
      <c r="G18" s="6">
        <v>0.4</v>
      </c>
      <c r="H18" s="1" t="e">
        <v>#N/A</v>
      </c>
      <c r="I18" s="1" t="s">
        <v>33</v>
      </c>
      <c r="J18" s="1">
        <v>28</v>
      </c>
      <c r="K18" s="1">
        <f t="shared" si="2"/>
        <v>0</v>
      </c>
      <c r="L18" s="1"/>
      <c r="M18" s="1"/>
      <c r="N18" s="1">
        <v>10</v>
      </c>
      <c r="O18" s="1"/>
      <c r="P18" s="1">
        <f t="shared" si="4"/>
        <v>5.6</v>
      </c>
      <c r="Q18" s="5">
        <f t="shared" ref="Q18:Q23" si="8">13*P18-O18-N18-F18</f>
        <v>49.8</v>
      </c>
      <c r="R18" s="5"/>
      <c r="S18" s="1"/>
      <c r="T18" s="1">
        <f t="shared" si="5"/>
        <v>13</v>
      </c>
      <c r="U18" s="1">
        <f t="shared" si="6"/>
        <v>4.1071428571428577</v>
      </c>
      <c r="V18" s="1">
        <v>2.8</v>
      </c>
      <c r="W18" s="1">
        <v>2</v>
      </c>
      <c r="X18" s="1">
        <v>3.8</v>
      </c>
      <c r="Y18" s="1">
        <v>5</v>
      </c>
      <c r="Z18" s="1">
        <v>2</v>
      </c>
      <c r="AA18" s="1" t="s">
        <v>51</v>
      </c>
      <c r="AB18" s="1">
        <f t="shared" si="3"/>
        <v>19.920000000000002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36</v>
      </c>
      <c r="C19" s="1">
        <v>508.471</v>
      </c>
      <c r="D19" s="1">
        <v>113.357</v>
      </c>
      <c r="E19" s="1">
        <v>192.19200000000001</v>
      </c>
      <c r="F19" s="1">
        <v>244.31200000000001</v>
      </c>
      <c r="G19" s="6">
        <v>1</v>
      </c>
      <c r="H19" s="1">
        <v>45</v>
      </c>
      <c r="I19" s="1" t="s">
        <v>38</v>
      </c>
      <c r="J19" s="1">
        <v>181</v>
      </c>
      <c r="K19" s="1">
        <f t="shared" si="2"/>
        <v>11.192000000000007</v>
      </c>
      <c r="L19" s="1"/>
      <c r="M19" s="1"/>
      <c r="N19" s="1">
        <v>60</v>
      </c>
      <c r="O19" s="1"/>
      <c r="P19" s="1">
        <f t="shared" si="4"/>
        <v>38.438400000000001</v>
      </c>
      <c r="Q19" s="5">
        <f>14*P19-O19-N19-F19</f>
        <v>233.82560000000001</v>
      </c>
      <c r="R19" s="5"/>
      <c r="S19" s="1"/>
      <c r="T19" s="1">
        <f t="shared" si="5"/>
        <v>14</v>
      </c>
      <c r="U19" s="1">
        <f t="shared" si="6"/>
        <v>7.9168747918747915</v>
      </c>
      <c r="V19" s="1">
        <v>21.928799999999999</v>
      </c>
      <c r="W19" s="1">
        <v>23.5928</v>
      </c>
      <c r="X19" s="1">
        <v>50.341200000000001</v>
      </c>
      <c r="Y19" s="1">
        <v>25.0044</v>
      </c>
      <c r="Z19" s="1">
        <v>28.1816</v>
      </c>
      <c r="AA19" s="1" t="s">
        <v>53</v>
      </c>
      <c r="AB19" s="1">
        <f t="shared" si="3"/>
        <v>233.82560000000001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514</v>
      </c>
      <c r="D20" s="1">
        <v>328</v>
      </c>
      <c r="E20" s="1">
        <v>274</v>
      </c>
      <c r="F20" s="1">
        <v>550</v>
      </c>
      <c r="G20" s="6">
        <v>0.12</v>
      </c>
      <c r="H20" s="1">
        <v>60</v>
      </c>
      <c r="I20" s="1" t="s">
        <v>33</v>
      </c>
      <c r="J20" s="1">
        <v>278</v>
      </c>
      <c r="K20" s="1">
        <f t="shared" si="2"/>
        <v>-4</v>
      </c>
      <c r="L20" s="1"/>
      <c r="M20" s="1"/>
      <c r="N20" s="1">
        <v>80</v>
      </c>
      <c r="O20" s="1"/>
      <c r="P20" s="1">
        <f t="shared" si="4"/>
        <v>54.8</v>
      </c>
      <c r="Q20" s="5">
        <f t="shared" si="8"/>
        <v>82.399999999999977</v>
      </c>
      <c r="R20" s="5"/>
      <c r="S20" s="1"/>
      <c r="T20" s="1">
        <f t="shared" si="5"/>
        <v>13</v>
      </c>
      <c r="U20" s="1">
        <f t="shared" si="6"/>
        <v>11.496350364963504</v>
      </c>
      <c r="V20" s="1">
        <v>39.6</v>
      </c>
      <c r="W20" s="1">
        <v>71.2</v>
      </c>
      <c r="X20" s="1">
        <v>27.6</v>
      </c>
      <c r="Y20" s="1">
        <v>37</v>
      </c>
      <c r="Z20" s="1">
        <v>7.2</v>
      </c>
      <c r="AA20" s="1" t="s">
        <v>49</v>
      </c>
      <c r="AB20" s="1">
        <f t="shared" si="3"/>
        <v>9.8879999999999963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/>
      <c r="D21" s="1">
        <v>207.81800000000001</v>
      </c>
      <c r="E21" s="1">
        <v>54.039000000000001</v>
      </c>
      <c r="F21" s="1">
        <v>153.779</v>
      </c>
      <c r="G21" s="6">
        <v>1</v>
      </c>
      <c r="H21" s="1">
        <v>45</v>
      </c>
      <c r="I21" s="1" t="s">
        <v>33</v>
      </c>
      <c r="J21" s="1">
        <v>54</v>
      </c>
      <c r="K21" s="1">
        <f t="shared" si="2"/>
        <v>3.9000000000001478E-2</v>
      </c>
      <c r="L21" s="1"/>
      <c r="M21" s="1"/>
      <c r="N21" s="1">
        <v>50</v>
      </c>
      <c r="O21" s="1"/>
      <c r="P21" s="1">
        <f t="shared" si="4"/>
        <v>10.8078</v>
      </c>
      <c r="Q21" s="5"/>
      <c r="R21" s="5"/>
      <c r="S21" s="1"/>
      <c r="T21" s="1">
        <f t="shared" si="5"/>
        <v>18.854808564185124</v>
      </c>
      <c r="U21" s="1">
        <f t="shared" si="6"/>
        <v>18.854808564185124</v>
      </c>
      <c r="V21" s="1">
        <v>-0.19839999999999999</v>
      </c>
      <c r="W21" s="1">
        <v>15.707599999999999</v>
      </c>
      <c r="X21" s="1">
        <v>12.273999999999999</v>
      </c>
      <c r="Y21" s="1">
        <v>6.7328000000000001</v>
      </c>
      <c r="Z21" s="1">
        <v>0</v>
      </c>
      <c r="AA21" s="1" t="s">
        <v>56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32</v>
      </c>
      <c r="C22" s="1">
        <v>245</v>
      </c>
      <c r="D22" s="1">
        <v>96</v>
      </c>
      <c r="E22" s="1">
        <v>127</v>
      </c>
      <c r="F22" s="1">
        <v>202</v>
      </c>
      <c r="G22" s="6">
        <v>0.25</v>
      </c>
      <c r="H22" s="1">
        <v>120</v>
      </c>
      <c r="I22" s="1" t="s">
        <v>33</v>
      </c>
      <c r="J22" s="1">
        <v>144</v>
      </c>
      <c r="K22" s="1">
        <f t="shared" si="2"/>
        <v>-17</v>
      </c>
      <c r="L22" s="1"/>
      <c r="M22" s="1"/>
      <c r="N22" s="1">
        <v>0</v>
      </c>
      <c r="O22" s="1"/>
      <c r="P22" s="1">
        <f t="shared" si="4"/>
        <v>25.4</v>
      </c>
      <c r="Q22" s="5">
        <f t="shared" si="8"/>
        <v>128.19999999999999</v>
      </c>
      <c r="R22" s="5"/>
      <c r="S22" s="1"/>
      <c r="T22" s="1">
        <f t="shared" si="5"/>
        <v>13</v>
      </c>
      <c r="U22" s="1">
        <f t="shared" si="6"/>
        <v>7.9527559055118111</v>
      </c>
      <c r="V22" s="1">
        <v>13</v>
      </c>
      <c r="W22" s="1">
        <v>6.2</v>
      </c>
      <c r="X22" s="1">
        <v>14.2</v>
      </c>
      <c r="Y22" s="1">
        <v>9.8000000000000007</v>
      </c>
      <c r="Z22" s="1">
        <v>7.6</v>
      </c>
      <c r="AA22" s="1" t="s">
        <v>49</v>
      </c>
      <c r="AB22" s="1">
        <f t="shared" si="3"/>
        <v>32.049999999999997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31.776</v>
      </c>
      <c r="D23" s="1">
        <v>4.0220000000000002</v>
      </c>
      <c r="E23" s="1">
        <v>35.298999999999999</v>
      </c>
      <c r="F23" s="1"/>
      <c r="G23" s="6">
        <v>1</v>
      </c>
      <c r="H23" s="1">
        <v>120</v>
      </c>
      <c r="I23" s="1" t="s">
        <v>33</v>
      </c>
      <c r="J23" s="1">
        <v>41.5</v>
      </c>
      <c r="K23" s="1">
        <f t="shared" si="2"/>
        <v>-6.2010000000000005</v>
      </c>
      <c r="L23" s="1"/>
      <c r="M23" s="1"/>
      <c r="N23" s="1">
        <v>0</v>
      </c>
      <c r="O23" s="1"/>
      <c r="P23" s="1">
        <f t="shared" si="4"/>
        <v>7.0598000000000001</v>
      </c>
      <c r="Q23" s="5">
        <f t="shared" si="8"/>
        <v>91.7774</v>
      </c>
      <c r="R23" s="5"/>
      <c r="S23" s="1"/>
      <c r="T23" s="1">
        <f t="shared" si="5"/>
        <v>13</v>
      </c>
      <c r="U23" s="1">
        <f t="shared" si="6"/>
        <v>0</v>
      </c>
      <c r="V23" s="1">
        <v>1.8122</v>
      </c>
      <c r="W23" s="1">
        <v>6.3112000000000004</v>
      </c>
      <c r="X23" s="1">
        <v>5.4923999999999999</v>
      </c>
      <c r="Y23" s="1">
        <v>4.8314000000000004</v>
      </c>
      <c r="Z23" s="1">
        <v>3.9051999999999998</v>
      </c>
      <c r="AA23" s="1"/>
      <c r="AB23" s="1">
        <f t="shared" si="3"/>
        <v>91.7774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59</v>
      </c>
      <c r="B24" s="13" t="s">
        <v>32</v>
      </c>
      <c r="C24" s="13"/>
      <c r="D24" s="13">
        <v>1</v>
      </c>
      <c r="E24" s="13">
        <v>1</v>
      </c>
      <c r="F24" s="13"/>
      <c r="G24" s="14">
        <v>0</v>
      </c>
      <c r="H24" s="13" t="e">
        <v>#N/A</v>
      </c>
      <c r="I24" s="13" t="s">
        <v>60</v>
      </c>
      <c r="J24" s="13">
        <v>1</v>
      </c>
      <c r="K24" s="13">
        <f t="shared" si="2"/>
        <v>0</v>
      </c>
      <c r="L24" s="13"/>
      <c r="M24" s="13"/>
      <c r="N24" s="13"/>
      <c r="O24" s="13"/>
      <c r="P24" s="13">
        <f t="shared" si="4"/>
        <v>0.2</v>
      </c>
      <c r="Q24" s="15"/>
      <c r="R24" s="15"/>
      <c r="S24" s="13"/>
      <c r="T24" s="13">
        <f t="shared" si="5"/>
        <v>0</v>
      </c>
      <c r="U24" s="13">
        <f t="shared" si="6"/>
        <v>0</v>
      </c>
      <c r="V24" s="13">
        <v>0.2</v>
      </c>
      <c r="W24" s="13">
        <v>0</v>
      </c>
      <c r="X24" s="13">
        <v>0</v>
      </c>
      <c r="Y24" s="13">
        <v>0</v>
      </c>
      <c r="Z24" s="13">
        <v>0</v>
      </c>
      <c r="AA24" s="13"/>
      <c r="AB24" s="13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132</v>
      </c>
      <c r="D25" s="1">
        <v>136</v>
      </c>
      <c r="E25" s="1">
        <v>217</v>
      </c>
      <c r="F25" s="1">
        <v>32</v>
      </c>
      <c r="G25" s="6">
        <v>0.4</v>
      </c>
      <c r="H25" s="1">
        <v>45</v>
      </c>
      <c r="I25" s="1" t="s">
        <v>33</v>
      </c>
      <c r="J25" s="1">
        <v>286</v>
      </c>
      <c r="K25" s="1">
        <f t="shared" si="2"/>
        <v>-69</v>
      </c>
      <c r="L25" s="1"/>
      <c r="M25" s="1"/>
      <c r="N25" s="1">
        <v>160</v>
      </c>
      <c r="O25" s="1"/>
      <c r="P25" s="1">
        <f t="shared" si="4"/>
        <v>43.4</v>
      </c>
      <c r="Q25" s="5">
        <f t="shared" ref="Q25:Q59" si="9">13*P25-O25-N25-F25</f>
        <v>372.19999999999993</v>
      </c>
      <c r="R25" s="5"/>
      <c r="S25" s="1"/>
      <c r="T25" s="1">
        <f t="shared" si="5"/>
        <v>12.999999999999998</v>
      </c>
      <c r="U25" s="1">
        <f t="shared" si="6"/>
        <v>4.4239631336405534</v>
      </c>
      <c r="V25" s="1">
        <v>27.2</v>
      </c>
      <c r="W25" s="1">
        <v>24.4</v>
      </c>
      <c r="X25" s="1">
        <v>12.2</v>
      </c>
      <c r="Y25" s="1">
        <v>13.6</v>
      </c>
      <c r="Z25" s="1">
        <v>2.8</v>
      </c>
      <c r="AA25" s="1" t="s">
        <v>49</v>
      </c>
      <c r="AB25" s="1">
        <f t="shared" si="3"/>
        <v>148.87999999999997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36</v>
      </c>
      <c r="C26" s="1">
        <v>166.52699999999999</v>
      </c>
      <c r="D26" s="1">
        <v>126.60899999999999</v>
      </c>
      <c r="E26" s="1">
        <v>81.287000000000006</v>
      </c>
      <c r="F26" s="1">
        <v>188.328</v>
      </c>
      <c r="G26" s="6">
        <v>1</v>
      </c>
      <c r="H26" s="1">
        <v>45</v>
      </c>
      <c r="I26" s="1" t="s">
        <v>33</v>
      </c>
      <c r="J26" s="1">
        <v>85</v>
      </c>
      <c r="K26" s="1">
        <f t="shared" si="2"/>
        <v>-3.7129999999999939</v>
      </c>
      <c r="L26" s="1"/>
      <c r="M26" s="1"/>
      <c r="N26" s="1">
        <v>30</v>
      </c>
      <c r="O26" s="1"/>
      <c r="P26" s="1">
        <f t="shared" si="4"/>
        <v>16.257400000000001</v>
      </c>
      <c r="Q26" s="5"/>
      <c r="R26" s="5"/>
      <c r="S26" s="1"/>
      <c r="T26" s="1">
        <f t="shared" si="5"/>
        <v>13.429453664177544</v>
      </c>
      <c r="U26" s="1">
        <f t="shared" si="6"/>
        <v>13.429453664177544</v>
      </c>
      <c r="V26" s="1">
        <v>5.4328000000000003</v>
      </c>
      <c r="W26" s="1">
        <v>19.579000000000001</v>
      </c>
      <c r="X26" s="1">
        <v>20.081800000000001</v>
      </c>
      <c r="Y26" s="1">
        <v>17.389800000000001</v>
      </c>
      <c r="Z26" s="1">
        <v>17.9528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36</v>
      </c>
      <c r="C27" s="1">
        <v>1332.627</v>
      </c>
      <c r="D27" s="1">
        <v>125.506</v>
      </c>
      <c r="E27" s="1">
        <v>379.733</v>
      </c>
      <c r="F27" s="1">
        <v>954.12300000000005</v>
      </c>
      <c r="G27" s="6">
        <v>1</v>
      </c>
      <c r="H27" s="1">
        <v>60</v>
      </c>
      <c r="I27" s="1" t="s">
        <v>40</v>
      </c>
      <c r="J27" s="1">
        <v>370.6</v>
      </c>
      <c r="K27" s="1">
        <f t="shared" si="2"/>
        <v>9.1329999999999814</v>
      </c>
      <c r="L27" s="1"/>
      <c r="M27" s="1"/>
      <c r="N27" s="1">
        <v>140</v>
      </c>
      <c r="O27" s="1"/>
      <c r="P27" s="1">
        <f t="shared" si="4"/>
        <v>75.946600000000004</v>
      </c>
      <c r="Q27" s="5"/>
      <c r="R27" s="5"/>
      <c r="S27" s="1"/>
      <c r="T27" s="1">
        <f t="shared" si="5"/>
        <v>14.406477709337876</v>
      </c>
      <c r="U27" s="1">
        <f t="shared" si="6"/>
        <v>14.406477709337876</v>
      </c>
      <c r="V27" s="1">
        <v>37.4846</v>
      </c>
      <c r="W27" s="1">
        <v>75.126800000000003</v>
      </c>
      <c r="X27" s="1">
        <v>120.0692</v>
      </c>
      <c r="Y27" s="1">
        <v>57.852600000000002</v>
      </c>
      <c r="Z27" s="1">
        <v>71.351799999999997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32</v>
      </c>
      <c r="C28" s="1">
        <v>45</v>
      </c>
      <c r="D28" s="1">
        <v>40</v>
      </c>
      <c r="E28" s="1">
        <v>25</v>
      </c>
      <c r="F28" s="1">
        <v>49</v>
      </c>
      <c r="G28" s="6">
        <v>0.22</v>
      </c>
      <c r="H28" s="1">
        <v>120</v>
      </c>
      <c r="I28" s="1" t="s">
        <v>33</v>
      </c>
      <c r="J28" s="1">
        <v>25</v>
      </c>
      <c r="K28" s="1">
        <f t="shared" si="2"/>
        <v>0</v>
      </c>
      <c r="L28" s="1"/>
      <c r="M28" s="1"/>
      <c r="N28" s="1">
        <v>50</v>
      </c>
      <c r="O28" s="1"/>
      <c r="P28" s="1">
        <f t="shared" si="4"/>
        <v>5</v>
      </c>
      <c r="Q28" s="5"/>
      <c r="R28" s="5"/>
      <c r="S28" s="1"/>
      <c r="T28" s="1">
        <f t="shared" si="5"/>
        <v>19.8</v>
      </c>
      <c r="U28" s="1">
        <f t="shared" si="6"/>
        <v>19.8</v>
      </c>
      <c r="V28" s="1">
        <v>6.8</v>
      </c>
      <c r="W28" s="1">
        <v>8</v>
      </c>
      <c r="X28" s="1">
        <v>6</v>
      </c>
      <c r="Y28" s="1">
        <v>4</v>
      </c>
      <c r="Z28" s="1">
        <v>6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384.69400000000002</v>
      </c>
      <c r="D29" s="1">
        <v>48.741</v>
      </c>
      <c r="E29" s="1">
        <v>170.96799999999999</v>
      </c>
      <c r="F29" s="1">
        <v>215.61799999999999</v>
      </c>
      <c r="G29" s="6">
        <v>1</v>
      </c>
      <c r="H29" s="1">
        <v>60</v>
      </c>
      <c r="I29" s="1" t="s">
        <v>40</v>
      </c>
      <c r="J29" s="1">
        <v>166.9</v>
      </c>
      <c r="K29" s="1">
        <f t="shared" si="2"/>
        <v>4.0679999999999836</v>
      </c>
      <c r="L29" s="1"/>
      <c r="M29" s="1"/>
      <c r="N29" s="1">
        <v>0</v>
      </c>
      <c r="O29" s="1"/>
      <c r="P29" s="1">
        <f t="shared" si="4"/>
        <v>34.193599999999996</v>
      </c>
      <c r="Q29" s="5">
        <f>14*P29-O29-N29-F29</f>
        <v>263.09239999999994</v>
      </c>
      <c r="R29" s="5"/>
      <c r="S29" s="1"/>
      <c r="T29" s="1">
        <f t="shared" si="5"/>
        <v>14</v>
      </c>
      <c r="U29" s="1">
        <f t="shared" si="6"/>
        <v>6.3057999157737123</v>
      </c>
      <c r="V29" s="1">
        <v>25.333600000000001</v>
      </c>
      <c r="W29" s="1">
        <v>30.7562</v>
      </c>
      <c r="X29" s="1">
        <v>42.414400000000001</v>
      </c>
      <c r="Y29" s="1">
        <v>40.543599999999998</v>
      </c>
      <c r="Z29" s="1">
        <v>38.4754</v>
      </c>
      <c r="AA29" s="1"/>
      <c r="AB29" s="1">
        <f t="shared" si="3"/>
        <v>263.09239999999994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1</v>
      </c>
      <c r="D30" s="1">
        <v>89</v>
      </c>
      <c r="E30" s="1">
        <v>25</v>
      </c>
      <c r="F30" s="1">
        <v>58</v>
      </c>
      <c r="G30" s="6">
        <v>0.33</v>
      </c>
      <c r="H30" s="1" t="e">
        <v>#N/A</v>
      </c>
      <c r="I30" s="1" t="s">
        <v>33</v>
      </c>
      <c r="J30" s="1">
        <v>32</v>
      </c>
      <c r="K30" s="1">
        <f t="shared" si="2"/>
        <v>-7</v>
      </c>
      <c r="L30" s="1"/>
      <c r="M30" s="1"/>
      <c r="N30" s="1">
        <v>50</v>
      </c>
      <c r="O30" s="1"/>
      <c r="P30" s="1">
        <f t="shared" si="4"/>
        <v>5</v>
      </c>
      <c r="Q30" s="5"/>
      <c r="R30" s="5"/>
      <c r="S30" s="1"/>
      <c r="T30" s="1">
        <f t="shared" si="5"/>
        <v>21.6</v>
      </c>
      <c r="U30" s="1">
        <f t="shared" si="6"/>
        <v>21.6</v>
      </c>
      <c r="V30" s="1">
        <v>5.6</v>
      </c>
      <c r="W30" s="1">
        <v>8.1999999999999993</v>
      </c>
      <c r="X30" s="1">
        <v>2.4</v>
      </c>
      <c r="Y30" s="1">
        <v>2</v>
      </c>
      <c r="Z30" s="1">
        <v>0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36</v>
      </c>
      <c r="C31" s="1">
        <v>1418.1769999999999</v>
      </c>
      <c r="D31" s="1">
        <v>388.34500000000003</v>
      </c>
      <c r="E31" s="1">
        <v>262.06200000000001</v>
      </c>
      <c r="F31" s="18">
        <f>820.666+F98</f>
        <v>1140.6660000000002</v>
      </c>
      <c r="G31" s="6">
        <v>1</v>
      </c>
      <c r="H31" s="1">
        <v>45</v>
      </c>
      <c r="I31" s="1" t="s">
        <v>38</v>
      </c>
      <c r="J31" s="1">
        <v>242</v>
      </c>
      <c r="K31" s="1">
        <f t="shared" si="2"/>
        <v>20.062000000000012</v>
      </c>
      <c r="L31" s="1"/>
      <c r="M31" s="1"/>
      <c r="N31" s="1">
        <v>0</v>
      </c>
      <c r="O31" s="1"/>
      <c r="P31" s="1">
        <f t="shared" si="4"/>
        <v>52.412400000000005</v>
      </c>
      <c r="Q31" s="5"/>
      <c r="R31" s="5"/>
      <c r="S31" s="1"/>
      <c r="T31" s="1">
        <f t="shared" si="5"/>
        <v>21.763285024154591</v>
      </c>
      <c r="U31" s="1">
        <f t="shared" si="6"/>
        <v>21.763285024154591</v>
      </c>
      <c r="V31" s="1">
        <v>51.6188</v>
      </c>
      <c r="W31" s="1">
        <v>56.571599999999997</v>
      </c>
      <c r="X31" s="1">
        <v>133.92339999999999</v>
      </c>
      <c r="Y31" s="1">
        <v>53.613599999999998</v>
      </c>
      <c r="Z31" s="1">
        <v>98.329599999999999</v>
      </c>
      <c r="AA31" s="17" t="s">
        <v>53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>
        <v>168</v>
      </c>
      <c r="D32" s="1">
        <v>18</v>
      </c>
      <c r="E32" s="1">
        <v>121</v>
      </c>
      <c r="F32" s="1">
        <v>32</v>
      </c>
      <c r="G32" s="6">
        <v>0.3</v>
      </c>
      <c r="H32" s="1">
        <v>45</v>
      </c>
      <c r="I32" s="1" t="s">
        <v>33</v>
      </c>
      <c r="J32" s="1">
        <v>123</v>
      </c>
      <c r="K32" s="1">
        <f t="shared" si="2"/>
        <v>-2</v>
      </c>
      <c r="L32" s="1"/>
      <c r="M32" s="1"/>
      <c r="N32" s="1">
        <v>40</v>
      </c>
      <c r="O32" s="1"/>
      <c r="P32" s="1">
        <f t="shared" si="4"/>
        <v>24.2</v>
      </c>
      <c r="Q32" s="5">
        <f t="shared" si="9"/>
        <v>242.59999999999997</v>
      </c>
      <c r="R32" s="5"/>
      <c r="S32" s="1"/>
      <c r="T32" s="1">
        <f t="shared" si="5"/>
        <v>12.999999999999998</v>
      </c>
      <c r="U32" s="1">
        <f t="shared" si="6"/>
        <v>2.9752066115702482</v>
      </c>
      <c r="V32" s="1">
        <v>13.8</v>
      </c>
      <c r="W32" s="1">
        <v>3</v>
      </c>
      <c r="X32" s="1">
        <v>8</v>
      </c>
      <c r="Y32" s="1">
        <v>0</v>
      </c>
      <c r="Z32" s="1">
        <v>0</v>
      </c>
      <c r="AA32" s="1" t="s">
        <v>69</v>
      </c>
      <c r="AB32" s="1">
        <f t="shared" si="3"/>
        <v>72.779999999999987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248</v>
      </c>
      <c r="D33" s="1">
        <v>150</v>
      </c>
      <c r="E33" s="1">
        <v>187</v>
      </c>
      <c r="F33" s="1">
        <v>198</v>
      </c>
      <c r="G33" s="6">
        <v>0.09</v>
      </c>
      <c r="H33" s="1">
        <v>45</v>
      </c>
      <c r="I33" s="1" t="s">
        <v>33</v>
      </c>
      <c r="J33" s="1">
        <v>195</v>
      </c>
      <c r="K33" s="1">
        <f t="shared" si="2"/>
        <v>-8</v>
      </c>
      <c r="L33" s="1"/>
      <c r="M33" s="1"/>
      <c r="N33" s="1">
        <v>0</v>
      </c>
      <c r="O33" s="1"/>
      <c r="P33" s="1">
        <f t="shared" si="4"/>
        <v>37.4</v>
      </c>
      <c r="Q33" s="5">
        <f t="shared" si="9"/>
        <v>288.2</v>
      </c>
      <c r="R33" s="5"/>
      <c r="S33" s="1"/>
      <c r="T33" s="1">
        <f t="shared" si="5"/>
        <v>13</v>
      </c>
      <c r="U33" s="1">
        <f t="shared" si="6"/>
        <v>5.2941176470588234</v>
      </c>
      <c r="V33" s="1">
        <v>21.6</v>
      </c>
      <c r="W33" s="1">
        <v>-1.4</v>
      </c>
      <c r="X33" s="1">
        <v>4.4000000000000004</v>
      </c>
      <c r="Y33" s="1">
        <v>3</v>
      </c>
      <c r="Z33" s="1">
        <v>3.4</v>
      </c>
      <c r="AA33" s="1" t="s">
        <v>71</v>
      </c>
      <c r="AB33" s="1">
        <f t="shared" si="3"/>
        <v>25.937999999999999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612.04899999999998</v>
      </c>
      <c r="D34" s="1">
        <v>186.53800000000001</v>
      </c>
      <c r="E34" s="1">
        <v>383.334</v>
      </c>
      <c r="F34" s="1">
        <v>285.41000000000003</v>
      </c>
      <c r="G34" s="6">
        <v>1</v>
      </c>
      <c r="H34" s="1">
        <v>45</v>
      </c>
      <c r="I34" s="1" t="s">
        <v>38</v>
      </c>
      <c r="J34" s="1">
        <v>370</v>
      </c>
      <c r="K34" s="1">
        <f t="shared" si="2"/>
        <v>13.334000000000003</v>
      </c>
      <c r="L34" s="1"/>
      <c r="M34" s="1"/>
      <c r="N34" s="1">
        <v>380</v>
      </c>
      <c r="O34" s="1">
        <v>200</v>
      </c>
      <c r="P34" s="1">
        <f t="shared" si="4"/>
        <v>76.666799999999995</v>
      </c>
      <c r="Q34" s="5">
        <f t="shared" ref="Q34:Q35" si="10">14*P34-O34-N34-F34</f>
        <v>207.92519999999996</v>
      </c>
      <c r="R34" s="5"/>
      <c r="S34" s="1"/>
      <c r="T34" s="1">
        <f t="shared" si="5"/>
        <v>14</v>
      </c>
      <c r="U34" s="1">
        <f t="shared" si="6"/>
        <v>11.28793689054454</v>
      </c>
      <c r="V34" s="1">
        <v>81.381799999999998</v>
      </c>
      <c r="W34" s="1">
        <v>69.789400000000001</v>
      </c>
      <c r="X34" s="1">
        <v>80.213200000000001</v>
      </c>
      <c r="Y34" s="1">
        <v>71.412400000000005</v>
      </c>
      <c r="Z34" s="1">
        <v>46.114999999999988</v>
      </c>
      <c r="AA34" s="1"/>
      <c r="AB34" s="1">
        <f t="shared" si="3"/>
        <v>207.92519999999996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32</v>
      </c>
      <c r="C35" s="1">
        <v>617</v>
      </c>
      <c r="D35" s="1">
        <v>208</v>
      </c>
      <c r="E35" s="1">
        <v>334</v>
      </c>
      <c r="F35" s="1">
        <v>312</v>
      </c>
      <c r="G35" s="6">
        <v>0.4</v>
      </c>
      <c r="H35" s="1">
        <v>60</v>
      </c>
      <c r="I35" s="1" t="s">
        <v>40</v>
      </c>
      <c r="J35" s="1">
        <v>339.3</v>
      </c>
      <c r="K35" s="1">
        <f t="shared" si="2"/>
        <v>-5.3000000000000114</v>
      </c>
      <c r="L35" s="1"/>
      <c r="M35" s="1"/>
      <c r="N35" s="1">
        <v>290</v>
      </c>
      <c r="O35" s="1">
        <v>150</v>
      </c>
      <c r="P35" s="1">
        <f t="shared" si="4"/>
        <v>66.8</v>
      </c>
      <c r="Q35" s="5">
        <f t="shared" si="10"/>
        <v>183.19999999999993</v>
      </c>
      <c r="R35" s="5"/>
      <c r="S35" s="1"/>
      <c r="T35" s="1">
        <f t="shared" si="5"/>
        <v>14</v>
      </c>
      <c r="U35" s="1">
        <f t="shared" si="6"/>
        <v>11.257485029940121</v>
      </c>
      <c r="V35" s="1">
        <v>74.2</v>
      </c>
      <c r="W35" s="1">
        <v>65.144599999999997</v>
      </c>
      <c r="X35" s="1">
        <v>69</v>
      </c>
      <c r="Y35" s="1">
        <v>60.2</v>
      </c>
      <c r="Z35" s="1">
        <v>41.4</v>
      </c>
      <c r="AA35" s="1"/>
      <c r="AB35" s="1">
        <f t="shared" si="3"/>
        <v>73.279999999999973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39</v>
      </c>
      <c r="D36" s="1">
        <v>16</v>
      </c>
      <c r="E36" s="1">
        <v>13</v>
      </c>
      <c r="F36" s="1">
        <v>34</v>
      </c>
      <c r="G36" s="6">
        <v>0.5</v>
      </c>
      <c r="H36" s="1" t="e">
        <v>#N/A</v>
      </c>
      <c r="I36" s="1" t="s">
        <v>33</v>
      </c>
      <c r="J36" s="1">
        <v>13</v>
      </c>
      <c r="K36" s="1">
        <f t="shared" si="2"/>
        <v>0</v>
      </c>
      <c r="L36" s="1"/>
      <c r="M36" s="1"/>
      <c r="N36" s="1">
        <v>40</v>
      </c>
      <c r="O36" s="1"/>
      <c r="P36" s="1">
        <f t="shared" si="4"/>
        <v>2.6</v>
      </c>
      <c r="Q36" s="5"/>
      <c r="R36" s="5"/>
      <c r="S36" s="1"/>
      <c r="T36" s="1">
        <f t="shared" si="5"/>
        <v>28.46153846153846</v>
      </c>
      <c r="U36" s="1">
        <f t="shared" si="6"/>
        <v>28.46153846153846</v>
      </c>
      <c r="V36" s="1">
        <v>6</v>
      </c>
      <c r="W36" s="1">
        <v>4.4000000000000004</v>
      </c>
      <c r="X36" s="1">
        <v>5.8</v>
      </c>
      <c r="Y36" s="1">
        <v>6.6</v>
      </c>
      <c r="Z36" s="1">
        <v>0.2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5</v>
      </c>
      <c r="D37" s="1">
        <v>16</v>
      </c>
      <c r="E37" s="1">
        <v>7</v>
      </c>
      <c r="F37" s="1">
        <v>14</v>
      </c>
      <c r="G37" s="6">
        <v>0.5</v>
      </c>
      <c r="H37" s="1" t="e">
        <v>#N/A</v>
      </c>
      <c r="I37" s="1" t="s">
        <v>33</v>
      </c>
      <c r="J37" s="1">
        <v>7</v>
      </c>
      <c r="K37" s="1">
        <f t="shared" si="2"/>
        <v>0</v>
      </c>
      <c r="L37" s="1"/>
      <c r="M37" s="1"/>
      <c r="N37" s="1">
        <v>10</v>
      </c>
      <c r="O37" s="1"/>
      <c r="P37" s="1">
        <f t="shared" si="4"/>
        <v>1.4</v>
      </c>
      <c r="Q37" s="5"/>
      <c r="R37" s="5"/>
      <c r="S37" s="1"/>
      <c r="T37" s="1">
        <f t="shared" si="5"/>
        <v>17.142857142857142</v>
      </c>
      <c r="U37" s="1">
        <f t="shared" si="6"/>
        <v>17.142857142857142</v>
      </c>
      <c r="V37" s="1">
        <v>1</v>
      </c>
      <c r="W37" s="1">
        <v>1</v>
      </c>
      <c r="X37" s="1">
        <v>0</v>
      </c>
      <c r="Y37" s="1">
        <v>0</v>
      </c>
      <c r="Z37" s="1">
        <v>0</v>
      </c>
      <c r="AA37" s="1" t="s">
        <v>76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32</v>
      </c>
      <c r="C38" s="1">
        <v>509</v>
      </c>
      <c r="D38" s="1">
        <v>248</v>
      </c>
      <c r="E38" s="1">
        <v>308</v>
      </c>
      <c r="F38" s="1">
        <v>397</v>
      </c>
      <c r="G38" s="6">
        <v>0.4</v>
      </c>
      <c r="H38" s="1">
        <v>60</v>
      </c>
      <c r="I38" s="1" t="s">
        <v>40</v>
      </c>
      <c r="J38" s="1">
        <v>353.3</v>
      </c>
      <c r="K38" s="1">
        <f t="shared" ref="K38:K69" si="11">E38-J38</f>
        <v>-45.300000000000011</v>
      </c>
      <c r="L38" s="1"/>
      <c r="M38" s="1"/>
      <c r="N38" s="1">
        <v>50</v>
      </c>
      <c r="O38" s="1"/>
      <c r="P38" s="1">
        <f t="shared" si="4"/>
        <v>61.6</v>
      </c>
      <c r="Q38" s="5">
        <f>14*P38-O38-N38-F38</f>
        <v>415.4</v>
      </c>
      <c r="R38" s="5"/>
      <c r="S38" s="1"/>
      <c r="T38" s="1">
        <f t="shared" si="5"/>
        <v>14</v>
      </c>
      <c r="U38" s="1">
        <f t="shared" si="6"/>
        <v>7.2564935064935066</v>
      </c>
      <c r="V38" s="1">
        <v>39.6</v>
      </c>
      <c r="W38" s="1">
        <v>58</v>
      </c>
      <c r="X38" s="1">
        <v>30.6</v>
      </c>
      <c r="Y38" s="1">
        <v>28.6</v>
      </c>
      <c r="Z38" s="1">
        <v>19.600000000000001</v>
      </c>
      <c r="AA38" s="1" t="s">
        <v>49</v>
      </c>
      <c r="AB38" s="1">
        <f t="shared" ref="AB38:AB69" si="12">Q38*G38</f>
        <v>166.16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263</v>
      </c>
      <c r="D39" s="1">
        <v>96</v>
      </c>
      <c r="E39" s="1">
        <v>279</v>
      </c>
      <c r="F39" s="1">
        <v>21</v>
      </c>
      <c r="G39" s="6">
        <v>0.4</v>
      </c>
      <c r="H39" s="1">
        <v>60</v>
      </c>
      <c r="I39" s="1" t="s">
        <v>33</v>
      </c>
      <c r="J39" s="1">
        <v>374.3</v>
      </c>
      <c r="K39" s="1">
        <f t="shared" si="11"/>
        <v>-95.300000000000011</v>
      </c>
      <c r="L39" s="1"/>
      <c r="M39" s="1"/>
      <c r="N39" s="1">
        <v>170</v>
      </c>
      <c r="O39" s="1">
        <v>100</v>
      </c>
      <c r="P39" s="1">
        <f t="shared" si="4"/>
        <v>55.8</v>
      </c>
      <c r="Q39" s="5">
        <f t="shared" si="9"/>
        <v>434.4</v>
      </c>
      <c r="R39" s="5"/>
      <c r="S39" s="1"/>
      <c r="T39" s="1">
        <f t="shared" si="5"/>
        <v>13</v>
      </c>
      <c r="U39" s="1">
        <f t="shared" si="6"/>
        <v>5.2150537634408609</v>
      </c>
      <c r="V39" s="1">
        <v>40.4</v>
      </c>
      <c r="W39" s="1">
        <v>24.8</v>
      </c>
      <c r="X39" s="1">
        <v>3.8</v>
      </c>
      <c r="Y39" s="1">
        <v>11.8</v>
      </c>
      <c r="Z39" s="1">
        <v>6</v>
      </c>
      <c r="AA39" s="1" t="s">
        <v>49</v>
      </c>
      <c r="AB39" s="1">
        <f t="shared" si="12"/>
        <v>173.76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332</v>
      </c>
      <c r="D40" s="1">
        <v>190</v>
      </c>
      <c r="E40" s="1">
        <v>357</v>
      </c>
      <c r="F40" s="1">
        <v>130</v>
      </c>
      <c r="G40" s="6">
        <v>0.1</v>
      </c>
      <c r="H40" s="1">
        <v>45</v>
      </c>
      <c r="I40" s="1" t="s">
        <v>33</v>
      </c>
      <c r="J40" s="1">
        <v>365</v>
      </c>
      <c r="K40" s="1">
        <f t="shared" si="11"/>
        <v>-8</v>
      </c>
      <c r="L40" s="1"/>
      <c r="M40" s="1"/>
      <c r="N40" s="1">
        <v>140</v>
      </c>
      <c r="O40" s="1">
        <v>90</v>
      </c>
      <c r="P40" s="1">
        <f t="shared" si="4"/>
        <v>71.400000000000006</v>
      </c>
      <c r="Q40" s="5">
        <f t="shared" si="9"/>
        <v>568.20000000000005</v>
      </c>
      <c r="R40" s="5"/>
      <c r="S40" s="1"/>
      <c r="T40" s="1">
        <f t="shared" si="5"/>
        <v>13</v>
      </c>
      <c r="U40" s="1">
        <f t="shared" si="6"/>
        <v>5.0420168067226889</v>
      </c>
      <c r="V40" s="1">
        <v>45.6</v>
      </c>
      <c r="W40" s="1">
        <v>53.4</v>
      </c>
      <c r="X40" s="1">
        <v>33.6</v>
      </c>
      <c r="Y40" s="1">
        <v>33.200000000000003</v>
      </c>
      <c r="Z40" s="1">
        <v>16.600000000000001</v>
      </c>
      <c r="AA40" s="1" t="s">
        <v>49</v>
      </c>
      <c r="AB40" s="1">
        <f t="shared" si="12"/>
        <v>56.820000000000007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32</v>
      </c>
      <c r="C41" s="1">
        <v>490</v>
      </c>
      <c r="D41" s="1">
        <v>98</v>
      </c>
      <c r="E41" s="1">
        <v>235</v>
      </c>
      <c r="F41" s="1">
        <v>338</v>
      </c>
      <c r="G41" s="6">
        <v>0.1</v>
      </c>
      <c r="H41" s="1">
        <v>60</v>
      </c>
      <c r="I41" s="1" t="s">
        <v>33</v>
      </c>
      <c r="J41" s="1">
        <v>241</v>
      </c>
      <c r="K41" s="1">
        <f t="shared" si="11"/>
        <v>-6</v>
      </c>
      <c r="L41" s="1"/>
      <c r="M41" s="1"/>
      <c r="N41" s="1">
        <v>80</v>
      </c>
      <c r="O41" s="1"/>
      <c r="P41" s="1">
        <f t="shared" si="4"/>
        <v>47</v>
      </c>
      <c r="Q41" s="5">
        <f t="shared" si="9"/>
        <v>193</v>
      </c>
      <c r="R41" s="5"/>
      <c r="S41" s="1"/>
      <c r="T41" s="1">
        <f t="shared" si="5"/>
        <v>13</v>
      </c>
      <c r="U41" s="1">
        <f t="shared" si="6"/>
        <v>8.8936170212765955</v>
      </c>
      <c r="V41" s="1">
        <v>45.2</v>
      </c>
      <c r="W41" s="1">
        <v>29.8</v>
      </c>
      <c r="X41" s="1">
        <v>16</v>
      </c>
      <c r="Y41" s="1">
        <v>9.4</v>
      </c>
      <c r="Z41" s="1">
        <v>15.4</v>
      </c>
      <c r="AA41" s="1" t="s">
        <v>49</v>
      </c>
      <c r="AB41" s="1">
        <f t="shared" si="12"/>
        <v>19.3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32</v>
      </c>
      <c r="C42" s="1">
        <v>370</v>
      </c>
      <c r="D42" s="1">
        <v>200</v>
      </c>
      <c r="E42" s="1">
        <v>272</v>
      </c>
      <c r="F42" s="1">
        <v>281</v>
      </c>
      <c r="G42" s="6">
        <v>0.1</v>
      </c>
      <c r="H42" s="1">
        <v>60</v>
      </c>
      <c r="I42" s="1" t="s">
        <v>33</v>
      </c>
      <c r="J42" s="1">
        <v>276</v>
      </c>
      <c r="K42" s="1">
        <f t="shared" si="11"/>
        <v>-4</v>
      </c>
      <c r="L42" s="1"/>
      <c r="M42" s="1"/>
      <c r="N42" s="1">
        <v>60</v>
      </c>
      <c r="O42" s="1"/>
      <c r="P42" s="1">
        <f t="shared" si="4"/>
        <v>54.4</v>
      </c>
      <c r="Q42" s="5">
        <f t="shared" si="9"/>
        <v>366.19999999999993</v>
      </c>
      <c r="R42" s="5"/>
      <c r="S42" s="1"/>
      <c r="T42" s="1">
        <f t="shared" si="5"/>
        <v>12.999999999999998</v>
      </c>
      <c r="U42" s="1">
        <f t="shared" si="6"/>
        <v>6.2683823529411766</v>
      </c>
      <c r="V42" s="1">
        <v>33.6</v>
      </c>
      <c r="W42" s="1">
        <v>52.6</v>
      </c>
      <c r="X42" s="1">
        <v>12.6</v>
      </c>
      <c r="Y42" s="1">
        <v>30.4</v>
      </c>
      <c r="Z42" s="1">
        <v>9.8000000000000007</v>
      </c>
      <c r="AA42" s="12" t="s">
        <v>49</v>
      </c>
      <c r="AB42" s="1">
        <f t="shared" si="12"/>
        <v>36.619999999999997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32</v>
      </c>
      <c r="C43" s="1">
        <v>24</v>
      </c>
      <c r="D43" s="1">
        <v>252</v>
      </c>
      <c r="E43" s="1">
        <v>51</v>
      </c>
      <c r="F43" s="1">
        <v>200</v>
      </c>
      <c r="G43" s="6">
        <v>0.4</v>
      </c>
      <c r="H43" s="1">
        <v>45</v>
      </c>
      <c r="I43" s="1" t="s">
        <v>33</v>
      </c>
      <c r="J43" s="1">
        <v>72</v>
      </c>
      <c r="K43" s="1">
        <f t="shared" si="11"/>
        <v>-21</v>
      </c>
      <c r="L43" s="1"/>
      <c r="M43" s="1"/>
      <c r="N43" s="1">
        <v>50</v>
      </c>
      <c r="O43" s="1"/>
      <c r="P43" s="1">
        <f t="shared" si="4"/>
        <v>10.199999999999999</v>
      </c>
      <c r="Q43" s="5"/>
      <c r="R43" s="5"/>
      <c r="S43" s="1"/>
      <c r="T43" s="1">
        <f t="shared" si="5"/>
        <v>24.509803921568629</v>
      </c>
      <c r="U43" s="1">
        <f t="shared" si="6"/>
        <v>24.509803921568629</v>
      </c>
      <c r="V43" s="1">
        <v>2.8</v>
      </c>
      <c r="W43" s="1">
        <v>0</v>
      </c>
      <c r="X43" s="1">
        <v>5</v>
      </c>
      <c r="Y43" s="1">
        <v>3.8</v>
      </c>
      <c r="Z43" s="1">
        <v>6.4</v>
      </c>
      <c r="AA43" s="19" t="s">
        <v>148</v>
      </c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36</v>
      </c>
      <c r="C44" s="1">
        <v>503.33699999999999</v>
      </c>
      <c r="D44" s="1">
        <v>152.52099999999999</v>
      </c>
      <c r="E44" s="1">
        <v>239.23500000000001</v>
      </c>
      <c r="F44" s="1">
        <v>365.64699999999999</v>
      </c>
      <c r="G44" s="6">
        <v>1</v>
      </c>
      <c r="H44" s="1">
        <v>60</v>
      </c>
      <c r="I44" s="1" t="s">
        <v>40</v>
      </c>
      <c r="J44" s="1">
        <v>243.9</v>
      </c>
      <c r="K44" s="1">
        <f t="shared" si="11"/>
        <v>-4.664999999999992</v>
      </c>
      <c r="L44" s="1"/>
      <c r="M44" s="1"/>
      <c r="N44" s="1">
        <v>50</v>
      </c>
      <c r="O44" s="1"/>
      <c r="P44" s="1">
        <f t="shared" si="4"/>
        <v>47.847000000000001</v>
      </c>
      <c r="Q44" s="5">
        <f>14*P44-O44-N44-F44</f>
        <v>254.21100000000007</v>
      </c>
      <c r="R44" s="5"/>
      <c r="S44" s="1"/>
      <c r="T44" s="1">
        <f t="shared" si="5"/>
        <v>14.000000000000002</v>
      </c>
      <c r="U44" s="1">
        <f t="shared" si="6"/>
        <v>8.6870023198946633</v>
      </c>
      <c r="V44" s="1">
        <v>38.987200000000001</v>
      </c>
      <c r="W44" s="1">
        <v>51.915799999999997</v>
      </c>
      <c r="X44" s="1">
        <v>53.219200000000001</v>
      </c>
      <c r="Y44" s="1">
        <v>35.184399999999997</v>
      </c>
      <c r="Z44" s="1">
        <v>51.404000000000003</v>
      </c>
      <c r="AA44" s="1"/>
      <c r="AB44" s="1">
        <f t="shared" si="12"/>
        <v>254.21100000000007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36</v>
      </c>
      <c r="C45" s="1">
        <v>75.637</v>
      </c>
      <c r="D45" s="1">
        <v>26.385000000000002</v>
      </c>
      <c r="E45" s="1">
        <v>69.120999999999995</v>
      </c>
      <c r="F45" s="1"/>
      <c r="G45" s="6">
        <v>1</v>
      </c>
      <c r="H45" s="1">
        <v>45</v>
      </c>
      <c r="I45" s="1" t="s">
        <v>33</v>
      </c>
      <c r="J45" s="1">
        <v>83</v>
      </c>
      <c r="K45" s="1">
        <f t="shared" si="11"/>
        <v>-13.879000000000005</v>
      </c>
      <c r="L45" s="1"/>
      <c r="M45" s="1"/>
      <c r="N45" s="1">
        <v>143</v>
      </c>
      <c r="O45" s="1"/>
      <c r="P45" s="1">
        <f t="shared" si="4"/>
        <v>13.824199999999999</v>
      </c>
      <c r="Q45" s="5">
        <f t="shared" si="9"/>
        <v>36.71459999999999</v>
      </c>
      <c r="R45" s="5"/>
      <c r="S45" s="1"/>
      <c r="T45" s="1">
        <f t="shared" si="5"/>
        <v>13</v>
      </c>
      <c r="U45" s="1">
        <f t="shared" si="6"/>
        <v>10.344179048335528</v>
      </c>
      <c r="V45" s="1">
        <v>16.786999999999999</v>
      </c>
      <c r="W45" s="1">
        <v>6.3548</v>
      </c>
      <c r="X45" s="1">
        <v>13.9368</v>
      </c>
      <c r="Y45" s="1">
        <v>15.2036</v>
      </c>
      <c r="Z45" s="1">
        <v>11.2568</v>
      </c>
      <c r="AA45" s="1"/>
      <c r="AB45" s="1">
        <f t="shared" si="12"/>
        <v>36.71459999999999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36</v>
      </c>
      <c r="C46" s="1">
        <v>172.76900000000001</v>
      </c>
      <c r="D46" s="1">
        <v>79.944999999999993</v>
      </c>
      <c r="E46" s="1">
        <v>143.834</v>
      </c>
      <c r="F46" s="1">
        <v>71.516000000000005</v>
      </c>
      <c r="G46" s="6">
        <v>1</v>
      </c>
      <c r="H46" s="1">
        <v>45</v>
      </c>
      <c r="I46" s="1" t="s">
        <v>33</v>
      </c>
      <c r="J46" s="1">
        <v>149</v>
      </c>
      <c r="K46" s="1">
        <f t="shared" si="11"/>
        <v>-5.1659999999999968</v>
      </c>
      <c r="L46" s="1"/>
      <c r="M46" s="1"/>
      <c r="N46" s="1">
        <v>150</v>
      </c>
      <c r="O46" s="1"/>
      <c r="P46" s="1">
        <f t="shared" si="4"/>
        <v>28.7668</v>
      </c>
      <c r="Q46" s="5">
        <f t="shared" si="9"/>
        <v>152.45239999999995</v>
      </c>
      <c r="R46" s="5"/>
      <c r="S46" s="1"/>
      <c r="T46" s="1">
        <f t="shared" si="5"/>
        <v>13</v>
      </c>
      <c r="U46" s="1">
        <f t="shared" si="6"/>
        <v>7.700404633118735</v>
      </c>
      <c r="V46" s="1">
        <v>25.231400000000001</v>
      </c>
      <c r="W46" s="1">
        <v>22.7072</v>
      </c>
      <c r="X46" s="1">
        <v>24.472799999999999</v>
      </c>
      <c r="Y46" s="1">
        <v>33.528199999999998</v>
      </c>
      <c r="Z46" s="1">
        <v>21.049199999999999</v>
      </c>
      <c r="AA46" s="1"/>
      <c r="AB46" s="1">
        <f t="shared" si="12"/>
        <v>152.45239999999995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86</v>
      </c>
      <c r="B47" s="1" t="s">
        <v>32</v>
      </c>
      <c r="C47" s="1"/>
      <c r="D47" s="1"/>
      <c r="E47" s="1"/>
      <c r="F47" s="1"/>
      <c r="G47" s="6">
        <v>0.09</v>
      </c>
      <c r="H47" s="1" t="e">
        <v>#N/A</v>
      </c>
      <c r="I47" s="1" t="s">
        <v>33</v>
      </c>
      <c r="J47" s="1"/>
      <c r="K47" s="1">
        <f t="shared" si="11"/>
        <v>0</v>
      </c>
      <c r="L47" s="1"/>
      <c r="M47" s="1"/>
      <c r="N47" s="1">
        <v>80</v>
      </c>
      <c r="O47" s="1"/>
      <c r="P47" s="1">
        <f t="shared" si="4"/>
        <v>0</v>
      </c>
      <c r="Q47" s="5"/>
      <c r="R47" s="5"/>
      <c r="S47" s="1"/>
      <c r="T47" s="1" t="e">
        <f t="shared" si="5"/>
        <v>#DIV/0!</v>
      </c>
      <c r="U47" s="1" t="e">
        <f t="shared" si="6"/>
        <v>#DIV/0!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 t="s">
        <v>87</v>
      </c>
      <c r="AB47" s="1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32</v>
      </c>
      <c r="C48" s="1">
        <v>77</v>
      </c>
      <c r="D48" s="1">
        <v>96</v>
      </c>
      <c r="E48" s="1">
        <v>144</v>
      </c>
      <c r="F48" s="1">
        <v>16</v>
      </c>
      <c r="G48" s="6">
        <v>0.35</v>
      </c>
      <c r="H48" s="1">
        <v>45</v>
      </c>
      <c r="I48" s="1" t="s">
        <v>33</v>
      </c>
      <c r="J48" s="1">
        <v>232</v>
      </c>
      <c r="K48" s="1">
        <f t="shared" si="11"/>
        <v>-88</v>
      </c>
      <c r="L48" s="1"/>
      <c r="M48" s="1"/>
      <c r="N48" s="1">
        <v>150</v>
      </c>
      <c r="O48" s="1">
        <v>80</v>
      </c>
      <c r="P48" s="1">
        <f t="shared" si="4"/>
        <v>28.8</v>
      </c>
      <c r="Q48" s="5">
        <f t="shared" si="9"/>
        <v>128.40000000000003</v>
      </c>
      <c r="R48" s="5"/>
      <c r="S48" s="1"/>
      <c r="T48" s="1">
        <f t="shared" si="5"/>
        <v>13</v>
      </c>
      <c r="U48" s="1">
        <f t="shared" si="6"/>
        <v>8.5416666666666661</v>
      </c>
      <c r="V48" s="1">
        <v>27.8</v>
      </c>
      <c r="W48" s="1">
        <v>5.6</v>
      </c>
      <c r="X48" s="1">
        <v>3.6</v>
      </c>
      <c r="Y48" s="1">
        <v>-1.8</v>
      </c>
      <c r="Z48" s="1">
        <v>3</v>
      </c>
      <c r="AA48" s="1" t="s">
        <v>49</v>
      </c>
      <c r="AB48" s="1">
        <f t="shared" si="12"/>
        <v>44.940000000000012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244.029</v>
      </c>
      <c r="D49" s="1">
        <v>102.22799999999999</v>
      </c>
      <c r="E49" s="1">
        <v>214.89699999999999</v>
      </c>
      <c r="F49" s="1">
        <v>68.945999999999998</v>
      </c>
      <c r="G49" s="6">
        <v>1</v>
      </c>
      <c r="H49" s="1">
        <v>45</v>
      </c>
      <c r="I49" s="1" t="s">
        <v>33</v>
      </c>
      <c r="J49" s="1">
        <v>220</v>
      </c>
      <c r="K49" s="1">
        <f t="shared" si="11"/>
        <v>-5.1030000000000086</v>
      </c>
      <c r="L49" s="1"/>
      <c r="M49" s="1"/>
      <c r="N49" s="1">
        <v>150</v>
      </c>
      <c r="O49" s="1">
        <v>80</v>
      </c>
      <c r="P49" s="1">
        <f t="shared" si="4"/>
        <v>42.979399999999998</v>
      </c>
      <c r="Q49" s="5">
        <f t="shared" si="9"/>
        <v>259.78619999999989</v>
      </c>
      <c r="R49" s="5"/>
      <c r="S49" s="1"/>
      <c r="T49" s="1">
        <f t="shared" si="5"/>
        <v>12.999999999999998</v>
      </c>
      <c r="U49" s="1">
        <f t="shared" si="6"/>
        <v>6.9555647589310237</v>
      </c>
      <c r="V49" s="1">
        <v>36.340600000000002</v>
      </c>
      <c r="W49" s="1">
        <v>33.888599999999997</v>
      </c>
      <c r="X49" s="1">
        <v>31.755600000000001</v>
      </c>
      <c r="Y49" s="1">
        <v>34.97</v>
      </c>
      <c r="Z49" s="1">
        <v>29.3322</v>
      </c>
      <c r="AA49" s="1"/>
      <c r="AB49" s="1">
        <f t="shared" si="12"/>
        <v>259.78619999999989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36</v>
      </c>
      <c r="C50" s="1">
        <v>74.564999999999998</v>
      </c>
      <c r="D50" s="1">
        <v>49.295000000000002</v>
      </c>
      <c r="E50" s="1">
        <v>45.655999999999999</v>
      </c>
      <c r="F50" s="1">
        <v>68.013000000000005</v>
      </c>
      <c r="G50" s="6">
        <v>1</v>
      </c>
      <c r="H50" s="1">
        <v>45</v>
      </c>
      <c r="I50" s="1" t="s">
        <v>33</v>
      </c>
      <c r="J50" s="1">
        <v>49.8</v>
      </c>
      <c r="K50" s="1">
        <f t="shared" si="11"/>
        <v>-4.1439999999999984</v>
      </c>
      <c r="L50" s="1"/>
      <c r="M50" s="1"/>
      <c r="N50" s="1">
        <v>40</v>
      </c>
      <c r="O50" s="1"/>
      <c r="P50" s="1">
        <f t="shared" si="4"/>
        <v>9.1311999999999998</v>
      </c>
      <c r="Q50" s="5">
        <f t="shared" si="9"/>
        <v>10.692599999999999</v>
      </c>
      <c r="R50" s="5"/>
      <c r="S50" s="1"/>
      <c r="T50" s="1">
        <f t="shared" si="5"/>
        <v>13</v>
      </c>
      <c r="U50" s="1">
        <f t="shared" si="6"/>
        <v>11.829003854915017</v>
      </c>
      <c r="V50" s="1">
        <v>9.109</v>
      </c>
      <c r="W50" s="1">
        <v>12.406000000000001</v>
      </c>
      <c r="X50" s="1">
        <v>13.916</v>
      </c>
      <c r="Y50" s="1">
        <v>9.3255999999999997</v>
      </c>
      <c r="Z50" s="1">
        <v>14.6952</v>
      </c>
      <c r="AA50" s="1"/>
      <c r="AB50" s="1">
        <f t="shared" si="12"/>
        <v>10.692599999999999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32</v>
      </c>
      <c r="C51" s="1">
        <v>152</v>
      </c>
      <c r="D51" s="1">
        <v>48</v>
      </c>
      <c r="E51" s="1">
        <v>114</v>
      </c>
      <c r="F51" s="1">
        <v>56</v>
      </c>
      <c r="G51" s="6">
        <v>0.28000000000000003</v>
      </c>
      <c r="H51" s="1">
        <v>45</v>
      </c>
      <c r="I51" s="1" t="s">
        <v>33</v>
      </c>
      <c r="J51" s="1">
        <v>115</v>
      </c>
      <c r="K51" s="1">
        <f t="shared" si="11"/>
        <v>-1</v>
      </c>
      <c r="L51" s="1"/>
      <c r="M51" s="1"/>
      <c r="N51" s="1">
        <v>0</v>
      </c>
      <c r="O51" s="1"/>
      <c r="P51" s="1">
        <f t="shared" si="4"/>
        <v>22.8</v>
      </c>
      <c r="Q51" s="5">
        <f>10*P51-O51-N51-F51</f>
        <v>172</v>
      </c>
      <c r="R51" s="5"/>
      <c r="S51" s="1"/>
      <c r="T51" s="1">
        <f t="shared" si="5"/>
        <v>10</v>
      </c>
      <c r="U51" s="1">
        <f t="shared" si="6"/>
        <v>2.4561403508771931</v>
      </c>
      <c r="V51" s="1">
        <v>6</v>
      </c>
      <c r="W51" s="1">
        <v>-0.4</v>
      </c>
      <c r="X51" s="1">
        <v>9.4</v>
      </c>
      <c r="Y51" s="1">
        <v>0</v>
      </c>
      <c r="Z51" s="1">
        <v>-0.4</v>
      </c>
      <c r="AA51" s="1"/>
      <c r="AB51" s="1">
        <f t="shared" si="12"/>
        <v>48.160000000000004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32</v>
      </c>
      <c r="C52" s="1">
        <v>541</v>
      </c>
      <c r="D52" s="1">
        <v>248</v>
      </c>
      <c r="E52" s="1">
        <v>376</v>
      </c>
      <c r="F52" s="1">
        <v>302</v>
      </c>
      <c r="G52" s="6">
        <v>0.35</v>
      </c>
      <c r="H52" s="1">
        <v>45</v>
      </c>
      <c r="I52" s="1" t="s">
        <v>33</v>
      </c>
      <c r="J52" s="1">
        <v>416</v>
      </c>
      <c r="K52" s="1">
        <f t="shared" si="11"/>
        <v>-40</v>
      </c>
      <c r="L52" s="1"/>
      <c r="M52" s="1"/>
      <c r="N52" s="1">
        <v>0</v>
      </c>
      <c r="O52" s="1"/>
      <c r="P52" s="1">
        <f t="shared" si="4"/>
        <v>75.2</v>
      </c>
      <c r="Q52" s="5">
        <f t="shared" si="9"/>
        <v>675.6</v>
      </c>
      <c r="R52" s="5"/>
      <c r="S52" s="1"/>
      <c r="T52" s="1">
        <f t="shared" si="5"/>
        <v>13</v>
      </c>
      <c r="U52" s="1">
        <f t="shared" si="6"/>
        <v>4.0159574468085104</v>
      </c>
      <c r="V52" s="1">
        <v>28.4</v>
      </c>
      <c r="W52" s="1">
        <v>56.6</v>
      </c>
      <c r="X52" s="1">
        <v>31.2</v>
      </c>
      <c r="Y52" s="1">
        <v>31.6</v>
      </c>
      <c r="Z52" s="1">
        <v>20.6</v>
      </c>
      <c r="AA52" s="1" t="s">
        <v>49</v>
      </c>
      <c r="AB52" s="1">
        <f t="shared" si="12"/>
        <v>236.45999999999998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32</v>
      </c>
      <c r="C53" s="1">
        <v>250</v>
      </c>
      <c r="D53" s="1">
        <v>152</v>
      </c>
      <c r="E53" s="1">
        <v>218</v>
      </c>
      <c r="F53" s="1">
        <v>115</v>
      </c>
      <c r="G53" s="6">
        <v>0.28000000000000003</v>
      </c>
      <c r="H53" s="1">
        <v>45</v>
      </c>
      <c r="I53" s="1" t="s">
        <v>33</v>
      </c>
      <c r="J53" s="1">
        <v>225</v>
      </c>
      <c r="K53" s="1">
        <f t="shared" si="11"/>
        <v>-7</v>
      </c>
      <c r="L53" s="1"/>
      <c r="M53" s="1"/>
      <c r="N53" s="1">
        <v>200</v>
      </c>
      <c r="O53" s="1">
        <v>100</v>
      </c>
      <c r="P53" s="1">
        <f t="shared" si="4"/>
        <v>43.6</v>
      </c>
      <c r="Q53" s="5">
        <f t="shared" si="9"/>
        <v>151.80000000000007</v>
      </c>
      <c r="R53" s="5"/>
      <c r="S53" s="1"/>
      <c r="T53" s="1">
        <f t="shared" si="5"/>
        <v>13.000000000000002</v>
      </c>
      <c r="U53" s="1">
        <f t="shared" si="6"/>
        <v>9.5183486238532105</v>
      </c>
      <c r="V53" s="1">
        <v>43</v>
      </c>
      <c r="W53" s="1">
        <v>39.4</v>
      </c>
      <c r="X53" s="1">
        <v>33.6</v>
      </c>
      <c r="Y53" s="1">
        <v>33.799999999999997</v>
      </c>
      <c r="Z53" s="1">
        <v>22.2</v>
      </c>
      <c r="AA53" s="1"/>
      <c r="AB53" s="1">
        <f t="shared" si="12"/>
        <v>42.504000000000026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32</v>
      </c>
      <c r="C54" s="1">
        <v>646</v>
      </c>
      <c r="D54" s="1">
        <v>264</v>
      </c>
      <c r="E54" s="1">
        <v>264</v>
      </c>
      <c r="F54" s="1">
        <v>550</v>
      </c>
      <c r="G54" s="6">
        <v>0.35</v>
      </c>
      <c r="H54" s="1">
        <v>45</v>
      </c>
      <c r="I54" s="1" t="s">
        <v>38</v>
      </c>
      <c r="J54" s="1">
        <v>299</v>
      </c>
      <c r="K54" s="1">
        <f t="shared" si="11"/>
        <v>-35</v>
      </c>
      <c r="L54" s="1"/>
      <c r="M54" s="1"/>
      <c r="N54" s="1">
        <v>40</v>
      </c>
      <c r="O54" s="1"/>
      <c r="P54" s="1">
        <f t="shared" si="4"/>
        <v>52.8</v>
      </c>
      <c r="Q54" s="5">
        <f t="shared" ref="Q54:Q55" si="13">14*P54-O54-N54-F54</f>
        <v>149.19999999999993</v>
      </c>
      <c r="R54" s="5"/>
      <c r="S54" s="1"/>
      <c r="T54" s="1">
        <f t="shared" si="5"/>
        <v>14</v>
      </c>
      <c r="U54" s="1">
        <f t="shared" si="6"/>
        <v>11.174242424242426</v>
      </c>
      <c r="V54" s="1">
        <v>44.6</v>
      </c>
      <c r="W54" s="1">
        <v>70.8</v>
      </c>
      <c r="X54" s="1">
        <v>74.400000000000006</v>
      </c>
      <c r="Y54" s="1">
        <v>60.4</v>
      </c>
      <c r="Z54" s="1">
        <v>40</v>
      </c>
      <c r="AA54" s="1"/>
      <c r="AB54" s="1">
        <f t="shared" si="12"/>
        <v>52.21999999999997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32</v>
      </c>
      <c r="C55" s="1">
        <v>1364</v>
      </c>
      <c r="D55" s="1">
        <v>352</v>
      </c>
      <c r="E55" s="1">
        <v>1496</v>
      </c>
      <c r="F55" s="1">
        <v>40</v>
      </c>
      <c r="G55" s="6">
        <v>0.35</v>
      </c>
      <c r="H55" s="1">
        <v>45</v>
      </c>
      <c r="I55" s="1" t="s">
        <v>38</v>
      </c>
      <c r="J55" s="1">
        <v>1682</v>
      </c>
      <c r="K55" s="1">
        <f t="shared" si="11"/>
        <v>-186</v>
      </c>
      <c r="L55" s="1"/>
      <c r="M55" s="1"/>
      <c r="N55" s="1">
        <v>700</v>
      </c>
      <c r="O55" s="1">
        <v>800</v>
      </c>
      <c r="P55" s="1">
        <f t="shared" si="4"/>
        <v>299.2</v>
      </c>
      <c r="Q55" s="5">
        <f t="shared" si="13"/>
        <v>2648.8</v>
      </c>
      <c r="R55" s="5"/>
      <c r="S55" s="1"/>
      <c r="T55" s="1">
        <f t="shared" si="5"/>
        <v>14.000000000000002</v>
      </c>
      <c r="U55" s="1">
        <f t="shared" si="6"/>
        <v>5.1470588235294121</v>
      </c>
      <c r="V55" s="1">
        <v>60</v>
      </c>
      <c r="W55" s="1">
        <v>98.8</v>
      </c>
      <c r="X55" s="1">
        <v>87.4</v>
      </c>
      <c r="Y55" s="1">
        <v>60.2</v>
      </c>
      <c r="Z55" s="1">
        <v>59.6</v>
      </c>
      <c r="AA55" s="1" t="s">
        <v>49</v>
      </c>
      <c r="AB55" s="1">
        <f t="shared" si="12"/>
        <v>927.08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32</v>
      </c>
      <c r="C56" s="1">
        <v>167</v>
      </c>
      <c r="D56" s="1">
        <v>56</v>
      </c>
      <c r="E56" s="1">
        <v>119</v>
      </c>
      <c r="F56" s="1">
        <v>64</v>
      </c>
      <c r="G56" s="6">
        <v>0.28000000000000003</v>
      </c>
      <c r="H56" s="1">
        <v>45</v>
      </c>
      <c r="I56" s="1" t="s">
        <v>33</v>
      </c>
      <c r="J56" s="1">
        <v>128</v>
      </c>
      <c r="K56" s="1">
        <f t="shared" si="11"/>
        <v>-9</v>
      </c>
      <c r="L56" s="1"/>
      <c r="M56" s="1"/>
      <c r="N56" s="1">
        <v>16</v>
      </c>
      <c r="O56" s="1"/>
      <c r="P56" s="1">
        <f t="shared" si="4"/>
        <v>23.8</v>
      </c>
      <c r="Q56" s="5">
        <f t="shared" si="9"/>
        <v>229.40000000000003</v>
      </c>
      <c r="R56" s="5"/>
      <c r="S56" s="1"/>
      <c r="T56" s="1">
        <f t="shared" si="5"/>
        <v>13.000000000000002</v>
      </c>
      <c r="U56" s="1">
        <f t="shared" si="6"/>
        <v>3.3613445378151261</v>
      </c>
      <c r="V56" s="1">
        <v>11.2</v>
      </c>
      <c r="W56" s="1">
        <v>8.4</v>
      </c>
      <c r="X56" s="1">
        <v>18.399999999999999</v>
      </c>
      <c r="Y56" s="1">
        <v>9.4</v>
      </c>
      <c r="Z56" s="1">
        <v>12.4</v>
      </c>
      <c r="AA56" s="1"/>
      <c r="AB56" s="1">
        <f t="shared" si="12"/>
        <v>64.232000000000014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32</v>
      </c>
      <c r="C57" s="1">
        <v>81</v>
      </c>
      <c r="D57" s="1">
        <v>424</v>
      </c>
      <c r="E57" s="1">
        <v>203</v>
      </c>
      <c r="F57" s="1">
        <v>233</v>
      </c>
      <c r="G57" s="6">
        <v>0.41</v>
      </c>
      <c r="H57" s="1">
        <v>45</v>
      </c>
      <c r="I57" s="1" t="s">
        <v>33</v>
      </c>
      <c r="J57" s="1">
        <v>236</v>
      </c>
      <c r="K57" s="1">
        <f t="shared" si="11"/>
        <v>-33</v>
      </c>
      <c r="L57" s="1"/>
      <c r="M57" s="1"/>
      <c r="N57" s="1">
        <v>400</v>
      </c>
      <c r="O57" s="1">
        <v>200</v>
      </c>
      <c r="P57" s="1">
        <f t="shared" si="4"/>
        <v>40.6</v>
      </c>
      <c r="Q57" s="5"/>
      <c r="R57" s="5"/>
      <c r="S57" s="1"/>
      <c r="T57" s="1">
        <f t="shared" si="5"/>
        <v>20.517241379310345</v>
      </c>
      <c r="U57" s="1">
        <f t="shared" si="6"/>
        <v>20.517241379310345</v>
      </c>
      <c r="V57" s="1">
        <v>53.2</v>
      </c>
      <c r="W57" s="1">
        <v>28.307600000000001</v>
      </c>
      <c r="X57" s="1">
        <v>13.8</v>
      </c>
      <c r="Y57" s="1">
        <v>35.6</v>
      </c>
      <c r="Z57" s="1">
        <v>-2.4</v>
      </c>
      <c r="AA57" s="19" t="s">
        <v>149</v>
      </c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32</v>
      </c>
      <c r="C58" s="1">
        <v>1798</v>
      </c>
      <c r="D58" s="1">
        <v>603</v>
      </c>
      <c r="E58" s="18">
        <f>1516+E95</f>
        <v>1527</v>
      </c>
      <c r="F58" s="18">
        <f>400+F95+F97</f>
        <v>788</v>
      </c>
      <c r="G58" s="6">
        <v>0.41</v>
      </c>
      <c r="H58" s="1">
        <v>45</v>
      </c>
      <c r="I58" s="1" t="s">
        <v>38</v>
      </c>
      <c r="J58" s="1">
        <v>1688</v>
      </c>
      <c r="K58" s="1">
        <f t="shared" si="11"/>
        <v>-161</v>
      </c>
      <c r="L58" s="1"/>
      <c r="M58" s="1"/>
      <c r="N58" s="1">
        <v>623</v>
      </c>
      <c r="O58" s="1">
        <v>300</v>
      </c>
      <c r="P58" s="1">
        <f t="shared" si="4"/>
        <v>305.39999999999998</v>
      </c>
      <c r="Q58" s="5">
        <f>14*P58-O58-N58-F58</f>
        <v>2564.5999999999995</v>
      </c>
      <c r="R58" s="5"/>
      <c r="S58" s="1"/>
      <c r="T58" s="1">
        <f t="shared" si="5"/>
        <v>14</v>
      </c>
      <c r="U58" s="1">
        <f t="shared" si="6"/>
        <v>5.6024885396201709</v>
      </c>
      <c r="V58" s="1">
        <v>235.6</v>
      </c>
      <c r="W58" s="1">
        <v>168.01480000000001</v>
      </c>
      <c r="X58" s="1">
        <v>49.2102</v>
      </c>
      <c r="Y58" s="1">
        <v>49</v>
      </c>
      <c r="Z58" s="1">
        <v>40.6</v>
      </c>
      <c r="AA58" s="1" t="s">
        <v>99</v>
      </c>
      <c r="AB58" s="1">
        <f t="shared" si="12"/>
        <v>1051.4859999999996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32</v>
      </c>
      <c r="C59" s="1">
        <v>211</v>
      </c>
      <c r="D59" s="1">
        <v>508</v>
      </c>
      <c r="E59" s="1">
        <v>387</v>
      </c>
      <c r="F59" s="1">
        <v>260</v>
      </c>
      <c r="G59" s="6">
        <v>0.41</v>
      </c>
      <c r="H59" s="1">
        <v>45</v>
      </c>
      <c r="I59" s="1" t="s">
        <v>33</v>
      </c>
      <c r="J59" s="1">
        <v>415</v>
      </c>
      <c r="K59" s="1">
        <f t="shared" si="11"/>
        <v>-28</v>
      </c>
      <c r="L59" s="1"/>
      <c r="M59" s="1"/>
      <c r="N59" s="1">
        <v>400</v>
      </c>
      <c r="O59" s="1">
        <v>200</v>
      </c>
      <c r="P59" s="1">
        <f t="shared" si="4"/>
        <v>77.400000000000006</v>
      </c>
      <c r="Q59" s="5">
        <f t="shared" si="9"/>
        <v>146.20000000000005</v>
      </c>
      <c r="R59" s="5"/>
      <c r="S59" s="1"/>
      <c r="T59" s="1">
        <f t="shared" si="5"/>
        <v>13</v>
      </c>
      <c r="U59" s="1">
        <f t="shared" si="6"/>
        <v>11.111111111111111</v>
      </c>
      <c r="V59" s="1">
        <v>56.8</v>
      </c>
      <c r="W59" s="1">
        <v>24</v>
      </c>
      <c r="X59" s="1">
        <v>35</v>
      </c>
      <c r="Y59" s="1">
        <v>29.4</v>
      </c>
      <c r="Z59" s="1">
        <v>25.2</v>
      </c>
      <c r="AA59" s="12" t="s">
        <v>150</v>
      </c>
      <c r="AB59" s="1">
        <f t="shared" si="12"/>
        <v>59.942000000000014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101</v>
      </c>
      <c r="B60" s="13" t="s">
        <v>32</v>
      </c>
      <c r="C60" s="13">
        <v>21</v>
      </c>
      <c r="D60" s="13"/>
      <c r="E60" s="13">
        <v>5</v>
      </c>
      <c r="F60" s="13">
        <v>4</v>
      </c>
      <c r="G60" s="14">
        <v>0</v>
      </c>
      <c r="H60" s="13">
        <v>45</v>
      </c>
      <c r="I60" s="13" t="s">
        <v>60</v>
      </c>
      <c r="J60" s="13">
        <v>6</v>
      </c>
      <c r="K60" s="13">
        <f t="shared" si="11"/>
        <v>-1</v>
      </c>
      <c r="L60" s="13"/>
      <c r="M60" s="13"/>
      <c r="N60" s="13"/>
      <c r="O60" s="13"/>
      <c r="P60" s="13">
        <f t="shared" si="4"/>
        <v>1</v>
      </c>
      <c r="Q60" s="15"/>
      <c r="R60" s="15"/>
      <c r="S60" s="13"/>
      <c r="T60" s="13">
        <f t="shared" si="5"/>
        <v>4</v>
      </c>
      <c r="U60" s="13">
        <f t="shared" si="6"/>
        <v>4</v>
      </c>
      <c r="V60" s="13">
        <v>1.6</v>
      </c>
      <c r="W60" s="13">
        <v>0.4</v>
      </c>
      <c r="X60" s="13">
        <v>1.8</v>
      </c>
      <c r="Y60" s="13">
        <v>3.8</v>
      </c>
      <c r="Z60" s="13">
        <v>1.2</v>
      </c>
      <c r="AA60" s="16" t="s">
        <v>153</v>
      </c>
      <c r="AB60" s="13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32</v>
      </c>
      <c r="C61" s="1">
        <v>101</v>
      </c>
      <c r="D61" s="1">
        <v>56</v>
      </c>
      <c r="E61" s="1">
        <v>48</v>
      </c>
      <c r="F61" s="1">
        <v>74</v>
      </c>
      <c r="G61" s="6">
        <v>0.4</v>
      </c>
      <c r="H61" s="1" t="e">
        <v>#N/A</v>
      </c>
      <c r="I61" s="1" t="s">
        <v>33</v>
      </c>
      <c r="J61" s="1">
        <v>54</v>
      </c>
      <c r="K61" s="1">
        <f t="shared" si="11"/>
        <v>-6</v>
      </c>
      <c r="L61" s="1"/>
      <c r="M61" s="1"/>
      <c r="N61" s="1">
        <v>30</v>
      </c>
      <c r="O61" s="1"/>
      <c r="P61" s="1">
        <f t="shared" si="4"/>
        <v>9.6</v>
      </c>
      <c r="Q61" s="5">
        <f t="shared" ref="Q61:Q89" si="14">13*P61-O61-N61-F61</f>
        <v>20.799999999999997</v>
      </c>
      <c r="R61" s="5"/>
      <c r="S61" s="1"/>
      <c r="T61" s="1">
        <f t="shared" si="5"/>
        <v>13</v>
      </c>
      <c r="U61" s="1">
        <f t="shared" si="6"/>
        <v>10.833333333333334</v>
      </c>
      <c r="V61" s="1">
        <v>8.6</v>
      </c>
      <c r="W61" s="1">
        <v>13.2</v>
      </c>
      <c r="X61" s="1">
        <v>13.2</v>
      </c>
      <c r="Y61" s="1">
        <v>6.8</v>
      </c>
      <c r="Z61" s="1">
        <v>0</v>
      </c>
      <c r="AA61" s="1"/>
      <c r="AB61" s="1">
        <f t="shared" si="12"/>
        <v>8.3199999999999985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36</v>
      </c>
      <c r="C62" s="1">
        <v>30.835999999999999</v>
      </c>
      <c r="D62" s="1">
        <v>41.036999999999999</v>
      </c>
      <c r="E62" s="1">
        <v>24.396000000000001</v>
      </c>
      <c r="F62" s="1">
        <v>43.895000000000003</v>
      </c>
      <c r="G62" s="6">
        <v>1</v>
      </c>
      <c r="H62" s="1">
        <v>30</v>
      </c>
      <c r="I62" s="1" t="s">
        <v>33</v>
      </c>
      <c r="J62" s="1">
        <v>26</v>
      </c>
      <c r="K62" s="1">
        <f t="shared" si="11"/>
        <v>-1.6039999999999992</v>
      </c>
      <c r="L62" s="1"/>
      <c r="M62" s="1"/>
      <c r="N62" s="1">
        <v>10</v>
      </c>
      <c r="O62" s="1"/>
      <c r="P62" s="1">
        <f t="shared" si="4"/>
        <v>4.8792</v>
      </c>
      <c r="Q62" s="5">
        <f t="shared" si="14"/>
        <v>9.5345999999999975</v>
      </c>
      <c r="R62" s="5"/>
      <c r="S62" s="1"/>
      <c r="T62" s="1">
        <f t="shared" si="5"/>
        <v>13</v>
      </c>
      <c r="U62" s="1">
        <f t="shared" si="6"/>
        <v>11.045868175110675</v>
      </c>
      <c r="V62" s="1">
        <v>2.0482</v>
      </c>
      <c r="W62" s="1">
        <v>5.8008000000000006</v>
      </c>
      <c r="X62" s="1">
        <v>4.9993999999999996</v>
      </c>
      <c r="Y62" s="1">
        <v>2.1408</v>
      </c>
      <c r="Z62" s="1">
        <v>7.2092000000000001</v>
      </c>
      <c r="AA62" s="1"/>
      <c r="AB62" s="1">
        <f t="shared" si="12"/>
        <v>9.5345999999999975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32</v>
      </c>
      <c r="C63" s="1">
        <v>239</v>
      </c>
      <c r="D63" s="1">
        <v>160</v>
      </c>
      <c r="E63" s="1">
        <v>75</v>
      </c>
      <c r="F63" s="1">
        <v>314</v>
      </c>
      <c r="G63" s="6">
        <v>0.41</v>
      </c>
      <c r="H63" s="1" t="e">
        <v>#N/A</v>
      </c>
      <c r="I63" s="1" t="s">
        <v>33</v>
      </c>
      <c r="J63" s="1">
        <v>77</v>
      </c>
      <c r="K63" s="1">
        <f t="shared" si="11"/>
        <v>-2</v>
      </c>
      <c r="L63" s="1"/>
      <c r="M63" s="1"/>
      <c r="N63" s="1">
        <v>0</v>
      </c>
      <c r="O63" s="1"/>
      <c r="P63" s="1">
        <f t="shared" si="4"/>
        <v>15</v>
      </c>
      <c r="Q63" s="5"/>
      <c r="R63" s="5"/>
      <c r="S63" s="1"/>
      <c r="T63" s="1">
        <f t="shared" si="5"/>
        <v>20.933333333333334</v>
      </c>
      <c r="U63" s="1">
        <f t="shared" si="6"/>
        <v>20.933333333333334</v>
      </c>
      <c r="V63" s="1">
        <v>13.2</v>
      </c>
      <c r="W63" s="1">
        <v>29.8</v>
      </c>
      <c r="X63" s="1">
        <v>9.8000000000000007</v>
      </c>
      <c r="Y63" s="1">
        <v>14.2</v>
      </c>
      <c r="Z63" s="1">
        <v>1.6</v>
      </c>
      <c r="AA63" s="17" t="s">
        <v>53</v>
      </c>
      <c r="AB63" s="1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36</v>
      </c>
      <c r="C64" s="1">
        <v>43.195999999999998</v>
      </c>
      <c r="D64" s="1"/>
      <c r="E64" s="1">
        <v>18.77</v>
      </c>
      <c r="F64" s="1">
        <v>23.391999999999999</v>
      </c>
      <c r="G64" s="6">
        <v>1</v>
      </c>
      <c r="H64" s="1">
        <v>45</v>
      </c>
      <c r="I64" s="1" t="s">
        <v>33</v>
      </c>
      <c r="J64" s="1">
        <v>18</v>
      </c>
      <c r="K64" s="1">
        <f t="shared" si="11"/>
        <v>0.76999999999999957</v>
      </c>
      <c r="L64" s="1"/>
      <c r="M64" s="1"/>
      <c r="N64" s="1">
        <v>10</v>
      </c>
      <c r="O64" s="1"/>
      <c r="P64" s="1">
        <f t="shared" si="4"/>
        <v>3.754</v>
      </c>
      <c r="Q64" s="5">
        <f t="shared" si="14"/>
        <v>15.41</v>
      </c>
      <c r="R64" s="5"/>
      <c r="S64" s="1"/>
      <c r="T64" s="1">
        <f t="shared" si="5"/>
        <v>12.999999999999998</v>
      </c>
      <c r="U64" s="1">
        <f t="shared" si="6"/>
        <v>8.8950452850293011</v>
      </c>
      <c r="V64" s="1">
        <v>1.1526000000000001</v>
      </c>
      <c r="W64" s="1">
        <v>0.40479999999999999</v>
      </c>
      <c r="X64" s="1">
        <v>3.3277999999999999</v>
      </c>
      <c r="Y64" s="1">
        <v>1.6657999999999999</v>
      </c>
      <c r="Z64" s="1">
        <v>2.0941999999999998</v>
      </c>
      <c r="AA64" s="1"/>
      <c r="AB64" s="1">
        <f t="shared" si="12"/>
        <v>15.41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32</v>
      </c>
      <c r="C65" s="1">
        <v>564</v>
      </c>
      <c r="D65" s="1">
        <v>402</v>
      </c>
      <c r="E65" s="1">
        <v>919</v>
      </c>
      <c r="F65" s="1">
        <v>21</v>
      </c>
      <c r="G65" s="6">
        <v>0.36</v>
      </c>
      <c r="H65" s="1" t="e">
        <v>#N/A</v>
      </c>
      <c r="I65" s="1" t="s">
        <v>33</v>
      </c>
      <c r="J65" s="1">
        <v>1004</v>
      </c>
      <c r="K65" s="1">
        <f t="shared" si="11"/>
        <v>-85</v>
      </c>
      <c r="L65" s="1"/>
      <c r="M65" s="1"/>
      <c r="N65" s="1">
        <v>400</v>
      </c>
      <c r="O65" s="1">
        <v>600</v>
      </c>
      <c r="P65" s="1">
        <f t="shared" si="4"/>
        <v>183.8</v>
      </c>
      <c r="Q65" s="5">
        <f t="shared" si="14"/>
        <v>1368.4</v>
      </c>
      <c r="R65" s="5"/>
      <c r="S65" s="1"/>
      <c r="T65" s="1">
        <f t="shared" si="5"/>
        <v>13</v>
      </c>
      <c r="U65" s="1">
        <f t="shared" si="6"/>
        <v>5.5549510337323174</v>
      </c>
      <c r="V65" s="1">
        <v>23.2</v>
      </c>
      <c r="W65" s="1">
        <v>34.200000000000003</v>
      </c>
      <c r="X65" s="1">
        <v>13.8</v>
      </c>
      <c r="Y65" s="1">
        <v>15.8</v>
      </c>
      <c r="Z65" s="1">
        <v>0</v>
      </c>
      <c r="AA65" s="1" t="s">
        <v>49</v>
      </c>
      <c r="AB65" s="1">
        <f t="shared" si="12"/>
        <v>492.62400000000002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36</v>
      </c>
      <c r="C66" s="1">
        <v>82.685000000000002</v>
      </c>
      <c r="D66" s="1">
        <v>8.4529999999999994</v>
      </c>
      <c r="E66" s="1">
        <v>57.536000000000001</v>
      </c>
      <c r="F66" s="1">
        <v>29.35</v>
      </c>
      <c r="G66" s="6">
        <v>1</v>
      </c>
      <c r="H66" s="1">
        <v>45</v>
      </c>
      <c r="I66" s="1" t="s">
        <v>33</v>
      </c>
      <c r="J66" s="1">
        <v>54</v>
      </c>
      <c r="K66" s="1">
        <f t="shared" si="11"/>
        <v>3.5360000000000014</v>
      </c>
      <c r="L66" s="1"/>
      <c r="M66" s="1"/>
      <c r="N66" s="1">
        <v>10</v>
      </c>
      <c r="O66" s="1"/>
      <c r="P66" s="1">
        <f t="shared" si="4"/>
        <v>11.507200000000001</v>
      </c>
      <c r="Q66" s="5">
        <f t="shared" si="14"/>
        <v>110.24360000000001</v>
      </c>
      <c r="R66" s="5"/>
      <c r="S66" s="1"/>
      <c r="T66" s="1">
        <f t="shared" si="5"/>
        <v>13</v>
      </c>
      <c r="U66" s="1">
        <f t="shared" si="6"/>
        <v>3.4195981646273634</v>
      </c>
      <c r="V66" s="1">
        <v>1.1215999999999999</v>
      </c>
      <c r="W66" s="1">
        <v>5.4537999999999993</v>
      </c>
      <c r="X66" s="1">
        <v>7.4157999999999999</v>
      </c>
      <c r="Y66" s="1">
        <v>3.1760000000000002</v>
      </c>
      <c r="Z66" s="1">
        <v>6.3448000000000002</v>
      </c>
      <c r="AA66" s="1"/>
      <c r="AB66" s="1">
        <f t="shared" si="12"/>
        <v>110.24360000000001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32</v>
      </c>
      <c r="C67" s="1">
        <v>86</v>
      </c>
      <c r="D67" s="1">
        <v>72</v>
      </c>
      <c r="E67" s="1">
        <v>73</v>
      </c>
      <c r="F67" s="1">
        <v>62</v>
      </c>
      <c r="G67" s="6">
        <v>0.41</v>
      </c>
      <c r="H67" s="1" t="e">
        <v>#N/A</v>
      </c>
      <c r="I67" s="1" t="s">
        <v>33</v>
      </c>
      <c r="J67" s="1">
        <v>76</v>
      </c>
      <c r="K67" s="1">
        <f t="shared" si="11"/>
        <v>-3</v>
      </c>
      <c r="L67" s="1"/>
      <c r="M67" s="1"/>
      <c r="N67" s="1">
        <v>30</v>
      </c>
      <c r="O67" s="1"/>
      <c r="P67" s="1">
        <f t="shared" si="4"/>
        <v>14.6</v>
      </c>
      <c r="Q67" s="5">
        <f t="shared" si="14"/>
        <v>97.799999999999983</v>
      </c>
      <c r="R67" s="5"/>
      <c r="S67" s="1"/>
      <c r="T67" s="1">
        <f t="shared" si="5"/>
        <v>13</v>
      </c>
      <c r="U67" s="1">
        <f t="shared" si="6"/>
        <v>6.3013698630136989</v>
      </c>
      <c r="V67" s="1">
        <v>10.4</v>
      </c>
      <c r="W67" s="1">
        <v>13.8</v>
      </c>
      <c r="X67" s="1">
        <v>14.6</v>
      </c>
      <c r="Y67" s="1">
        <v>11</v>
      </c>
      <c r="Z67" s="1">
        <v>0</v>
      </c>
      <c r="AA67" s="1"/>
      <c r="AB67" s="1">
        <f t="shared" si="12"/>
        <v>40.097999999999992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32</v>
      </c>
      <c r="C68" s="1">
        <v>116</v>
      </c>
      <c r="D68" s="1">
        <v>48</v>
      </c>
      <c r="E68" s="1">
        <v>11</v>
      </c>
      <c r="F68" s="1">
        <v>128</v>
      </c>
      <c r="G68" s="6">
        <v>0.41</v>
      </c>
      <c r="H68" s="1" t="e">
        <v>#N/A</v>
      </c>
      <c r="I68" s="1" t="s">
        <v>33</v>
      </c>
      <c r="J68" s="1">
        <v>20</v>
      </c>
      <c r="K68" s="1">
        <f t="shared" si="11"/>
        <v>-9</v>
      </c>
      <c r="L68" s="1"/>
      <c r="M68" s="1"/>
      <c r="N68" s="1">
        <v>0</v>
      </c>
      <c r="O68" s="1"/>
      <c r="P68" s="1">
        <f t="shared" si="4"/>
        <v>2.2000000000000002</v>
      </c>
      <c r="Q68" s="5"/>
      <c r="R68" s="5"/>
      <c r="S68" s="1"/>
      <c r="T68" s="1">
        <f t="shared" si="5"/>
        <v>58.18181818181818</v>
      </c>
      <c r="U68" s="1">
        <f t="shared" si="6"/>
        <v>58.18181818181818</v>
      </c>
      <c r="V68" s="1">
        <v>3.4</v>
      </c>
      <c r="W68" s="1">
        <v>2.6</v>
      </c>
      <c r="X68" s="1">
        <v>12</v>
      </c>
      <c r="Y68" s="1">
        <v>9.1999999999999993</v>
      </c>
      <c r="Z68" s="1">
        <v>0</v>
      </c>
      <c r="AA68" s="19" t="s">
        <v>151</v>
      </c>
      <c r="AB68" s="1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32</v>
      </c>
      <c r="C69" s="1">
        <v>432</v>
      </c>
      <c r="D69" s="1">
        <v>248</v>
      </c>
      <c r="E69" s="1">
        <v>228</v>
      </c>
      <c r="F69" s="1">
        <v>413</v>
      </c>
      <c r="G69" s="6">
        <v>0.28000000000000003</v>
      </c>
      <c r="H69" s="1">
        <v>45</v>
      </c>
      <c r="I69" s="1" t="s">
        <v>33</v>
      </c>
      <c r="J69" s="1">
        <v>231</v>
      </c>
      <c r="K69" s="1">
        <f t="shared" si="11"/>
        <v>-3</v>
      </c>
      <c r="L69" s="1"/>
      <c r="M69" s="1"/>
      <c r="N69" s="1">
        <v>40</v>
      </c>
      <c r="O69" s="1"/>
      <c r="P69" s="1">
        <f t="shared" si="4"/>
        <v>45.6</v>
      </c>
      <c r="Q69" s="5">
        <f t="shared" si="14"/>
        <v>139.80000000000007</v>
      </c>
      <c r="R69" s="5"/>
      <c r="S69" s="1"/>
      <c r="T69" s="1">
        <f t="shared" si="5"/>
        <v>13.000000000000002</v>
      </c>
      <c r="U69" s="1">
        <f t="shared" si="6"/>
        <v>9.9342105263157894</v>
      </c>
      <c r="V69" s="1">
        <v>38</v>
      </c>
      <c r="W69" s="1">
        <v>7.4</v>
      </c>
      <c r="X69" s="1">
        <v>1</v>
      </c>
      <c r="Y69" s="1">
        <v>0</v>
      </c>
      <c r="Z69" s="1">
        <v>-0.2</v>
      </c>
      <c r="AA69" s="1" t="s">
        <v>111</v>
      </c>
      <c r="AB69" s="1">
        <f t="shared" si="12"/>
        <v>39.14400000000002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32</v>
      </c>
      <c r="C70" s="1">
        <v>21</v>
      </c>
      <c r="D70" s="1">
        <v>40</v>
      </c>
      <c r="E70" s="1">
        <v>13</v>
      </c>
      <c r="F70" s="1">
        <v>31</v>
      </c>
      <c r="G70" s="6">
        <v>0.35</v>
      </c>
      <c r="H70" s="1">
        <v>45</v>
      </c>
      <c r="I70" s="1" t="s">
        <v>33</v>
      </c>
      <c r="J70" s="1">
        <v>25</v>
      </c>
      <c r="K70" s="1">
        <f t="shared" ref="K70:K98" si="15">E70-J70</f>
        <v>-12</v>
      </c>
      <c r="L70" s="1"/>
      <c r="M70" s="1"/>
      <c r="N70" s="1">
        <v>50</v>
      </c>
      <c r="O70" s="1"/>
      <c r="P70" s="1">
        <f t="shared" si="4"/>
        <v>2.6</v>
      </c>
      <c r="Q70" s="5"/>
      <c r="R70" s="5"/>
      <c r="S70" s="1"/>
      <c r="T70" s="1">
        <f t="shared" si="5"/>
        <v>31.153846153846153</v>
      </c>
      <c r="U70" s="1">
        <f t="shared" si="6"/>
        <v>31.153846153846153</v>
      </c>
      <c r="V70" s="1">
        <v>6.6</v>
      </c>
      <c r="W70" s="1">
        <v>6.4</v>
      </c>
      <c r="X70" s="1">
        <v>3.2</v>
      </c>
      <c r="Y70" s="1">
        <v>5.6</v>
      </c>
      <c r="Z70" s="1">
        <v>6.4</v>
      </c>
      <c r="AA70" s="17" t="s">
        <v>53</v>
      </c>
      <c r="AB70" s="1">
        <f t="shared" ref="AB70:AB98" si="16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32</v>
      </c>
      <c r="C71" s="1">
        <v>288</v>
      </c>
      <c r="D71" s="1">
        <v>300</v>
      </c>
      <c r="E71" s="1">
        <v>430</v>
      </c>
      <c r="F71" s="1">
        <v>27</v>
      </c>
      <c r="G71" s="6">
        <v>0.4</v>
      </c>
      <c r="H71" s="1">
        <v>45</v>
      </c>
      <c r="I71" s="1" t="s">
        <v>33</v>
      </c>
      <c r="J71" s="1">
        <v>581</v>
      </c>
      <c r="K71" s="1">
        <f t="shared" si="15"/>
        <v>-151</v>
      </c>
      <c r="L71" s="1"/>
      <c r="M71" s="1"/>
      <c r="N71" s="1">
        <v>596</v>
      </c>
      <c r="O71" s="1">
        <v>400</v>
      </c>
      <c r="P71" s="1">
        <f t="shared" ref="P71:P98" si="17">E71/5</f>
        <v>86</v>
      </c>
      <c r="Q71" s="5">
        <f t="shared" si="14"/>
        <v>95</v>
      </c>
      <c r="R71" s="5"/>
      <c r="S71" s="1"/>
      <c r="T71" s="1">
        <f t="shared" ref="T71:T98" si="18">(F71+N71+O71+Q71)/P71</f>
        <v>13</v>
      </c>
      <c r="U71" s="1">
        <f t="shared" ref="U71:U98" si="19">(F71+N71+O71)/P71</f>
        <v>11.895348837209303</v>
      </c>
      <c r="V71" s="1">
        <v>99</v>
      </c>
      <c r="W71" s="1">
        <v>41</v>
      </c>
      <c r="X71" s="1">
        <v>58</v>
      </c>
      <c r="Y71" s="1">
        <v>60.8</v>
      </c>
      <c r="Z71" s="1">
        <v>51.317999999999998</v>
      </c>
      <c r="AA71" s="12" t="s">
        <v>152</v>
      </c>
      <c r="AB71" s="1">
        <f t="shared" si="16"/>
        <v>38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32</v>
      </c>
      <c r="C72" s="1">
        <v>39</v>
      </c>
      <c r="D72" s="1">
        <v>72</v>
      </c>
      <c r="E72" s="1">
        <v>13</v>
      </c>
      <c r="F72" s="1">
        <v>98</v>
      </c>
      <c r="G72" s="6">
        <v>0.5</v>
      </c>
      <c r="H72" s="1">
        <v>120</v>
      </c>
      <c r="I72" s="1" t="s">
        <v>33</v>
      </c>
      <c r="J72" s="1">
        <v>15</v>
      </c>
      <c r="K72" s="1">
        <f t="shared" si="15"/>
        <v>-2</v>
      </c>
      <c r="L72" s="1"/>
      <c r="M72" s="1"/>
      <c r="N72" s="1">
        <v>0</v>
      </c>
      <c r="O72" s="1"/>
      <c r="P72" s="1">
        <f t="shared" si="17"/>
        <v>2.6</v>
      </c>
      <c r="Q72" s="5"/>
      <c r="R72" s="5"/>
      <c r="S72" s="1"/>
      <c r="T72" s="1">
        <f t="shared" si="18"/>
        <v>37.692307692307693</v>
      </c>
      <c r="U72" s="1">
        <f t="shared" si="19"/>
        <v>37.692307692307693</v>
      </c>
      <c r="V72" s="1">
        <v>4</v>
      </c>
      <c r="W72" s="1">
        <v>9.1999999999999993</v>
      </c>
      <c r="X72" s="1">
        <v>2</v>
      </c>
      <c r="Y72" s="1">
        <v>0.4</v>
      </c>
      <c r="Z72" s="1">
        <v>0.6</v>
      </c>
      <c r="AA72" s="17" t="s">
        <v>53</v>
      </c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36</v>
      </c>
      <c r="C73" s="1">
        <v>10.002000000000001</v>
      </c>
      <c r="D73" s="1">
        <v>10.603</v>
      </c>
      <c r="E73" s="1">
        <v>7.9619999999999997</v>
      </c>
      <c r="F73" s="1">
        <v>10.643000000000001</v>
      </c>
      <c r="G73" s="6">
        <v>1</v>
      </c>
      <c r="H73" s="1">
        <v>45</v>
      </c>
      <c r="I73" s="1" t="s">
        <v>33</v>
      </c>
      <c r="J73" s="1">
        <v>8.66</v>
      </c>
      <c r="K73" s="1">
        <f t="shared" si="15"/>
        <v>-0.6980000000000004</v>
      </c>
      <c r="L73" s="1"/>
      <c r="M73" s="1"/>
      <c r="N73" s="1">
        <v>17</v>
      </c>
      <c r="O73" s="1"/>
      <c r="P73" s="1">
        <f t="shared" si="17"/>
        <v>1.5924</v>
      </c>
      <c r="Q73" s="5"/>
      <c r="R73" s="5"/>
      <c r="S73" s="1"/>
      <c r="T73" s="1">
        <f t="shared" si="18"/>
        <v>17.359331826174326</v>
      </c>
      <c r="U73" s="1">
        <f t="shared" si="19"/>
        <v>17.359331826174326</v>
      </c>
      <c r="V73" s="1">
        <v>2.4136000000000002</v>
      </c>
      <c r="W73" s="1">
        <v>1.7345999999999999</v>
      </c>
      <c r="X73" s="1">
        <v>1.8735999999999999</v>
      </c>
      <c r="Y73" s="1">
        <v>-0.13300000000000001</v>
      </c>
      <c r="Z73" s="1">
        <v>3.6680000000000001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32</v>
      </c>
      <c r="C74" s="1">
        <v>53</v>
      </c>
      <c r="D74" s="1">
        <v>9</v>
      </c>
      <c r="E74" s="1">
        <v>39</v>
      </c>
      <c r="F74" s="1">
        <v>8</v>
      </c>
      <c r="G74" s="6">
        <v>0.33</v>
      </c>
      <c r="H74" s="1">
        <v>45</v>
      </c>
      <c r="I74" s="1" t="s">
        <v>33</v>
      </c>
      <c r="J74" s="1">
        <v>42</v>
      </c>
      <c r="K74" s="1">
        <f t="shared" si="15"/>
        <v>-3</v>
      </c>
      <c r="L74" s="1"/>
      <c r="M74" s="1"/>
      <c r="N74" s="1">
        <v>93</v>
      </c>
      <c r="O74" s="1"/>
      <c r="P74" s="1">
        <f t="shared" si="17"/>
        <v>7.8</v>
      </c>
      <c r="Q74" s="5"/>
      <c r="R74" s="5"/>
      <c r="S74" s="1"/>
      <c r="T74" s="1">
        <f t="shared" si="18"/>
        <v>12.948717948717949</v>
      </c>
      <c r="U74" s="1">
        <f t="shared" si="19"/>
        <v>12.948717948717949</v>
      </c>
      <c r="V74" s="1">
        <v>11.2</v>
      </c>
      <c r="W74" s="1">
        <v>8.4</v>
      </c>
      <c r="X74" s="1">
        <v>2.8</v>
      </c>
      <c r="Y74" s="1">
        <v>10.332599999999999</v>
      </c>
      <c r="Z74" s="1">
        <v>3.2</v>
      </c>
      <c r="AA74" s="1"/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36</v>
      </c>
      <c r="C75" s="1">
        <v>26.614999999999998</v>
      </c>
      <c r="D75" s="1">
        <v>10.481999999999999</v>
      </c>
      <c r="E75" s="1">
        <v>7.3159999999999998</v>
      </c>
      <c r="F75" s="1">
        <v>28.446999999999999</v>
      </c>
      <c r="G75" s="6">
        <v>1</v>
      </c>
      <c r="H75" s="1">
        <v>45</v>
      </c>
      <c r="I75" s="1" t="s">
        <v>33</v>
      </c>
      <c r="J75" s="1">
        <v>7.7</v>
      </c>
      <c r="K75" s="1">
        <f t="shared" si="15"/>
        <v>-0.38400000000000034</v>
      </c>
      <c r="L75" s="1"/>
      <c r="M75" s="1"/>
      <c r="N75" s="1">
        <v>5</v>
      </c>
      <c r="O75" s="1"/>
      <c r="P75" s="1">
        <f t="shared" si="17"/>
        <v>1.4632000000000001</v>
      </c>
      <c r="Q75" s="5"/>
      <c r="R75" s="5"/>
      <c r="S75" s="1"/>
      <c r="T75" s="1">
        <f t="shared" si="18"/>
        <v>22.858802624384911</v>
      </c>
      <c r="U75" s="1">
        <f t="shared" si="19"/>
        <v>22.858802624384911</v>
      </c>
      <c r="V75" s="1">
        <v>1.8533999999999999</v>
      </c>
      <c r="W75" s="1">
        <v>2.7784</v>
      </c>
      <c r="X75" s="1">
        <v>2.2469999999999999</v>
      </c>
      <c r="Y75" s="1">
        <v>2.7835999999999999</v>
      </c>
      <c r="Z75" s="1">
        <v>1.2023999999999999</v>
      </c>
      <c r="AA75" s="17" t="s">
        <v>53</v>
      </c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32</v>
      </c>
      <c r="C76" s="1">
        <v>2</v>
      </c>
      <c r="D76" s="1">
        <v>96</v>
      </c>
      <c r="E76" s="1">
        <v>57</v>
      </c>
      <c r="F76" s="1">
        <v>33</v>
      </c>
      <c r="G76" s="6">
        <v>0.33</v>
      </c>
      <c r="H76" s="1">
        <v>45</v>
      </c>
      <c r="I76" s="1" t="s">
        <v>33</v>
      </c>
      <c r="J76" s="1">
        <v>60</v>
      </c>
      <c r="K76" s="1">
        <f t="shared" si="15"/>
        <v>-3</v>
      </c>
      <c r="L76" s="1"/>
      <c r="M76" s="1"/>
      <c r="N76" s="1">
        <v>120</v>
      </c>
      <c r="O76" s="1"/>
      <c r="P76" s="1">
        <f t="shared" si="17"/>
        <v>11.4</v>
      </c>
      <c r="Q76" s="5"/>
      <c r="R76" s="5"/>
      <c r="S76" s="1"/>
      <c r="T76" s="1">
        <f t="shared" si="18"/>
        <v>13.421052631578947</v>
      </c>
      <c r="U76" s="1">
        <f t="shared" si="19"/>
        <v>13.421052631578947</v>
      </c>
      <c r="V76" s="1">
        <v>3.4</v>
      </c>
      <c r="W76" s="1">
        <v>20.399999999999999</v>
      </c>
      <c r="X76" s="1">
        <v>13.8</v>
      </c>
      <c r="Y76" s="1">
        <v>12.738200000000001</v>
      </c>
      <c r="Z76" s="1">
        <v>14.6</v>
      </c>
      <c r="AA76" s="1"/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36</v>
      </c>
      <c r="C77" s="1">
        <v>38.662999999999997</v>
      </c>
      <c r="D77" s="1">
        <v>42.179000000000002</v>
      </c>
      <c r="E77" s="1">
        <v>39.466999999999999</v>
      </c>
      <c r="F77" s="1">
        <v>32.832999999999998</v>
      </c>
      <c r="G77" s="6">
        <v>1</v>
      </c>
      <c r="H77" s="1">
        <v>45</v>
      </c>
      <c r="I77" s="1" t="s">
        <v>33</v>
      </c>
      <c r="J77" s="1">
        <v>41.3</v>
      </c>
      <c r="K77" s="1">
        <f t="shared" si="15"/>
        <v>-1.8329999999999984</v>
      </c>
      <c r="L77" s="1"/>
      <c r="M77" s="1"/>
      <c r="N77" s="1">
        <v>20</v>
      </c>
      <c r="O77" s="1"/>
      <c r="P77" s="1">
        <f t="shared" si="17"/>
        <v>7.8933999999999997</v>
      </c>
      <c r="Q77" s="5">
        <f t="shared" si="14"/>
        <v>49.781199999999998</v>
      </c>
      <c r="R77" s="5"/>
      <c r="S77" s="1"/>
      <c r="T77" s="1">
        <f t="shared" si="18"/>
        <v>13</v>
      </c>
      <c r="U77" s="1">
        <f t="shared" si="19"/>
        <v>6.6933134010692479</v>
      </c>
      <c r="V77" s="1">
        <v>5.7725999999999997</v>
      </c>
      <c r="W77" s="1">
        <v>6.6063999999999989</v>
      </c>
      <c r="X77" s="1">
        <v>6.5626000000000007</v>
      </c>
      <c r="Y77" s="1">
        <v>5.9795999999999996</v>
      </c>
      <c r="Z77" s="1">
        <v>5.6643999999999997</v>
      </c>
      <c r="AA77" s="1"/>
      <c r="AB77" s="1">
        <f t="shared" si="16"/>
        <v>49.781199999999998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32</v>
      </c>
      <c r="C78" s="1">
        <v>46</v>
      </c>
      <c r="D78" s="1">
        <v>16</v>
      </c>
      <c r="E78" s="1">
        <v>12</v>
      </c>
      <c r="F78" s="1">
        <v>34</v>
      </c>
      <c r="G78" s="6">
        <v>0.33</v>
      </c>
      <c r="H78" s="1">
        <v>45</v>
      </c>
      <c r="I78" s="1" t="s">
        <v>33</v>
      </c>
      <c r="J78" s="1">
        <v>19</v>
      </c>
      <c r="K78" s="1">
        <f t="shared" si="15"/>
        <v>-7</v>
      </c>
      <c r="L78" s="1"/>
      <c r="M78" s="1"/>
      <c r="N78" s="1">
        <v>0</v>
      </c>
      <c r="O78" s="1"/>
      <c r="P78" s="1">
        <f t="shared" si="17"/>
        <v>2.4</v>
      </c>
      <c r="Q78" s="5"/>
      <c r="R78" s="5"/>
      <c r="S78" s="1"/>
      <c r="T78" s="1">
        <f t="shared" si="18"/>
        <v>14.166666666666668</v>
      </c>
      <c r="U78" s="1">
        <f t="shared" si="19"/>
        <v>14.166666666666668</v>
      </c>
      <c r="V78" s="1">
        <v>1.2</v>
      </c>
      <c r="W78" s="1">
        <v>3.4</v>
      </c>
      <c r="X78" s="1">
        <v>4.8</v>
      </c>
      <c r="Y78" s="1">
        <v>3.4</v>
      </c>
      <c r="Z78" s="1">
        <v>0.6</v>
      </c>
      <c r="AA78" s="1"/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36</v>
      </c>
      <c r="C79" s="1">
        <v>23.61</v>
      </c>
      <c r="D79" s="1"/>
      <c r="E79" s="1">
        <v>5.2450000000000001</v>
      </c>
      <c r="F79" s="1">
        <v>17.696000000000002</v>
      </c>
      <c r="G79" s="6">
        <v>1</v>
      </c>
      <c r="H79" s="1">
        <v>45</v>
      </c>
      <c r="I79" s="1" t="s">
        <v>33</v>
      </c>
      <c r="J79" s="1">
        <v>5.7</v>
      </c>
      <c r="K79" s="1">
        <f t="shared" si="15"/>
        <v>-0.45500000000000007</v>
      </c>
      <c r="L79" s="1"/>
      <c r="M79" s="1"/>
      <c r="N79" s="1">
        <v>0</v>
      </c>
      <c r="O79" s="1"/>
      <c r="P79" s="1">
        <f t="shared" si="17"/>
        <v>1.0489999999999999</v>
      </c>
      <c r="Q79" s="5"/>
      <c r="R79" s="5"/>
      <c r="S79" s="1"/>
      <c r="T79" s="1">
        <f t="shared" si="18"/>
        <v>16.869399428026696</v>
      </c>
      <c r="U79" s="1">
        <f t="shared" si="19"/>
        <v>16.869399428026696</v>
      </c>
      <c r="V79" s="1">
        <v>1.1694</v>
      </c>
      <c r="W79" s="1">
        <v>1.1850000000000001</v>
      </c>
      <c r="X79" s="1">
        <v>0.13139999999999999</v>
      </c>
      <c r="Y79" s="1">
        <v>1.5838000000000001</v>
      </c>
      <c r="Z79" s="1">
        <v>0.39900000000000002</v>
      </c>
      <c r="AA79" s="17" t="s">
        <v>53</v>
      </c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32</v>
      </c>
      <c r="C80" s="1">
        <v>45</v>
      </c>
      <c r="D80" s="1"/>
      <c r="E80" s="1">
        <v>12</v>
      </c>
      <c r="F80" s="1">
        <v>32</v>
      </c>
      <c r="G80" s="6">
        <v>0.66</v>
      </c>
      <c r="H80" s="1">
        <v>45</v>
      </c>
      <c r="I80" s="1" t="s">
        <v>33</v>
      </c>
      <c r="J80" s="1">
        <v>11.6</v>
      </c>
      <c r="K80" s="1">
        <f t="shared" si="15"/>
        <v>0.40000000000000036</v>
      </c>
      <c r="L80" s="1"/>
      <c r="M80" s="1"/>
      <c r="N80" s="1">
        <v>0</v>
      </c>
      <c r="O80" s="1"/>
      <c r="P80" s="1">
        <f t="shared" si="17"/>
        <v>2.4</v>
      </c>
      <c r="Q80" s="5"/>
      <c r="R80" s="5"/>
      <c r="S80" s="1"/>
      <c r="T80" s="1">
        <f t="shared" si="18"/>
        <v>13.333333333333334</v>
      </c>
      <c r="U80" s="1">
        <f t="shared" si="19"/>
        <v>13.333333333333334</v>
      </c>
      <c r="V80" s="1">
        <v>2.4</v>
      </c>
      <c r="W80" s="1">
        <v>1.6</v>
      </c>
      <c r="X80" s="1">
        <v>4.8</v>
      </c>
      <c r="Y80" s="1">
        <v>3.7320000000000002</v>
      </c>
      <c r="Z80" s="1">
        <v>2.2000000000000002</v>
      </c>
      <c r="AA80" s="17" t="s">
        <v>53</v>
      </c>
      <c r="AB80" s="1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32</v>
      </c>
      <c r="C81" s="1">
        <v>25</v>
      </c>
      <c r="D81" s="1">
        <v>8</v>
      </c>
      <c r="E81" s="1">
        <v>14</v>
      </c>
      <c r="F81" s="1">
        <v>18</v>
      </c>
      <c r="G81" s="6">
        <v>0.66</v>
      </c>
      <c r="H81" s="1">
        <v>45</v>
      </c>
      <c r="I81" s="1" t="s">
        <v>33</v>
      </c>
      <c r="J81" s="1">
        <v>15.4</v>
      </c>
      <c r="K81" s="1">
        <f t="shared" si="15"/>
        <v>-1.4000000000000004</v>
      </c>
      <c r="L81" s="1"/>
      <c r="M81" s="1"/>
      <c r="N81" s="1">
        <v>16</v>
      </c>
      <c r="O81" s="1"/>
      <c r="P81" s="1">
        <f t="shared" si="17"/>
        <v>2.8</v>
      </c>
      <c r="Q81" s="5">
        <v>8</v>
      </c>
      <c r="R81" s="5"/>
      <c r="S81" s="1"/>
      <c r="T81" s="1">
        <f t="shared" si="18"/>
        <v>15.000000000000002</v>
      </c>
      <c r="U81" s="1">
        <f t="shared" si="19"/>
        <v>12.142857142857144</v>
      </c>
      <c r="V81" s="1">
        <v>3.2</v>
      </c>
      <c r="W81" s="1">
        <v>3.2</v>
      </c>
      <c r="X81" s="1">
        <v>4.4000000000000004</v>
      </c>
      <c r="Y81" s="1">
        <v>4.3959999999999999</v>
      </c>
      <c r="Z81" s="1">
        <v>1.8</v>
      </c>
      <c r="AA81" s="1"/>
      <c r="AB81" s="1">
        <f t="shared" si="16"/>
        <v>5.28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32</v>
      </c>
      <c r="C82" s="1">
        <v>33</v>
      </c>
      <c r="D82" s="1"/>
      <c r="E82" s="1">
        <v>6</v>
      </c>
      <c r="F82" s="1">
        <v>26</v>
      </c>
      <c r="G82" s="6">
        <v>0.66</v>
      </c>
      <c r="H82" s="1">
        <v>45</v>
      </c>
      <c r="I82" s="1" t="s">
        <v>33</v>
      </c>
      <c r="J82" s="1">
        <v>6</v>
      </c>
      <c r="K82" s="1">
        <f t="shared" si="15"/>
        <v>0</v>
      </c>
      <c r="L82" s="1"/>
      <c r="M82" s="1"/>
      <c r="N82" s="1">
        <v>0</v>
      </c>
      <c r="O82" s="1"/>
      <c r="P82" s="1">
        <f t="shared" si="17"/>
        <v>1.2</v>
      </c>
      <c r="Q82" s="5"/>
      <c r="R82" s="5"/>
      <c r="S82" s="1"/>
      <c r="T82" s="1">
        <f t="shared" si="18"/>
        <v>21.666666666666668</v>
      </c>
      <c r="U82" s="1">
        <f t="shared" si="19"/>
        <v>21.666666666666668</v>
      </c>
      <c r="V82" s="1">
        <v>2</v>
      </c>
      <c r="W82" s="1">
        <v>0.4</v>
      </c>
      <c r="X82" s="1">
        <v>2.2000000000000002</v>
      </c>
      <c r="Y82" s="1">
        <v>2.528</v>
      </c>
      <c r="Z82" s="1">
        <v>1.4</v>
      </c>
      <c r="AA82" s="17" t="s">
        <v>53</v>
      </c>
      <c r="AB82" s="1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32</v>
      </c>
      <c r="C83" s="1">
        <v>34</v>
      </c>
      <c r="D83" s="1">
        <v>120</v>
      </c>
      <c r="E83" s="1">
        <v>91</v>
      </c>
      <c r="F83" s="1">
        <v>40</v>
      </c>
      <c r="G83" s="6">
        <v>0.33</v>
      </c>
      <c r="H83" s="1">
        <v>45</v>
      </c>
      <c r="I83" s="1" t="s">
        <v>33</v>
      </c>
      <c r="J83" s="1">
        <v>121</v>
      </c>
      <c r="K83" s="1">
        <f t="shared" si="15"/>
        <v>-30</v>
      </c>
      <c r="L83" s="1"/>
      <c r="M83" s="1"/>
      <c r="N83" s="1">
        <v>160</v>
      </c>
      <c r="O83" s="1"/>
      <c r="P83" s="1">
        <f t="shared" si="17"/>
        <v>18.2</v>
      </c>
      <c r="Q83" s="5">
        <f t="shared" si="14"/>
        <v>36.599999999999994</v>
      </c>
      <c r="R83" s="5"/>
      <c r="S83" s="1"/>
      <c r="T83" s="1">
        <f t="shared" si="18"/>
        <v>13</v>
      </c>
      <c r="U83" s="1">
        <f t="shared" si="19"/>
        <v>10.989010989010989</v>
      </c>
      <c r="V83" s="1">
        <v>21.4</v>
      </c>
      <c r="W83" s="1">
        <v>16.8</v>
      </c>
      <c r="X83" s="1">
        <v>1.4</v>
      </c>
      <c r="Y83" s="1">
        <v>17.600000000000001</v>
      </c>
      <c r="Z83" s="1">
        <v>7</v>
      </c>
      <c r="AA83" s="1"/>
      <c r="AB83" s="1">
        <f t="shared" si="16"/>
        <v>12.077999999999999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32</v>
      </c>
      <c r="C84" s="1">
        <v>78</v>
      </c>
      <c r="D84" s="1">
        <v>40</v>
      </c>
      <c r="E84" s="1">
        <v>60</v>
      </c>
      <c r="F84" s="1">
        <v>30</v>
      </c>
      <c r="G84" s="6">
        <v>0.36</v>
      </c>
      <c r="H84" s="1">
        <v>45</v>
      </c>
      <c r="I84" s="1" t="s">
        <v>33</v>
      </c>
      <c r="J84" s="1">
        <v>61</v>
      </c>
      <c r="K84" s="1">
        <f t="shared" si="15"/>
        <v>-1</v>
      </c>
      <c r="L84" s="1"/>
      <c r="M84" s="1"/>
      <c r="N84" s="1">
        <v>91</v>
      </c>
      <c r="O84" s="1"/>
      <c r="P84" s="1">
        <f t="shared" si="17"/>
        <v>12</v>
      </c>
      <c r="Q84" s="5">
        <f t="shared" si="14"/>
        <v>35</v>
      </c>
      <c r="R84" s="5"/>
      <c r="S84" s="1"/>
      <c r="T84" s="1">
        <f t="shared" si="18"/>
        <v>13</v>
      </c>
      <c r="U84" s="1">
        <f t="shared" si="19"/>
        <v>10.083333333333334</v>
      </c>
      <c r="V84" s="1">
        <v>14.4</v>
      </c>
      <c r="W84" s="1">
        <v>13</v>
      </c>
      <c r="X84" s="1">
        <v>14.2</v>
      </c>
      <c r="Y84" s="1">
        <v>17</v>
      </c>
      <c r="Z84" s="1">
        <v>18.2</v>
      </c>
      <c r="AA84" s="1"/>
      <c r="AB84" s="1">
        <f t="shared" si="16"/>
        <v>12.6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32</v>
      </c>
      <c r="C85" s="1">
        <v>53</v>
      </c>
      <c r="D85" s="1">
        <v>12</v>
      </c>
      <c r="E85" s="1"/>
      <c r="F85" s="1">
        <v>62</v>
      </c>
      <c r="G85" s="6">
        <v>0.15</v>
      </c>
      <c r="H85" s="1">
        <v>60</v>
      </c>
      <c r="I85" s="1" t="s">
        <v>33</v>
      </c>
      <c r="J85" s="1">
        <v>3</v>
      </c>
      <c r="K85" s="1">
        <f t="shared" si="15"/>
        <v>-3</v>
      </c>
      <c r="L85" s="1"/>
      <c r="M85" s="1"/>
      <c r="N85" s="1">
        <v>0</v>
      </c>
      <c r="O85" s="1"/>
      <c r="P85" s="1">
        <f t="shared" si="17"/>
        <v>0</v>
      </c>
      <c r="Q85" s="5"/>
      <c r="R85" s="5"/>
      <c r="S85" s="1"/>
      <c r="T85" s="1" t="e">
        <f t="shared" si="18"/>
        <v>#DIV/0!</v>
      </c>
      <c r="U85" s="1" t="e">
        <f t="shared" si="19"/>
        <v>#DIV/0!</v>
      </c>
      <c r="V85" s="1">
        <v>0.6</v>
      </c>
      <c r="W85" s="1">
        <v>5</v>
      </c>
      <c r="X85" s="1">
        <v>6.6</v>
      </c>
      <c r="Y85" s="1">
        <v>3</v>
      </c>
      <c r="Z85" s="1">
        <v>3.8</v>
      </c>
      <c r="AA85" s="17" t="s">
        <v>53</v>
      </c>
      <c r="AB85" s="1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32</v>
      </c>
      <c r="C86" s="1">
        <v>10</v>
      </c>
      <c r="D86" s="1"/>
      <c r="E86" s="1">
        <v>3</v>
      </c>
      <c r="F86" s="1">
        <v>4</v>
      </c>
      <c r="G86" s="6">
        <v>0.15</v>
      </c>
      <c r="H86" s="1">
        <v>60</v>
      </c>
      <c r="I86" s="1" t="s">
        <v>33</v>
      </c>
      <c r="J86" s="1">
        <v>6</v>
      </c>
      <c r="K86" s="1">
        <f t="shared" si="15"/>
        <v>-3</v>
      </c>
      <c r="L86" s="1"/>
      <c r="M86" s="1"/>
      <c r="N86" s="1">
        <v>0</v>
      </c>
      <c r="O86" s="1"/>
      <c r="P86" s="1">
        <f t="shared" si="17"/>
        <v>0.6</v>
      </c>
      <c r="Q86" s="5">
        <v>12</v>
      </c>
      <c r="R86" s="5"/>
      <c r="S86" s="1"/>
      <c r="T86" s="1">
        <f t="shared" si="18"/>
        <v>26.666666666666668</v>
      </c>
      <c r="U86" s="1">
        <f t="shared" si="19"/>
        <v>6.666666666666667</v>
      </c>
      <c r="V86" s="1">
        <v>0.6</v>
      </c>
      <c r="W86" s="1">
        <v>1.2</v>
      </c>
      <c r="X86" s="1">
        <v>0</v>
      </c>
      <c r="Y86" s="1">
        <v>0.6</v>
      </c>
      <c r="Z86" s="1">
        <v>0</v>
      </c>
      <c r="AA86" s="1"/>
      <c r="AB86" s="1">
        <f t="shared" si="16"/>
        <v>1.7999999999999998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32</v>
      </c>
      <c r="C87" s="1">
        <v>89</v>
      </c>
      <c r="D87" s="1"/>
      <c r="E87" s="1">
        <v>7</v>
      </c>
      <c r="F87" s="1">
        <v>79</v>
      </c>
      <c r="G87" s="6">
        <v>0.15</v>
      </c>
      <c r="H87" s="1">
        <v>60</v>
      </c>
      <c r="I87" s="1" t="s">
        <v>33</v>
      </c>
      <c r="J87" s="1">
        <v>10</v>
      </c>
      <c r="K87" s="1">
        <f t="shared" si="15"/>
        <v>-3</v>
      </c>
      <c r="L87" s="1"/>
      <c r="M87" s="1"/>
      <c r="N87" s="1">
        <v>0</v>
      </c>
      <c r="O87" s="1"/>
      <c r="P87" s="1">
        <f t="shared" si="17"/>
        <v>1.4</v>
      </c>
      <c r="Q87" s="5"/>
      <c r="R87" s="5"/>
      <c r="S87" s="1"/>
      <c r="T87" s="1">
        <f t="shared" si="18"/>
        <v>56.428571428571431</v>
      </c>
      <c r="U87" s="1">
        <f t="shared" si="19"/>
        <v>56.428571428571431</v>
      </c>
      <c r="V87" s="1">
        <v>0.2</v>
      </c>
      <c r="W87" s="1">
        <v>1.8</v>
      </c>
      <c r="X87" s="1">
        <v>2.4</v>
      </c>
      <c r="Y87" s="1">
        <v>0.8</v>
      </c>
      <c r="Z87" s="1">
        <v>0.2</v>
      </c>
      <c r="AA87" s="17" t="s">
        <v>53</v>
      </c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36</v>
      </c>
      <c r="C88" s="1">
        <v>613.34400000000005</v>
      </c>
      <c r="D88" s="1">
        <v>100.1</v>
      </c>
      <c r="E88" s="1">
        <v>336.23500000000001</v>
      </c>
      <c r="F88" s="1">
        <v>281.75900000000001</v>
      </c>
      <c r="G88" s="6">
        <v>1</v>
      </c>
      <c r="H88" s="1">
        <v>45</v>
      </c>
      <c r="I88" s="1" t="s">
        <v>38</v>
      </c>
      <c r="J88" s="1">
        <v>324</v>
      </c>
      <c r="K88" s="1">
        <f t="shared" si="15"/>
        <v>12.235000000000014</v>
      </c>
      <c r="L88" s="1"/>
      <c r="M88" s="1"/>
      <c r="N88" s="1">
        <v>200</v>
      </c>
      <c r="O88" s="1"/>
      <c r="P88" s="1">
        <f t="shared" si="17"/>
        <v>67.247</v>
      </c>
      <c r="Q88" s="5">
        <f>14*P88-O88-N88-F88</f>
        <v>459.69899999999996</v>
      </c>
      <c r="R88" s="5"/>
      <c r="S88" s="1"/>
      <c r="T88" s="1">
        <f t="shared" si="18"/>
        <v>14</v>
      </c>
      <c r="U88" s="1">
        <f t="shared" si="19"/>
        <v>7.1640221868633551</v>
      </c>
      <c r="V88" s="1">
        <v>53.955800000000004</v>
      </c>
      <c r="W88" s="1">
        <v>55.255600000000001</v>
      </c>
      <c r="X88" s="1">
        <v>71.546999999999997</v>
      </c>
      <c r="Y88" s="1">
        <v>38.759</v>
      </c>
      <c r="Z88" s="1">
        <v>71.025000000000006</v>
      </c>
      <c r="AA88" s="1"/>
      <c r="AB88" s="1">
        <f t="shared" si="16"/>
        <v>459.69899999999996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32</v>
      </c>
      <c r="C89" s="1">
        <v>50</v>
      </c>
      <c r="D89" s="1">
        <v>60</v>
      </c>
      <c r="E89" s="1">
        <v>41</v>
      </c>
      <c r="F89" s="1">
        <v>63</v>
      </c>
      <c r="G89" s="6">
        <v>0.1</v>
      </c>
      <c r="H89" s="1" t="e">
        <v>#N/A</v>
      </c>
      <c r="I89" s="1" t="s">
        <v>33</v>
      </c>
      <c r="J89" s="1">
        <v>41</v>
      </c>
      <c r="K89" s="1">
        <f t="shared" si="15"/>
        <v>0</v>
      </c>
      <c r="L89" s="1"/>
      <c r="M89" s="1"/>
      <c r="N89" s="1">
        <v>0</v>
      </c>
      <c r="O89" s="1"/>
      <c r="P89" s="1">
        <f t="shared" si="17"/>
        <v>8.1999999999999993</v>
      </c>
      <c r="Q89" s="5">
        <f t="shared" si="14"/>
        <v>43.599999999999994</v>
      </c>
      <c r="R89" s="5"/>
      <c r="S89" s="1"/>
      <c r="T89" s="1">
        <f t="shared" si="18"/>
        <v>13</v>
      </c>
      <c r="U89" s="1">
        <f t="shared" si="19"/>
        <v>7.6829268292682933</v>
      </c>
      <c r="V89" s="1">
        <v>3.8</v>
      </c>
      <c r="W89" s="1">
        <v>8.8000000000000007</v>
      </c>
      <c r="X89" s="1">
        <v>7.6</v>
      </c>
      <c r="Y89" s="1">
        <v>5.2</v>
      </c>
      <c r="Z89" s="1">
        <v>2.2000000000000002</v>
      </c>
      <c r="AA89" s="1"/>
      <c r="AB89" s="1">
        <f t="shared" si="16"/>
        <v>4.3599999999999994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36</v>
      </c>
      <c r="C90" s="1">
        <v>31.757999999999999</v>
      </c>
      <c r="D90" s="1">
        <v>31.137</v>
      </c>
      <c r="E90" s="1">
        <v>4.2480000000000002</v>
      </c>
      <c r="F90" s="1">
        <v>58.646999999999998</v>
      </c>
      <c r="G90" s="6">
        <v>1</v>
      </c>
      <c r="H90" s="1" t="e">
        <v>#N/A</v>
      </c>
      <c r="I90" s="1" t="s">
        <v>33</v>
      </c>
      <c r="J90" s="1">
        <v>4</v>
      </c>
      <c r="K90" s="1">
        <f t="shared" si="15"/>
        <v>0.24800000000000022</v>
      </c>
      <c r="L90" s="1"/>
      <c r="M90" s="1"/>
      <c r="N90" s="1">
        <v>0</v>
      </c>
      <c r="O90" s="1"/>
      <c r="P90" s="1">
        <f t="shared" si="17"/>
        <v>0.84960000000000002</v>
      </c>
      <c r="Q90" s="5"/>
      <c r="R90" s="5"/>
      <c r="S90" s="1"/>
      <c r="T90" s="1">
        <f t="shared" si="18"/>
        <v>69.028954802259889</v>
      </c>
      <c r="U90" s="1">
        <f t="shared" si="19"/>
        <v>69.028954802259889</v>
      </c>
      <c r="V90" s="1">
        <v>0</v>
      </c>
      <c r="W90" s="1">
        <v>0</v>
      </c>
      <c r="X90" s="1">
        <v>2.2646000000000002</v>
      </c>
      <c r="Y90" s="1">
        <v>0</v>
      </c>
      <c r="Z90" s="1">
        <v>0</v>
      </c>
      <c r="AA90" s="17" t="s">
        <v>53</v>
      </c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36</v>
      </c>
      <c r="C91" s="1">
        <v>27.716000000000001</v>
      </c>
      <c r="D91" s="1">
        <v>1.845</v>
      </c>
      <c r="E91" s="1">
        <v>27.6</v>
      </c>
      <c r="F91" s="1"/>
      <c r="G91" s="6">
        <v>1</v>
      </c>
      <c r="H91" s="1" t="e">
        <v>#N/A</v>
      </c>
      <c r="I91" s="1" t="s">
        <v>33</v>
      </c>
      <c r="J91" s="1">
        <v>39.200000000000003</v>
      </c>
      <c r="K91" s="1">
        <f t="shared" si="15"/>
        <v>-11.600000000000001</v>
      </c>
      <c r="L91" s="1"/>
      <c r="M91" s="1"/>
      <c r="N91" s="1">
        <v>129</v>
      </c>
      <c r="O91" s="1"/>
      <c r="P91" s="1">
        <f t="shared" si="17"/>
        <v>5.5200000000000005</v>
      </c>
      <c r="Q91" s="5"/>
      <c r="R91" s="5"/>
      <c r="S91" s="1"/>
      <c r="T91" s="1">
        <f t="shared" si="18"/>
        <v>23.369565217391301</v>
      </c>
      <c r="U91" s="1">
        <f t="shared" si="19"/>
        <v>23.369565217391301</v>
      </c>
      <c r="V91" s="1">
        <v>11.8978</v>
      </c>
      <c r="W91" s="1">
        <v>2.7446000000000002</v>
      </c>
      <c r="X91" s="1">
        <v>0.39779999999999999</v>
      </c>
      <c r="Y91" s="1">
        <v>5.7898000000000014</v>
      </c>
      <c r="Z91" s="1">
        <v>0.39019999999999999</v>
      </c>
      <c r="AA91" s="1" t="s">
        <v>134</v>
      </c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36</v>
      </c>
      <c r="C92" s="1">
        <v>5.8280000000000003</v>
      </c>
      <c r="D92" s="1">
        <v>27.565000000000001</v>
      </c>
      <c r="E92" s="1">
        <v>11.831</v>
      </c>
      <c r="F92" s="1">
        <v>15.734</v>
      </c>
      <c r="G92" s="6">
        <v>1</v>
      </c>
      <c r="H92" s="1" t="e">
        <v>#N/A</v>
      </c>
      <c r="I92" s="1" t="s">
        <v>33</v>
      </c>
      <c r="J92" s="1">
        <v>11.9</v>
      </c>
      <c r="K92" s="1">
        <f t="shared" si="15"/>
        <v>-6.9000000000000838E-2</v>
      </c>
      <c r="L92" s="1"/>
      <c r="M92" s="1"/>
      <c r="N92" s="1">
        <v>71</v>
      </c>
      <c r="O92" s="1"/>
      <c r="P92" s="1">
        <f t="shared" si="17"/>
        <v>2.3662000000000001</v>
      </c>
      <c r="Q92" s="5"/>
      <c r="R92" s="5"/>
      <c r="S92" s="1"/>
      <c r="T92" s="1">
        <f t="shared" si="18"/>
        <v>36.655396838813282</v>
      </c>
      <c r="U92" s="1">
        <f t="shared" si="19"/>
        <v>36.655396838813282</v>
      </c>
      <c r="V92" s="1">
        <v>7.4610000000000003</v>
      </c>
      <c r="W92" s="1">
        <v>5.0739999999999998</v>
      </c>
      <c r="X92" s="1">
        <v>4.2827999999999999</v>
      </c>
      <c r="Y92" s="1">
        <v>3.5251999999999999</v>
      </c>
      <c r="Z92" s="1">
        <v>1.1706000000000001</v>
      </c>
      <c r="AA92" s="1"/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36</v>
      </c>
      <c r="C93" s="1">
        <v>196.71</v>
      </c>
      <c r="D93" s="1">
        <v>108.095</v>
      </c>
      <c r="E93" s="1">
        <v>75.944999999999993</v>
      </c>
      <c r="F93" s="1">
        <v>221.30500000000001</v>
      </c>
      <c r="G93" s="6">
        <v>1</v>
      </c>
      <c r="H93" s="1">
        <v>60</v>
      </c>
      <c r="I93" s="1" t="s">
        <v>40</v>
      </c>
      <c r="J93" s="1">
        <v>75.400000000000006</v>
      </c>
      <c r="K93" s="1">
        <f t="shared" si="15"/>
        <v>0.54499999999998749</v>
      </c>
      <c r="L93" s="1"/>
      <c r="M93" s="1"/>
      <c r="N93" s="1">
        <v>0</v>
      </c>
      <c r="O93" s="1"/>
      <c r="P93" s="1">
        <f t="shared" si="17"/>
        <v>15.188999999999998</v>
      </c>
      <c r="Q93" s="5"/>
      <c r="R93" s="5"/>
      <c r="S93" s="1"/>
      <c r="T93" s="1">
        <f t="shared" si="18"/>
        <v>14.57008361314109</v>
      </c>
      <c r="U93" s="1">
        <f t="shared" si="19"/>
        <v>14.57008361314109</v>
      </c>
      <c r="V93" s="1">
        <v>14.983000000000001</v>
      </c>
      <c r="W93" s="1">
        <v>17.995999999999999</v>
      </c>
      <c r="X93" s="1">
        <v>16.646000000000001</v>
      </c>
      <c r="Y93" s="1">
        <v>11.920199999999999</v>
      </c>
      <c r="Z93" s="1">
        <v>19.850000000000001</v>
      </c>
      <c r="AA93" s="1" t="s">
        <v>137</v>
      </c>
      <c r="AB93" s="1">
        <f t="shared" si="16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36</v>
      </c>
      <c r="C94" s="1">
        <v>91.474999999999994</v>
      </c>
      <c r="D94" s="1"/>
      <c r="E94" s="1">
        <v>10.132999999999999</v>
      </c>
      <c r="F94" s="1">
        <v>77.25</v>
      </c>
      <c r="G94" s="6">
        <v>1</v>
      </c>
      <c r="H94" s="1" t="e">
        <v>#N/A</v>
      </c>
      <c r="I94" s="1" t="s">
        <v>33</v>
      </c>
      <c r="J94" s="1">
        <v>10</v>
      </c>
      <c r="K94" s="1">
        <f t="shared" si="15"/>
        <v>0.13299999999999912</v>
      </c>
      <c r="L94" s="1"/>
      <c r="M94" s="1"/>
      <c r="N94" s="1">
        <v>0</v>
      </c>
      <c r="O94" s="1"/>
      <c r="P94" s="1">
        <f t="shared" si="17"/>
        <v>2.0265999999999997</v>
      </c>
      <c r="Q94" s="5"/>
      <c r="R94" s="5"/>
      <c r="S94" s="1"/>
      <c r="T94" s="1">
        <f t="shared" si="18"/>
        <v>38.118030198361794</v>
      </c>
      <c r="U94" s="1">
        <f t="shared" si="19"/>
        <v>38.118030198361794</v>
      </c>
      <c r="V94" s="1">
        <v>4.9169999999999998</v>
      </c>
      <c r="W94" s="1">
        <v>4.5881999999999996</v>
      </c>
      <c r="X94" s="1">
        <v>6.7835999999999999</v>
      </c>
      <c r="Y94" s="1">
        <v>7.7364000000000006</v>
      </c>
      <c r="Z94" s="1">
        <v>1.6274</v>
      </c>
      <c r="AA94" s="17" t="s">
        <v>53</v>
      </c>
      <c r="AB94" s="1">
        <f t="shared" si="1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139</v>
      </c>
      <c r="B95" s="13" t="s">
        <v>32</v>
      </c>
      <c r="C95" s="13">
        <v>75</v>
      </c>
      <c r="D95" s="13"/>
      <c r="E95" s="18">
        <v>11</v>
      </c>
      <c r="F95" s="18">
        <v>59</v>
      </c>
      <c r="G95" s="14">
        <v>0</v>
      </c>
      <c r="H95" s="13" t="e">
        <v>#N/A</v>
      </c>
      <c r="I95" s="13" t="s">
        <v>60</v>
      </c>
      <c r="J95" s="13">
        <v>46</v>
      </c>
      <c r="K95" s="13">
        <f t="shared" si="15"/>
        <v>-35</v>
      </c>
      <c r="L95" s="13"/>
      <c r="M95" s="13"/>
      <c r="N95" s="13"/>
      <c r="O95" s="13"/>
      <c r="P95" s="13">
        <f t="shared" si="17"/>
        <v>2.2000000000000002</v>
      </c>
      <c r="Q95" s="15"/>
      <c r="R95" s="15"/>
      <c r="S95" s="13"/>
      <c r="T95" s="13">
        <f t="shared" si="18"/>
        <v>26.818181818181817</v>
      </c>
      <c r="U95" s="13">
        <f t="shared" si="19"/>
        <v>26.818181818181817</v>
      </c>
      <c r="V95" s="13">
        <v>11.4</v>
      </c>
      <c r="W95" s="13">
        <v>49.8</v>
      </c>
      <c r="X95" s="13">
        <v>33.799999999999997</v>
      </c>
      <c r="Y95" s="13">
        <v>33.799999999999997</v>
      </c>
      <c r="Z95" s="13">
        <v>26.6</v>
      </c>
      <c r="AA95" s="13" t="s">
        <v>140</v>
      </c>
      <c r="AB95" s="13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141</v>
      </c>
      <c r="B96" s="1" t="s">
        <v>32</v>
      </c>
      <c r="C96" s="1">
        <v>118</v>
      </c>
      <c r="D96" s="1">
        <v>150</v>
      </c>
      <c r="E96" s="1">
        <v>190</v>
      </c>
      <c r="F96" s="1">
        <v>30</v>
      </c>
      <c r="G96" s="6">
        <v>0.18</v>
      </c>
      <c r="H96" s="1">
        <v>45</v>
      </c>
      <c r="I96" s="1" t="s">
        <v>33</v>
      </c>
      <c r="J96" s="1">
        <v>219</v>
      </c>
      <c r="K96" s="1">
        <f t="shared" si="15"/>
        <v>-29</v>
      </c>
      <c r="L96" s="1"/>
      <c r="M96" s="1"/>
      <c r="N96" s="1">
        <v>100</v>
      </c>
      <c r="O96" s="1"/>
      <c r="P96" s="1">
        <f t="shared" si="17"/>
        <v>38</v>
      </c>
      <c r="Q96" s="5">
        <f>13*P96-O96-N96-F96</f>
        <v>364</v>
      </c>
      <c r="R96" s="5"/>
      <c r="S96" s="1"/>
      <c r="T96" s="1">
        <f t="shared" si="18"/>
        <v>13</v>
      </c>
      <c r="U96" s="1">
        <f t="shared" si="19"/>
        <v>3.4210526315789473</v>
      </c>
      <c r="V96" s="1">
        <v>21.8</v>
      </c>
      <c r="W96" s="1">
        <v>21.2</v>
      </c>
      <c r="X96" s="1">
        <v>19.2</v>
      </c>
      <c r="Y96" s="1">
        <v>15.8</v>
      </c>
      <c r="Z96" s="1">
        <v>9.4</v>
      </c>
      <c r="AA96" s="1"/>
      <c r="AB96" s="1">
        <f t="shared" si="16"/>
        <v>65.52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 t="s">
        <v>142</v>
      </c>
      <c r="B97" s="13" t="s">
        <v>32</v>
      </c>
      <c r="C97" s="13">
        <v>113</v>
      </c>
      <c r="D97" s="13">
        <v>329</v>
      </c>
      <c r="E97" s="13"/>
      <c r="F97" s="18">
        <v>329</v>
      </c>
      <c r="G97" s="14">
        <v>0</v>
      </c>
      <c r="H97" s="13">
        <v>45</v>
      </c>
      <c r="I97" s="13" t="s">
        <v>143</v>
      </c>
      <c r="J97" s="13">
        <v>3</v>
      </c>
      <c r="K97" s="13">
        <f t="shared" si="15"/>
        <v>-3</v>
      </c>
      <c r="L97" s="13"/>
      <c r="M97" s="13"/>
      <c r="N97" s="13"/>
      <c r="O97" s="13"/>
      <c r="P97" s="13">
        <f t="shared" si="17"/>
        <v>0</v>
      </c>
      <c r="Q97" s="15"/>
      <c r="R97" s="15"/>
      <c r="S97" s="13"/>
      <c r="T97" s="13" t="e">
        <f t="shared" si="18"/>
        <v>#DIV/0!</v>
      </c>
      <c r="U97" s="13" t="e">
        <f t="shared" si="19"/>
        <v>#DIV/0!</v>
      </c>
      <c r="V97" s="13">
        <v>0</v>
      </c>
      <c r="W97" s="13">
        <v>16.399999999999999</v>
      </c>
      <c r="X97" s="13">
        <v>14.2102</v>
      </c>
      <c r="Y97" s="13">
        <v>5.8</v>
      </c>
      <c r="Z97" s="13">
        <v>3.2</v>
      </c>
      <c r="AA97" s="13"/>
      <c r="AB97" s="13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144</v>
      </c>
      <c r="B98" s="13" t="s">
        <v>36</v>
      </c>
      <c r="C98" s="13">
        <v>32.979999999999997</v>
      </c>
      <c r="D98" s="13">
        <v>675.36500000000001</v>
      </c>
      <c r="E98" s="13"/>
      <c r="F98" s="18">
        <v>320</v>
      </c>
      <c r="G98" s="14">
        <v>0</v>
      </c>
      <c r="H98" s="13">
        <v>45</v>
      </c>
      <c r="I98" s="13" t="s">
        <v>143</v>
      </c>
      <c r="J98" s="13"/>
      <c r="K98" s="13">
        <f t="shared" si="15"/>
        <v>0</v>
      </c>
      <c r="L98" s="13"/>
      <c r="M98" s="13"/>
      <c r="N98" s="13"/>
      <c r="O98" s="13"/>
      <c r="P98" s="13">
        <f t="shared" si="17"/>
        <v>0</v>
      </c>
      <c r="Q98" s="15"/>
      <c r="R98" s="15"/>
      <c r="S98" s="13"/>
      <c r="T98" s="13" t="e">
        <f t="shared" si="18"/>
        <v>#DIV/0!</v>
      </c>
      <c r="U98" s="13" t="e">
        <f t="shared" si="19"/>
        <v>#DIV/0!</v>
      </c>
      <c r="V98" s="13">
        <v>0</v>
      </c>
      <c r="W98" s="13">
        <v>17.2256</v>
      </c>
      <c r="X98" s="13">
        <v>94.820399999999992</v>
      </c>
      <c r="Y98" s="13">
        <v>7.5372000000000003</v>
      </c>
      <c r="Z98" s="13">
        <v>36.82</v>
      </c>
      <c r="AA98" s="13"/>
      <c r="AB98" s="13">
        <f t="shared" si="16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98" xr:uid="{F72B594D-D5E9-4188-B9DD-5AC6EEEAFC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2024-08-20T11:38:18Z</dcterms:created>
  <dcterms:modified xsi:type="dcterms:W3CDTF">2024-08-20T12:01:21Z</dcterms:modified>
</cp:coreProperties>
</file>