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12,24 Ост КИ филиалы\"/>
    </mc:Choice>
  </mc:AlternateContent>
  <xr:revisionPtr revIDLastSave="0" documentId="13_ncr:1_{118DC98C-2734-4CFE-A47D-B18BC08CF42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" i="1" l="1"/>
  <c r="AD20" i="1"/>
  <c r="F99" i="1"/>
  <c r="E99" i="1"/>
  <c r="P99" i="1" s="1"/>
  <c r="F58" i="1"/>
  <c r="AD58" i="1" s="1"/>
  <c r="E58" i="1"/>
  <c r="K58" i="1" s="1"/>
  <c r="F94" i="1"/>
  <c r="E94" i="1"/>
  <c r="K94" i="1" s="1"/>
  <c r="F51" i="1"/>
  <c r="E48" i="1"/>
  <c r="K48" i="1" s="1"/>
  <c r="P7" i="1"/>
  <c r="P8" i="1"/>
  <c r="P9" i="1"/>
  <c r="P10" i="1"/>
  <c r="P11" i="1"/>
  <c r="P12" i="1"/>
  <c r="AD12" i="1" s="1"/>
  <c r="P13" i="1"/>
  <c r="P14" i="1"/>
  <c r="Q14" i="1" s="1"/>
  <c r="P15" i="1"/>
  <c r="P16" i="1"/>
  <c r="AD16" i="1" s="1"/>
  <c r="P17" i="1"/>
  <c r="P18" i="1"/>
  <c r="P19" i="1"/>
  <c r="P20" i="1"/>
  <c r="P21" i="1"/>
  <c r="P22" i="1"/>
  <c r="P23" i="1"/>
  <c r="P24" i="1"/>
  <c r="AD24" i="1" s="1"/>
  <c r="P25" i="1"/>
  <c r="P26" i="1"/>
  <c r="P27" i="1"/>
  <c r="P28" i="1"/>
  <c r="AD28" i="1" s="1"/>
  <c r="P29" i="1"/>
  <c r="Q29" i="1" s="1"/>
  <c r="P30" i="1"/>
  <c r="P31" i="1"/>
  <c r="P32" i="1"/>
  <c r="AD32" i="1" s="1"/>
  <c r="P33" i="1"/>
  <c r="P34" i="1"/>
  <c r="P35" i="1"/>
  <c r="T35" i="1" s="1"/>
  <c r="P36" i="1"/>
  <c r="P37" i="1"/>
  <c r="Q37" i="1" s="1"/>
  <c r="P38" i="1"/>
  <c r="P39" i="1"/>
  <c r="AD39" i="1" s="1"/>
  <c r="P40" i="1"/>
  <c r="P41" i="1"/>
  <c r="AD41" i="1" s="1"/>
  <c r="P42" i="1"/>
  <c r="P43" i="1"/>
  <c r="Q43" i="1" s="1"/>
  <c r="AD43" i="1" s="1"/>
  <c r="P44" i="1"/>
  <c r="P45" i="1"/>
  <c r="AD45" i="1" s="1"/>
  <c r="P46" i="1"/>
  <c r="P47" i="1"/>
  <c r="T47" i="1" s="1"/>
  <c r="P48" i="1"/>
  <c r="P49" i="1"/>
  <c r="P50" i="1"/>
  <c r="Q50" i="1" s="1"/>
  <c r="AD50" i="1" s="1"/>
  <c r="P51" i="1"/>
  <c r="P52" i="1"/>
  <c r="P53" i="1"/>
  <c r="P54" i="1"/>
  <c r="AD54" i="1" s="1"/>
  <c r="P55" i="1"/>
  <c r="P56" i="1"/>
  <c r="P57" i="1"/>
  <c r="T57" i="1" s="1"/>
  <c r="P58" i="1"/>
  <c r="P59" i="1"/>
  <c r="AD59" i="1" s="1"/>
  <c r="P60" i="1"/>
  <c r="P61" i="1"/>
  <c r="Q61" i="1" s="1"/>
  <c r="AD61" i="1" s="1"/>
  <c r="P62" i="1"/>
  <c r="P63" i="1"/>
  <c r="T63" i="1" s="1"/>
  <c r="P64" i="1"/>
  <c r="Q64" i="1" s="1"/>
  <c r="AD64" i="1" s="1"/>
  <c r="P65" i="1"/>
  <c r="P66" i="1"/>
  <c r="P67" i="1"/>
  <c r="P68" i="1"/>
  <c r="Q68" i="1" s="1"/>
  <c r="AD68" i="1" s="1"/>
  <c r="P69" i="1"/>
  <c r="P70" i="1"/>
  <c r="P71" i="1"/>
  <c r="P72" i="1"/>
  <c r="AD72" i="1" s="1"/>
  <c r="P73" i="1"/>
  <c r="T73" i="1" s="1"/>
  <c r="P74" i="1"/>
  <c r="P75" i="1"/>
  <c r="AD75" i="1" s="1"/>
  <c r="P76" i="1"/>
  <c r="P77" i="1"/>
  <c r="T77" i="1" s="1"/>
  <c r="P78" i="1"/>
  <c r="Q78" i="1" s="1"/>
  <c r="AD78" i="1" s="1"/>
  <c r="P79" i="1"/>
  <c r="P80" i="1"/>
  <c r="P81" i="1"/>
  <c r="P82" i="1"/>
  <c r="AD82" i="1" s="1"/>
  <c r="P83" i="1"/>
  <c r="P84" i="1"/>
  <c r="P85" i="1"/>
  <c r="P86" i="1"/>
  <c r="AD86" i="1" s="1"/>
  <c r="P87" i="1"/>
  <c r="Q87" i="1" s="1"/>
  <c r="P88" i="1"/>
  <c r="P89" i="1"/>
  <c r="T89" i="1" s="1"/>
  <c r="P90" i="1"/>
  <c r="P91" i="1"/>
  <c r="U91" i="1" s="1"/>
  <c r="P92" i="1"/>
  <c r="P93" i="1"/>
  <c r="U93" i="1" s="1"/>
  <c r="P94" i="1"/>
  <c r="P95" i="1"/>
  <c r="U95" i="1" s="1"/>
  <c r="P96" i="1"/>
  <c r="U96" i="1" s="1"/>
  <c r="P97" i="1"/>
  <c r="U97" i="1" s="1"/>
  <c r="P98" i="1"/>
  <c r="U98" i="1" s="1"/>
  <c r="P100" i="1"/>
  <c r="U100" i="1" s="1"/>
  <c r="P101" i="1"/>
  <c r="U101" i="1" s="1"/>
  <c r="P102" i="1"/>
  <c r="U102" i="1" s="1"/>
  <c r="P103" i="1"/>
  <c r="U103" i="1" s="1"/>
  <c r="P6" i="1"/>
  <c r="AD6" i="1" s="1"/>
  <c r="K103" i="1"/>
  <c r="K102" i="1"/>
  <c r="K101" i="1"/>
  <c r="K100" i="1"/>
  <c r="K98" i="1"/>
  <c r="K97" i="1"/>
  <c r="K96" i="1"/>
  <c r="K95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7" i="1"/>
  <c r="K56" i="1"/>
  <c r="K55" i="1"/>
  <c r="K54" i="1"/>
  <c r="K53" i="1"/>
  <c r="K52" i="1"/>
  <c r="K51" i="1"/>
  <c r="K50" i="1"/>
  <c r="K49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AD37" i="1" l="1"/>
  <c r="Q99" i="1"/>
  <c r="AD99" i="1" s="1"/>
  <c r="AD91" i="1"/>
  <c r="AD96" i="1"/>
  <c r="AD94" i="1"/>
  <c r="U92" i="1"/>
  <c r="AD92" i="1"/>
  <c r="U90" i="1"/>
  <c r="AD90" i="1"/>
  <c r="T86" i="1"/>
  <c r="T82" i="1"/>
  <c r="T78" i="1"/>
  <c r="AD76" i="1"/>
  <c r="AD74" i="1"/>
  <c r="T72" i="1"/>
  <c r="T68" i="1"/>
  <c r="T64" i="1"/>
  <c r="T62" i="1"/>
  <c r="AD62" i="1"/>
  <c r="T60" i="1"/>
  <c r="AD60" i="1"/>
  <c r="T54" i="1"/>
  <c r="T50" i="1"/>
  <c r="AD46" i="1"/>
  <c r="Q44" i="1"/>
  <c r="AD44" i="1" s="1"/>
  <c r="AD42" i="1"/>
  <c r="Q40" i="1"/>
  <c r="AD40" i="1" s="1"/>
  <c r="AD38" i="1"/>
  <c r="AD36" i="1"/>
  <c r="T32" i="1"/>
  <c r="T28" i="1"/>
  <c r="T24" i="1"/>
  <c r="T20" i="1"/>
  <c r="T16" i="1"/>
  <c r="T12" i="1"/>
  <c r="T8" i="1"/>
  <c r="AD10" i="1"/>
  <c r="AD14" i="1"/>
  <c r="AD18" i="1"/>
  <c r="AD22" i="1"/>
  <c r="AD26" i="1"/>
  <c r="AD30" i="1"/>
  <c r="AD34" i="1"/>
  <c r="Q48" i="1"/>
  <c r="AD48" i="1" s="1"/>
  <c r="Q52" i="1"/>
  <c r="AD52" i="1" s="1"/>
  <c r="Q56" i="1"/>
  <c r="AD56" i="1" s="1"/>
  <c r="AD66" i="1"/>
  <c r="AD70" i="1"/>
  <c r="AD80" i="1"/>
  <c r="AD84" i="1"/>
  <c r="AD88" i="1"/>
  <c r="Q98" i="1"/>
  <c r="AD98" i="1" s="1"/>
  <c r="T29" i="1"/>
  <c r="AD9" i="1"/>
  <c r="AD11" i="1"/>
  <c r="AD13" i="1"/>
  <c r="AD15" i="1"/>
  <c r="AD17" i="1"/>
  <c r="AD19" i="1"/>
  <c r="AD21" i="1"/>
  <c r="AD23" i="1"/>
  <c r="AD25" i="1"/>
  <c r="AD27" i="1"/>
  <c r="AD29" i="1"/>
  <c r="AD31" i="1"/>
  <c r="AD33" i="1"/>
  <c r="AD49" i="1"/>
  <c r="Q51" i="1"/>
  <c r="AD51" i="1" s="1"/>
  <c r="AD53" i="1"/>
  <c r="Q55" i="1"/>
  <c r="AD55" i="1" s="1"/>
  <c r="Q65" i="1"/>
  <c r="AD65" i="1" s="1"/>
  <c r="AD67" i="1"/>
  <c r="Q69" i="1"/>
  <c r="AD69" i="1" s="1"/>
  <c r="AD71" i="1"/>
  <c r="AD79" i="1"/>
  <c r="AD81" i="1"/>
  <c r="Q83" i="1"/>
  <c r="AD83" i="1" s="1"/>
  <c r="AD85" i="1"/>
  <c r="AD87" i="1"/>
  <c r="AD95" i="1"/>
  <c r="Q97" i="1"/>
  <c r="AD97" i="1" s="1"/>
  <c r="T75" i="1"/>
  <c r="T61" i="1"/>
  <c r="T59" i="1"/>
  <c r="T45" i="1"/>
  <c r="T43" i="1"/>
  <c r="T41" i="1"/>
  <c r="T39" i="1"/>
  <c r="T37" i="1"/>
  <c r="T6" i="1"/>
  <c r="K99" i="1"/>
  <c r="K5" i="1" s="1"/>
  <c r="U99" i="1"/>
  <c r="E5" i="1"/>
  <c r="F5" i="1"/>
  <c r="T58" i="1"/>
  <c r="U94" i="1"/>
  <c r="T103" i="1"/>
  <c r="U88" i="1"/>
  <c r="U84" i="1"/>
  <c r="U80" i="1"/>
  <c r="U76" i="1"/>
  <c r="U72" i="1"/>
  <c r="U68" i="1"/>
  <c r="U64" i="1"/>
  <c r="U60" i="1"/>
  <c r="U56" i="1"/>
  <c r="U52" i="1"/>
  <c r="U48" i="1"/>
  <c r="U42" i="1"/>
  <c r="U38" i="1"/>
  <c r="U34" i="1"/>
  <c r="U30" i="1"/>
  <c r="U26" i="1"/>
  <c r="U22" i="1"/>
  <c r="U18" i="1"/>
  <c r="U14" i="1"/>
  <c r="U10" i="1"/>
  <c r="T101" i="1"/>
  <c r="T94" i="1"/>
  <c r="U86" i="1"/>
  <c r="U82" i="1"/>
  <c r="U78" i="1"/>
  <c r="U74" i="1"/>
  <c r="U70" i="1"/>
  <c r="U66" i="1"/>
  <c r="U62" i="1"/>
  <c r="U58" i="1"/>
  <c r="U54" i="1"/>
  <c r="U50" i="1"/>
  <c r="U46" i="1"/>
  <c r="U44" i="1"/>
  <c r="U40" i="1"/>
  <c r="U36" i="1"/>
  <c r="U32" i="1"/>
  <c r="U28" i="1"/>
  <c r="U24" i="1"/>
  <c r="U20" i="1"/>
  <c r="U16" i="1"/>
  <c r="U12" i="1"/>
  <c r="U8" i="1"/>
  <c r="U6" i="1"/>
  <c r="T102" i="1"/>
  <c r="T100" i="1"/>
  <c r="T93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P5" i="1"/>
  <c r="T98" i="1" l="1"/>
  <c r="T99" i="1"/>
  <c r="T96" i="1"/>
  <c r="T9" i="1"/>
  <c r="T17" i="1"/>
  <c r="T25" i="1"/>
  <c r="T33" i="1"/>
  <c r="T55" i="1"/>
  <c r="T71" i="1"/>
  <c r="T85" i="1"/>
  <c r="T66" i="1"/>
  <c r="T91" i="1"/>
  <c r="T95" i="1"/>
  <c r="T13" i="1"/>
  <c r="T21" i="1"/>
  <c r="T51" i="1"/>
  <c r="T67" i="1"/>
  <c r="T81" i="1"/>
  <c r="T52" i="1"/>
  <c r="AD7" i="1"/>
  <c r="AD5" i="1" s="1"/>
  <c r="Q5" i="1"/>
  <c r="T48" i="1"/>
  <c r="T56" i="1"/>
  <c r="T70" i="1"/>
  <c r="T90" i="1"/>
  <c r="T97" i="1"/>
  <c r="T92" i="1"/>
  <c r="T7" i="1"/>
  <c r="T11" i="1"/>
  <c r="T15" i="1"/>
  <c r="T19" i="1"/>
  <c r="T23" i="1"/>
  <c r="T27" i="1"/>
  <c r="T31" i="1"/>
  <c r="T49" i="1"/>
  <c r="T53" i="1"/>
  <c r="T65" i="1"/>
  <c r="T69" i="1"/>
  <c r="T79" i="1"/>
  <c r="T83" i="1"/>
  <c r="T87" i="1"/>
  <c r="T10" i="1"/>
  <c r="T14" i="1"/>
  <c r="T18" i="1"/>
  <c r="T22" i="1"/>
  <c r="T26" i="1"/>
  <c r="T30" i="1"/>
  <c r="T34" i="1"/>
  <c r="T36" i="1"/>
  <c r="T38" i="1"/>
  <c r="T40" i="1"/>
  <c r="T42" i="1"/>
  <c r="T44" i="1"/>
  <c r="T46" i="1"/>
  <c r="T74" i="1"/>
  <c r="T76" i="1"/>
  <c r="T80" i="1"/>
  <c r="T84" i="1"/>
  <c r="T88" i="1"/>
</calcChain>
</file>

<file path=xl/sharedStrings.xml><?xml version="1.0" encoding="utf-8"?>
<sst xmlns="http://schemas.openxmlformats.org/spreadsheetml/2006/main" count="391" uniqueCount="157">
  <si>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</si>
  <si>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</si>
  <si>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</si>
  <si>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</si>
  <si>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</si>
  <si>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</si>
  <si>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</si>
  <si>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</si>
  <si>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</si>
  <si>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</si>
  <si>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</si>
  <si>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</si>
  <si>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</si>
  <si>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</si>
  <si>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</si>
  <si>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</si>
  <si>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</si>
  <si>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</si>
  <si>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</si>
  <si>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</si>
  <si>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</si>
  <si>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</si>
  <si>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</si>
  <si>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21,12,</t>
  </si>
  <si>
    <t>23,12,</t>
  </si>
  <si>
    <t>17,12,</t>
  </si>
  <si>
    <t>10,12,</t>
  </si>
  <si>
    <t>03,12,</t>
  </si>
  <si>
    <t>26,11,</t>
  </si>
  <si>
    <t>19,11,</t>
  </si>
  <si>
    <t>12,11,</t>
  </si>
  <si>
    <t>05,11,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</si>
  <si>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</si>
  <si>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</si>
  <si>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</si>
  <si>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</si>
  <si>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</si>
  <si>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нужно увеличить продажи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</si>
  <si>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</si>
  <si>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</si>
  <si>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</si>
  <si>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</si>
  <si>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Мкд Трейд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</si>
  <si>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</si>
  <si>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</si>
  <si>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</si>
  <si>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</si>
  <si>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</si>
  <si>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</si>
  <si>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</si>
  <si>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</si>
  <si>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</si>
  <si>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</si>
  <si>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</si>
  <si>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</si>
  <si>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</si>
  <si>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</si>
  <si>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</si>
  <si>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</si>
  <si>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</si>
  <si>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нужно увеличить продажи / Мкд Трейд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</si>
  <si>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</si>
  <si>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</si>
  <si>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</si>
  <si>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</si>
  <si>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</si>
  <si>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</si>
  <si>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</si>
  <si>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нужно увеличить продажи!!!</t>
  </si>
  <si>
    <t>6353 ЭКСТРА Папа может вар п/о 0.4кг 8шт.  ОСТАНКИНО</t>
  </si>
  <si>
    <t>6364 СЕРВЕЛАТ ЗЕРНИСТЫЙ ПМ в/к в/у 0.35кг  ОСТАНКИНО</t>
  </si>
  <si>
    <t>не в матрице</t>
  </si>
  <si>
    <t>дубль на 6683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</si>
  <si>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</si>
  <si>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</si>
  <si>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</si>
  <si>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</si>
  <si>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</si>
  <si>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</si>
  <si>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</si>
  <si>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</si>
  <si>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</si>
  <si>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</si>
  <si>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</si>
  <si>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</si>
  <si>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дубль на 6608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</si>
  <si>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</si>
  <si>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</si>
  <si>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</si>
  <si>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</si>
  <si>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 / Мкд Трейд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</si>
  <si>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</si>
  <si>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</si>
  <si>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</si>
  <si>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</si>
  <si>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</si>
  <si>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6719 СОЧНЫЕ ПМ сос п/о мгс 0,6кг 8шт  Останкино</t>
  </si>
  <si>
    <t>нужно увеличить продажи / помощь заводу (СОСГ)</t>
  </si>
  <si>
    <t>6722 СОЧНЫЕ ПМ сос п/о мгс 0,41кг 10шт  ОСТАНКИНО</t>
  </si>
  <si>
    <t>есть дубль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</si>
  <si>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</si>
  <si>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</si>
  <si>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</si>
  <si>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</si>
  <si>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</si>
  <si>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нет потребности / 13,11 - 12кг в уценку / 08,08 - 8кг в уценку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</si>
  <si>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</si>
  <si>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</si>
  <si>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</si>
  <si>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</si>
  <si>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</si>
  <si>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</si>
  <si>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</si>
  <si>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</si>
  <si>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</si>
  <si>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</si>
  <si>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</si>
  <si>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</si>
  <si>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</si>
  <si>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</si>
  <si>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</si>
  <si>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нет потребности / 25,09,24 10,8кг перемещено в уценку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</si>
  <si>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</si>
  <si>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</si>
  <si>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</si>
  <si>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</si>
  <si>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</si>
  <si>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</si>
  <si>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</si>
  <si>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</si>
  <si>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</si>
  <si>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</si>
  <si>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</si>
  <si>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</si>
  <si>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дубль на 6948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</si>
  <si>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</si>
  <si>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</si>
  <si>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</si>
  <si>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</si>
  <si>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дубль на 6866</t>
  </si>
  <si>
    <t>6866 ВЕТЧ.НЕЖНАЯ Коровино п/о_Маяк  Останкино</t>
  </si>
  <si>
    <t>есть дубль / Мкд Трейд / Пекарня</t>
  </si>
  <si>
    <t>6909 ДЛЯ ДЕТЕЙ сос п/о мгс 0,33кг 8шт  Останкино</t>
  </si>
  <si>
    <t>6919 БЕКОН Останкино с/к с/н в/у 1/180 10шт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</si>
  <si>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</si>
  <si>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</si>
  <si>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вместо 5820</t>
  </si>
  <si>
    <t>6955 СОЧНЫЕ Папа может сос п/о мгс 1,5*4 А  Останкино</t>
  </si>
  <si>
    <t>23-25,11,24 завод не отгрузил 320кг / вместо 3812 и 6113 / есть дубль</t>
  </si>
  <si>
    <t>6956 СОЧНЫЕ Папа может сос п/о мгс 1.5*4  ОСТАНКИНО</t>
  </si>
  <si>
    <t>дубль на 6955</t>
  </si>
  <si>
    <t>БОНУС_6087 СОЧНЫЕ ПМ сос п/о мгс 0,41кг 10шт.  ОСТАНКИНО</t>
  </si>
  <si>
    <t>БОНУС_6088 СОЧНЫЕ сос п/о мгс 1*6 ОСТАНКИНО</t>
  </si>
  <si>
    <t>У_5341 СЕРВЕЛАТ ОХОТНИЧИЙ в/к в/у  ОСТАНКИНО</t>
  </si>
  <si>
    <t>бонус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</si>
  <si>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Мкд Трейд</t>
    </r>
  </si>
  <si>
    <t>есть дубль / Мкд Трейд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</si>
</sst>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4" fillId="0" borderId="1" xfId="1" applyNumberFormat="1" applyFont="1" applyFill="1"/>
    <xf numFmtId="164" fontId="6" fillId="7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8" width="7" customWidth="1"/>
    <col min="19" max="19" width="21" customWidth="1"/>
    <col min="20" max="21" width="5" customWidth="1"/>
    <col min="22" max="28" width="6" customWidth="1"/>
    <col min="29" max="29" width="45" customWidth="1"/>
    <col min="30" max="30" width="7" customWidth="1"/>
    <col min="31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24</v>
      </c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13177.349</v>
      </c>
      <c r="F5" s="4">
        <f>SUM(F6:F497)</f>
        <v>19613.756999999998</v>
      </c>
      <c r="G5" s="7"/>
      <c r="H5" s="1"/>
      <c r="I5" s="1"/>
      <c r="J5" s="4">
        <f>SUM(J6:J497)</f>
        <v>14223.399999999998</v>
      </c>
      <c r="K5" s="4">
        <f>SUM(K6:K497)</f>
        <v>-1046.0510000000004</v>
      </c>
      <c r="L5" s="4">
        <f>SUM(L6:L497)</f>
        <v>0</v>
      </c>
      <c r="M5" s="4">
        <f>SUM(M6:M497)</f>
        <v>0</v>
      </c>
      <c r="N5" s="4">
        <f>SUM(N6:N497)</f>
        <v>11158</v>
      </c>
      <c r="O5" s="4">
        <f>SUM(O6:O497)</f>
        <v>1660</v>
      </c>
      <c r="P5" s="4">
        <f>SUM(P6:P497)</f>
        <v>2635.4697999999999</v>
      </c>
      <c r="Q5" s="4">
        <f>SUM(Q6:Q497)</f>
        <v>1765.5531999999998</v>
      </c>
      <c r="R5" s="4">
        <f>SUM(R6:R497)</f>
        <v>0</v>
      </c>
      <c r="S5" s="1"/>
      <c r="T5" s="1"/>
      <c r="U5" s="1"/>
      <c r="V5" s="4">
        <f>SUM(V6:V497)</f>
        <v>2773.5307999999982</v>
      </c>
      <c r="W5" s="4">
        <f>SUM(W6:W497)</f>
        <v>2808.7241999999992</v>
      </c>
      <c r="X5" s="4">
        <f>SUM(X6:X497)</f>
        <v>2166.3444000000004</v>
      </c>
      <c r="Y5" s="4">
        <f>SUM(Y6:Y497)</f>
        <v>2528.719000000001</v>
      </c>
      <c r="Z5" s="4">
        <f>SUM(Z6:Z497)</f>
        <v>2829.9502000000011</v>
      </c>
      <c r="AA5" s="4">
        <f>SUM(AA6:AA497)</f>
        <v>1951.3129999999999</v>
      </c>
      <c r="AB5" s="4">
        <f>SUM(AB6:AB497)</f>
        <v>2697.1273999999994</v>
      </c>
      <c r="AC5" s="1"/>
      <c r="AD5" s="4">
        <f>SUM(AD6:AD497)</f>
        <v>1054.7632000000001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300</v>
      </c>
      <c r="D6" s="1">
        <v>596</v>
      </c>
      <c r="E6" s="1">
        <v>332</v>
      </c>
      <c r="F6" s="1">
        <v>560</v>
      </c>
      <c r="G6" s="7">
        <v>0.4</v>
      </c>
      <c r="H6" s="1">
        <v>60</v>
      </c>
      <c r="I6" s="1" t="s">
        <v>34</v>
      </c>
      <c r="J6" s="1">
        <v>339</v>
      </c>
      <c r="K6" s="1">
        <f t="shared" ref="K6:K37" si="0">E6-J6</f>
        <v>-7</v>
      </c>
      <c r="L6" s="1"/>
      <c r="M6" s="1"/>
      <c r="N6" s="1">
        <v>350</v>
      </c>
      <c r="O6" s="1"/>
      <c r="P6" s="1">
        <f>E6/5</f>
        <v>66.400000000000006</v>
      </c>
      <c r="Q6" s="5"/>
      <c r="R6" s="5"/>
      <c r="S6" s="1"/>
      <c r="T6" s="1">
        <f>(F6+N6+O6+Q6)/P6</f>
        <v>13.704819277108433</v>
      </c>
      <c r="U6" s="1">
        <f>(F6+N6+O6)/P6</f>
        <v>13.704819277108433</v>
      </c>
      <c r="V6" s="1">
        <v>67.599999999999994</v>
      </c>
      <c r="W6" s="1">
        <v>69.8</v>
      </c>
      <c r="X6" s="1">
        <v>38.799999999999997</v>
      </c>
      <c r="Y6" s="1">
        <v>59.2</v>
      </c>
      <c r="Z6" s="1">
        <v>81.8</v>
      </c>
      <c r="AA6" s="1">
        <v>-0.4</v>
      </c>
      <c r="AB6" s="1">
        <v>39.200000000000003</v>
      </c>
      <c r="AC6" s="1"/>
      <c r="AD6" s="1">
        <f>G6*Q6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36</v>
      </c>
      <c r="C7" s="1">
        <v>131.50200000000001</v>
      </c>
      <c r="D7" s="1">
        <v>3.0779999999999998</v>
      </c>
      <c r="E7" s="1">
        <v>27.981999999999999</v>
      </c>
      <c r="F7" s="1">
        <v>106.598</v>
      </c>
      <c r="G7" s="7">
        <v>1</v>
      </c>
      <c r="H7" s="1">
        <v>120</v>
      </c>
      <c r="I7" s="1" t="s">
        <v>34</v>
      </c>
      <c r="J7" s="1">
        <v>28.5</v>
      </c>
      <c r="K7" s="1">
        <f t="shared" si="0"/>
        <v>-0.51800000000000068</v>
      </c>
      <c r="L7" s="1"/>
      <c r="M7" s="1"/>
      <c r="N7" s="1">
        <v>20</v>
      </c>
      <c r="O7" s="1"/>
      <c r="P7" s="1">
        <f t="shared" ref="P7:P68" si="1">E7/5</f>
        <v>5.5964</v>
      </c>
      <c r="Q7" s="5"/>
      <c r="R7" s="5"/>
      <c r="S7" s="1"/>
      <c r="T7" s="1">
        <f t="shared" ref="T7:T68" si="2">(F7+N7+O7+Q7)/P7</f>
        <v>22.621327996569224</v>
      </c>
      <c r="U7" s="1">
        <f t="shared" ref="U7:U68" si="3">(F7+N7+O7)/P7</f>
        <v>22.621327996569224</v>
      </c>
      <c r="V7" s="1">
        <v>7.3494000000000002</v>
      </c>
      <c r="W7" s="1">
        <v>3.2158000000000002</v>
      </c>
      <c r="X7" s="1">
        <v>3.5192000000000001</v>
      </c>
      <c r="Y7" s="1">
        <v>3.6223999999999998</v>
      </c>
      <c r="Z7" s="1">
        <v>7.9891999999999994</v>
      </c>
      <c r="AA7" s="1">
        <v>4.1402000000000001</v>
      </c>
      <c r="AB7" s="1">
        <v>8.8963999999999999</v>
      </c>
      <c r="AC7" s="17" t="s">
        <v>37</v>
      </c>
      <c r="AD7" s="1">
        <f>G7*Q7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36</v>
      </c>
      <c r="C8" s="1">
        <v>417.31099999999998</v>
      </c>
      <c r="D8" s="1">
        <v>497.27800000000002</v>
      </c>
      <c r="E8" s="1">
        <v>376.70299999999997</v>
      </c>
      <c r="F8" s="1">
        <v>532.06899999999996</v>
      </c>
      <c r="G8" s="7">
        <v>1</v>
      </c>
      <c r="H8" s="1">
        <v>60</v>
      </c>
      <c r="I8" s="1" t="s">
        <v>39</v>
      </c>
      <c r="J8" s="1">
        <v>361.7</v>
      </c>
      <c r="K8" s="1">
        <f t="shared" si="0"/>
        <v>15.002999999999986</v>
      </c>
      <c r="L8" s="1"/>
      <c r="M8" s="1"/>
      <c r="N8" s="1">
        <v>300</v>
      </c>
      <c r="O8" s="1">
        <v>300</v>
      </c>
      <c r="P8" s="1">
        <f t="shared" si="1"/>
        <v>75.340599999999995</v>
      </c>
      <c r="Q8" s="5"/>
      <c r="R8" s="5"/>
      <c r="S8" s="1"/>
      <c r="T8" s="1">
        <f t="shared" si="2"/>
        <v>15.026015189685243</v>
      </c>
      <c r="U8" s="1">
        <f t="shared" si="3"/>
        <v>15.026015189685243</v>
      </c>
      <c r="V8" s="1">
        <v>74.899799999999999</v>
      </c>
      <c r="W8" s="1">
        <v>74.465599999999995</v>
      </c>
      <c r="X8" s="1">
        <v>60.304200000000002</v>
      </c>
      <c r="Y8" s="1">
        <v>72.530999999999992</v>
      </c>
      <c r="Z8" s="1">
        <v>100.0724</v>
      </c>
      <c r="AA8" s="1">
        <v>60.452199999999998</v>
      </c>
      <c r="AB8" s="1">
        <v>92.596599999999995</v>
      </c>
      <c r="AC8" s="1"/>
      <c r="AD8" s="1">
        <f>G8*Q8</f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40</v>
      </c>
      <c r="B9" s="1" t="s">
        <v>36</v>
      </c>
      <c r="C9" s="1">
        <v>63.927</v>
      </c>
      <c r="D9" s="1">
        <v>11.866</v>
      </c>
      <c r="E9" s="1">
        <v>24.6</v>
      </c>
      <c r="F9" s="1">
        <v>50.341000000000001</v>
      </c>
      <c r="G9" s="7">
        <v>1</v>
      </c>
      <c r="H9" s="1">
        <v>120</v>
      </c>
      <c r="I9" s="1" t="s">
        <v>34</v>
      </c>
      <c r="J9" s="1">
        <v>24.5</v>
      </c>
      <c r="K9" s="1">
        <f t="shared" si="0"/>
        <v>0.10000000000000142</v>
      </c>
      <c r="L9" s="1"/>
      <c r="M9" s="1"/>
      <c r="N9" s="1">
        <v>25</v>
      </c>
      <c r="O9" s="1"/>
      <c r="P9" s="1">
        <f t="shared" si="1"/>
        <v>4.92</v>
      </c>
      <c r="Q9" s="5"/>
      <c r="R9" s="5"/>
      <c r="S9" s="1"/>
      <c r="T9" s="1">
        <f t="shared" si="2"/>
        <v>15.313211382113822</v>
      </c>
      <c r="U9" s="1">
        <f t="shared" si="3"/>
        <v>15.313211382113822</v>
      </c>
      <c r="V9" s="1">
        <v>5.0599999999999996</v>
      </c>
      <c r="W9" s="1">
        <v>5.3673999999999999</v>
      </c>
      <c r="X9" s="1">
        <v>0.7298</v>
      </c>
      <c r="Y9" s="1">
        <v>3.1484000000000001</v>
      </c>
      <c r="Z9" s="1">
        <v>7.4177999999999997</v>
      </c>
      <c r="AA9" s="1">
        <v>3.4188000000000001</v>
      </c>
      <c r="AB9" s="1">
        <v>2.2132000000000001</v>
      </c>
      <c r="AC9" s="1"/>
      <c r="AD9" s="1">
        <f>G9*Q9</f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41</v>
      </c>
      <c r="B10" s="1" t="s">
        <v>36</v>
      </c>
      <c r="C10" s="1">
        <v>112.881</v>
      </c>
      <c r="D10" s="1"/>
      <c r="E10" s="1">
        <v>56.61</v>
      </c>
      <c r="F10" s="1">
        <v>43.718000000000004</v>
      </c>
      <c r="G10" s="7">
        <v>1</v>
      </c>
      <c r="H10" s="1">
        <v>60</v>
      </c>
      <c r="I10" s="1" t="s">
        <v>34</v>
      </c>
      <c r="J10" s="1">
        <v>52.6</v>
      </c>
      <c r="K10" s="1">
        <f t="shared" si="0"/>
        <v>4.009999999999998</v>
      </c>
      <c r="L10" s="1"/>
      <c r="M10" s="1"/>
      <c r="N10" s="1">
        <v>70</v>
      </c>
      <c r="O10" s="1"/>
      <c r="P10" s="1">
        <f t="shared" si="1"/>
        <v>11.321999999999999</v>
      </c>
      <c r="Q10" s="5"/>
      <c r="R10" s="5"/>
      <c r="S10" s="1"/>
      <c r="T10" s="1">
        <f t="shared" si="2"/>
        <v>10.043985161632222</v>
      </c>
      <c r="U10" s="1">
        <f t="shared" si="3"/>
        <v>10.043985161632222</v>
      </c>
      <c r="V10" s="1">
        <v>10.9824</v>
      </c>
      <c r="W10" s="1">
        <v>7.5138000000000007</v>
      </c>
      <c r="X10" s="1">
        <v>12.64</v>
      </c>
      <c r="Y10" s="1">
        <v>12.3912</v>
      </c>
      <c r="Z10" s="1">
        <v>15.148199999999999</v>
      </c>
      <c r="AA10" s="1">
        <v>3.5142000000000002</v>
      </c>
      <c r="AB10" s="1">
        <v>14.048400000000001</v>
      </c>
      <c r="AC10" s="1" t="s">
        <v>42</v>
      </c>
      <c r="AD10" s="1">
        <f>G10*Q10</f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43</v>
      </c>
      <c r="B11" s="1" t="s">
        <v>36</v>
      </c>
      <c r="C11" s="1">
        <v>72.78</v>
      </c>
      <c r="D11" s="1">
        <v>139.06</v>
      </c>
      <c r="E11" s="1">
        <v>64.775999999999996</v>
      </c>
      <c r="F11" s="1">
        <v>144.42599999999999</v>
      </c>
      <c r="G11" s="7">
        <v>1</v>
      </c>
      <c r="H11" s="1">
        <v>60</v>
      </c>
      <c r="I11" s="1" t="s">
        <v>39</v>
      </c>
      <c r="J11" s="1">
        <v>62.6</v>
      </c>
      <c r="K11" s="1">
        <f t="shared" si="0"/>
        <v>2.1759999999999948</v>
      </c>
      <c r="L11" s="1"/>
      <c r="M11" s="1"/>
      <c r="N11" s="1">
        <v>0</v>
      </c>
      <c r="O11" s="1"/>
      <c r="P11" s="1">
        <f t="shared" si="1"/>
        <v>12.9552</v>
      </c>
      <c r="Q11" s="5"/>
      <c r="R11" s="5"/>
      <c r="S11" s="1"/>
      <c r="T11" s="1">
        <f t="shared" si="2"/>
        <v>11.148110411263429</v>
      </c>
      <c r="U11" s="1">
        <f t="shared" si="3"/>
        <v>11.148110411263429</v>
      </c>
      <c r="V11" s="1">
        <v>11.8962</v>
      </c>
      <c r="W11" s="1">
        <v>16.147200000000002</v>
      </c>
      <c r="X11" s="1">
        <v>9.5451999999999995</v>
      </c>
      <c r="Y11" s="1">
        <v>13.5944</v>
      </c>
      <c r="Z11" s="1">
        <v>17.886800000000001</v>
      </c>
      <c r="AA11" s="1">
        <v>14.8498</v>
      </c>
      <c r="AB11" s="1">
        <v>17.1936</v>
      </c>
      <c r="AC11" s="1"/>
      <c r="AD11" s="1">
        <f>G11*Q11</f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36</v>
      </c>
      <c r="C12" s="1">
        <v>336.80700000000002</v>
      </c>
      <c r="D12" s="1">
        <v>488.351</v>
      </c>
      <c r="E12" s="1">
        <v>370.05900000000003</v>
      </c>
      <c r="F12" s="1">
        <v>451.44499999999999</v>
      </c>
      <c r="G12" s="7">
        <v>1</v>
      </c>
      <c r="H12" s="1">
        <v>60</v>
      </c>
      <c r="I12" s="1" t="s">
        <v>39</v>
      </c>
      <c r="J12" s="1">
        <v>355.1</v>
      </c>
      <c r="K12" s="1">
        <f t="shared" si="0"/>
        <v>14.959000000000003</v>
      </c>
      <c r="L12" s="1"/>
      <c r="M12" s="1"/>
      <c r="N12" s="1">
        <v>350</v>
      </c>
      <c r="O12" s="1">
        <v>100</v>
      </c>
      <c r="P12" s="1">
        <f t="shared" si="1"/>
        <v>74.011800000000008</v>
      </c>
      <c r="Q12" s="5"/>
      <c r="R12" s="5"/>
      <c r="S12" s="1"/>
      <c r="T12" s="1">
        <f t="shared" si="2"/>
        <v>12.17974701331409</v>
      </c>
      <c r="U12" s="1">
        <f t="shared" si="3"/>
        <v>12.17974701331409</v>
      </c>
      <c r="V12" s="1">
        <v>71.411599999999993</v>
      </c>
      <c r="W12" s="1">
        <v>68.629600000000011</v>
      </c>
      <c r="X12" s="1">
        <v>52.532799999999988</v>
      </c>
      <c r="Y12" s="1">
        <v>68.445399999999992</v>
      </c>
      <c r="Z12" s="1">
        <v>89.381200000000007</v>
      </c>
      <c r="AA12" s="1">
        <v>44.224200000000003</v>
      </c>
      <c r="AB12" s="1">
        <v>70.763599999999997</v>
      </c>
      <c r="AC12" s="1"/>
      <c r="AD12" s="1">
        <f>G12*Q12</f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45</v>
      </c>
      <c r="B13" s="1" t="s">
        <v>33</v>
      </c>
      <c r="C13" s="1">
        <v>146</v>
      </c>
      <c r="D13" s="1">
        <v>144</v>
      </c>
      <c r="E13" s="1">
        <v>112</v>
      </c>
      <c r="F13" s="1">
        <v>172</v>
      </c>
      <c r="G13" s="7">
        <v>0.25</v>
      </c>
      <c r="H13" s="1">
        <v>120</v>
      </c>
      <c r="I13" s="1" t="s">
        <v>34</v>
      </c>
      <c r="J13" s="1">
        <v>125</v>
      </c>
      <c r="K13" s="1">
        <f t="shared" si="0"/>
        <v>-13</v>
      </c>
      <c r="L13" s="1"/>
      <c r="M13" s="1"/>
      <c r="N13" s="1">
        <v>170</v>
      </c>
      <c r="O13" s="1"/>
      <c r="P13" s="1">
        <f t="shared" si="1"/>
        <v>22.4</v>
      </c>
      <c r="Q13" s="5"/>
      <c r="R13" s="5"/>
      <c r="S13" s="1"/>
      <c r="T13" s="1">
        <f t="shared" si="2"/>
        <v>15.267857142857144</v>
      </c>
      <c r="U13" s="1">
        <f t="shared" si="3"/>
        <v>15.267857142857144</v>
      </c>
      <c r="V13" s="1">
        <v>22</v>
      </c>
      <c r="W13" s="1">
        <v>21.6</v>
      </c>
      <c r="X13" s="1">
        <v>12.6</v>
      </c>
      <c r="Y13" s="1">
        <v>20.8</v>
      </c>
      <c r="Z13" s="1">
        <v>20</v>
      </c>
      <c r="AA13" s="1">
        <v>21.6</v>
      </c>
      <c r="AB13" s="1">
        <v>20.2</v>
      </c>
      <c r="AC13" s="1"/>
      <c r="AD13" s="1">
        <f>G13*Q13</f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46</v>
      </c>
      <c r="B14" s="1" t="s">
        <v>36</v>
      </c>
      <c r="C14" s="1">
        <v>157.00200000000001</v>
      </c>
      <c r="D14" s="1">
        <v>517.51400000000001</v>
      </c>
      <c r="E14" s="1">
        <v>231.166</v>
      </c>
      <c r="F14" s="1">
        <v>439.86599999999999</v>
      </c>
      <c r="G14" s="7">
        <v>1</v>
      </c>
      <c r="H14" s="1">
        <v>45</v>
      </c>
      <c r="I14" s="1" t="s">
        <v>47</v>
      </c>
      <c r="J14" s="1">
        <v>234.7</v>
      </c>
      <c r="K14" s="1">
        <f t="shared" si="0"/>
        <v>-3.5339999999999918</v>
      </c>
      <c r="L14" s="1"/>
      <c r="M14" s="1"/>
      <c r="N14" s="1">
        <v>0</v>
      </c>
      <c r="O14" s="1"/>
      <c r="P14" s="1">
        <f t="shared" si="1"/>
        <v>46.233199999999997</v>
      </c>
      <c r="Q14" s="5">
        <f>11*P14-O14-F14-N14</f>
        <v>68.699199999999962</v>
      </c>
      <c r="R14" s="5"/>
      <c r="S14" s="1"/>
      <c r="T14" s="1">
        <f t="shared" si="2"/>
        <v>11</v>
      </c>
      <c r="U14" s="1">
        <f t="shared" si="3"/>
        <v>9.5140721386363047</v>
      </c>
      <c r="V14" s="1">
        <v>37.029400000000003</v>
      </c>
      <c r="W14" s="1">
        <v>56.322200000000002</v>
      </c>
      <c r="X14" s="1">
        <v>32.709200000000003</v>
      </c>
      <c r="Y14" s="1">
        <v>49.913799999999988</v>
      </c>
      <c r="Z14" s="1">
        <v>53.282600000000002</v>
      </c>
      <c r="AA14" s="1">
        <v>37.249400000000001</v>
      </c>
      <c r="AB14" s="1">
        <v>47.953800000000001</v>
      </c>
      <c r="AC14" s="1"/>
      <c r="AD14" s="1">
        <f>G14*Q14</f>
        <v>68.699199999999962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48</v>
      </c>
      <c r="B15" s="1" t="s">
        <v>36</v>
      </c>
      <c r="C15" s="1">
        <v>110.694</v>
      </c>
      <c r="D15" s="1">
        <v>261.93299999999999</v>
      </c>
      <c r="E15" s="1">
        <v>148.08000000000001</v>
      </c>
      <c r="F15" s="1">
        <v>221.86500000000001</v>
      </c>
      <c r="G15" s="7">
        <v>1</v>
      </c>
      <c r="H15" s="1">
        <v>60</v>
      </c>
      <c r="I15" s="1" t="s">
        <v>34</v>
      </c>
      <c r="J15" s="1">
        <v>144.1</v>
      </c>
      <c r="K15" s="1">
        <f t="shared" si="0"/>
        <v>3.9800000000000182</v>
      </c>
      <c r="L15" s="1"/>
      <c r="M15" s="1"/>
      <c r="N15" s="1">
        <v>180</v>
      </c>
      <c r="O15" s="1"/>
      <c r="P15" s="1">
        <f t="shared" si="1"/>
        <v>29.616000000000003</v>
      </c>
      <c r="Q15" s="5"/>
      <c r="R15" s="5"/>
      <c r="S15" s="1"/>
      <c r="T15" s="1">
        <f t="shared" si="2"/>
        <v>13.569185575364667</v>
      </c>
      <c r="U15" s="1">
        <f t="shared" si="3"/>
        <v>13.569185575364667</v>
      </c>
      <c r="V15" s="1">
        <v>33.5212</v>
      </c>
      <c r="W15" s="1">
        <v>34.011600000000001</v>
      </c>
      <c r="X15" s="1">
        <v>22.7136</v>
      </c>
      <c r="Y15" s="1">
        <v>22.927600000000002</v>
      </c>
      <c r="Z15" s="1">
        <v>38.4634</v>
      </c>
      <c r="AA15" s="1">
        <v>22.3992</v>
      </c>
      <c r="AB15" s="1">
        <v>35.264800000000001</v>
      </c>
      <c r="AC15" s="1"/>
      <c r="AD15" s="1">
        <f>G15*Q15</f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49</v>
      </c>
      <c r="B16" s="1" t="s">
        <v>33</v>
      </c>
      <c r="C16" s="1">
        <v>211</v>
      </c>
      <c r="D16" s="1">
        <v>648</v>
      </c>
      <c r="E16" s="1">
        <v>257</v>
      </c>
      <c r="F16" s="1">
        <v>596</v>
      </c>
      <c r="G16" s="7">
        <v>0.25</v>
      </c>
      <c r="H16" s="1">
        <v>120</v>
      </c>
      <c r="I16" s="1" t="s">
        <v>34</v>
      </c>
      <c r="J16" s="1">
        <v>264</v>
      </c>
      <c r="K16" s="1">
        <f t="shared" si="0"/>
        <v>-7</v>
      </c>
      <c r="L16" s="1"/>
      <c r="M16" s="1"/>
      <c r="N16" s="1">
        <v>0</v>
      </c>
      <c r="O16" s="1"/>
      <c r="P16" s="1">
        <f t="shared" si="1"/>
        <v>51.4</v>
      </c>
      <c r="Q16" s="5"/>
      <c r="R16" s="5"/>
      <c r="S16" s="1"/>
      <c r="T16" s="1">
        <f t="shared" si="2"/>
        <v>11.595330739299611</v>
      </c>
      <c r="U16" s="1">
        <f t="shared" si="3"/>
        <v>11.595330739299611</v>
      </c>
      <c r="V16" s="1">
        <v>41.2</v>
      </c>
      <c r="W16" s="1">
        <v>54.8</v>
      </c>
      <c r="X16" s="1">
        <v>22.4</v>
      </c>
      <c r="Y16" s="1">
        <v>34.799999999999997</v>
      </c>
      <c r="Z16" s="1">
        <v>39.799999999999997</v>
      </c>
      <c r="AA16" s="1">
        <v>32.4</v>
      </c>
      <c r="AB16" s="1">
        <v>39.6</v>
      </c>
      <c r="AC16" s="1"/>
      <c r="AD16" s="1">
        <f>G16*Q16</f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50</v>
      </c>
      <c r="B17" s="1" t="s">
        <v>33</v>
      </c>
      <c r="C17" s="1">
        <v>97</v>
      </c>
      <c r="D17" s="1"/>
      <c r="E17" s="1">
        <v>40</v>
      </c>
      <c r="F17" s="1">
        <v>57</v>
      </c>
      <c r="G17" s="7">
        <v>0.4</v>
      </c>
      <c r="H17" s="1">
        <v>60</v>
      </c>
      <c r="I17" s="1" t="s">
        <v>34</v>
      </c>
      <c r="J17" s="1">
        <v>40</v>
      </c>
      <c r="K17" s="1">
        <f t="shared" si="0"/>
        <v>0</v>
      </c>
      <c r="L17" s="1"/>
      <c r="M17" s="1"/>
      <c r="N17" s="1">
        <v>70</v>
      </c>
      <c r="O17" s="1"/>
      <c r="P17" s="1">
        <f t="shared" si="1"/>
        <v>8</v>
      </c>
      <c r="Q17" s="5"/>
      <c r="R17" s="5"/>
      <c r="S17" s="1"/>
      <c r="T17" s="1">
        <f t="shared" si="2"/>
        <v>15.875</v>
      </c>
      <c r="U17" s="1">
        <f t="shared" si="3"/>
        <v>15.875</v>
      </c>
      <c r="V17" s="1">
        <v>10</v>
      </c>
      <c r="W17" s="1">
        <v>4.5999999999999996</v>
      </c>
      <c r="X17" s="1">
        <v>11.6</v>
      </c>
      <c r="Y17" s="1">
        <v>7</v>
      </c>
      <c r="Z17" s="1">
        <v>4.4000000000000004</v>
      </c>
      <c r="AA17" s="1">
        <v>9</v>
      </c>
      <c r="AB17" s="1">
        <v>1.4</v>
      </c>
      <c r="AC17" s="17" t="s">
        <v>37</v>
      </c>
      <c r="AD17" s="1">
        <f>G17*Q17</f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51</v>
      </c>
      <c r="B18" s="1" t="s">
        <v>36</v>
      </c>
      <c r="C18" s="1">
        <v>64.097999999999999</v>
      </c>
      <c r="D18" s="1">
        <v>618.24599999999998</v>
      </c>
      <c r="E18" s="1">
        <v>212.24</v>
      </c>
      <c r="F18" s="1">
        <v>463.935</v>
      </c>
      <c r="G18" s="7">
        <v>1</v>
      </c>
      <c r="H18" s="1">
        <v>45</v>
      </c>
      <c r="I18" s="1" t="s">
        <v>47</v>
      </c>
      <c r="J18" s="1">
        <v>304.8</v>
      </c>
      <c r="K18" s="1">
        <f t="shared" si="0"/>
        <v>-92.56</v>
      </c>
      <c r="L18" s="1"/>
      <c r="M18" s="1"/>
      <c r="N18" s="1">
        <v>130</v>
      </c>
      <c r="O18" s="1"/>
      <c r="P18" s="1">
        <f t="shared" si="1"/>
        <v>42.448</v>
      </c>
      <c r="Q18" s="5"/>
      <c r="R18" s="5"/>
      <c r="S18" s="1"/>
      <c r="T18" s="1">
        <f t="shared" si="2"/>
        <v>13.992060874481718</v>
      </c>
      <c r="U18" s="1">
        <f t="shared" si="3"/>
        <v>13.992060874481718</v>
      </c>
      <c r="V18" s="1">
        <v>49.999000000000002</v>
      </c>
      <c r="W18" s="1">
        <v>55.3202</v>
      </c>
      <c r="X18" s="1">
        <v>34.566600000000001</v>
      </c>
      <c r="Y18" s="1">
        <v>45.603400000000001</v>
      </c>
      <c r="Z18" s="1">
        <v>58.286199999999987</v>
      </c>
      <c r="AA18" s="1">
        <v>39.310600000000001</v>
      </c>
      <c r="AB18" s="1">
        <v>42.384799999999998</v>
      </c>
      <c r="AC18" s="1" t="s">
        <v>42</v>
      </c>
      <c r="AD18" s="1">
        <f>G18*Q18</f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52</v>
      </c>
      <c r="B19" s="1" t="s">
        <v>33</v>
      </c>
      <c r="C19" s="1">
        <v>363</v>
      </c>
      <c r="D19" s="1"/>
      <c r="E19" s="1">
        <v>160</v>
      </c>
      <c r="F19" s="1">
        <v>196</v>
      </c>
      <c r="G19" s="7">
        <v>0.12</v>
      </c>
      <c r="H19" s="1">
        <v>60</v>
      </c>
      <c r="I19" s="1" t="s">
        <v>34</v>
      </c>
      <c r="J19" s="1">
        <v>161</v>
      </c>
      <c r="K19" s="1">
        <f t="shared" si="0"/>
        <v>-1</v>
      </c>
      <c r="L19" s="1"/>
      <c r="M19" s="1"/>
      <c r="N19" s="1">
        <v>140</v>
      </c>
      <c r="O19" s="1"/>
      <c r="P19" s="1">
        <f t="shared" si="1"/>
        <v>32</v>
      </c>
      <c r="Q19" s="5"/>
      <c r="R19" s="5"/>
      <c r="S19" s="1"/>
      <c r="T19" s="1">
        <f t="shared" si="2"/>
        <v>10.5</v>
      </c>
      <c r="U19" s="1">
        <f t="shared" si="3"/>
        <v>10.5</v>
      </c>
      <c r="V19" s="1">
        <v>27.2</v>
      </c>
      <c r="W19" s="1">
        <v>22.6</v>
      </c>
      <c r="X19" s="1">
        <v>24.4</v>
      </c>
      <c r="Y19" s="1">
        <v>44.4</v>
      </c>
      <c r="Z19" s="1">
        <v>30.2</v>
      </c>
      <c r="AA19" s="1">
        <v>15.4</v>
      </c>
      <c r="AB19" s="1">
        <v>31.4</v>
      </c>
      <c r="AC19" s="1"/>
      <c r="AD19" s="1">
        <f>G19*Q19</f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53</v>
      </c>
      <c r="B20" s="1" t="s">
        <v>36</v>
      </c>
      <c r="C20" s="1">
        <v>42.814999999999998</v>
      </c>
      <c r="D20" s="1">
        <v>211.34700000000001</v>
      </c>
      <c r="E20" s="1">
        <v>64.040999999999997</v>
      </c>
      <c r="F20" s="1">
        <v>188.40600000000001</v>
      </c>
      <c r="G20" s="7">
        <v>1</v>
      </c>
      <c r="H20" s="1">
        <v>45</v>
      </c>
      <c r="I20" s="1" t="s">
        <v>34</v>
      </c>
      <c r="J20" s="1">
        <v>64</v>
      </c>
      <c r="K20" s="1">
        <f t="shared" si="0"/>
        <v>4.0999999999996817E-2</v>
      </c>
      <c r="L20" s="1"/>
      <c r="M20" s="1"/>
      <c r="N20" s="1">
        <v>0</v>
      </c>
      <c r="O20" s="1"/>
      <c r="P20" s="1">
        <f t="shared" si="1"/>
        <v>12.808199999999999</v>
      </c>
      <c r="Q20" s="5"/>
      <c r="R20" s="5"/>
      <c r="S20" s="1"/>
      <c r="T20" s="1">
        <f t="shared" si="2"/>
        <v>14.709795287394014</v>
      </c>
      <c r="U20" s="1">
        <f t="shared" si="3"/>
        <v>14.709795287394014</v>
      </c>
      <c r="V20" s="1">
        <v>11.7362</v>
      </c>
      <c r="W20" s="1">
        <v>20.300799999999999</v>
      </c>
      <c r="X20" s="1">
        <v>13.226000000000001</v>
      </c>
      <c r="Y20" s="1">
        <v>13.627000000000001</v>
      </c>
      <c r="Z20" s="1">
        <v>16.223400000000002</v>
      </c>
      <c r="AA20" s="1">
        <v>13.3988</v>
      </c>
      <c r="AB20" s="1">
        <v>13.113799999999999</v>
      </c>
      <c r="AC20" s="17" t="s">
        <v>37</v>
      </c>
      <c r="AD20" s="1">
        <f>G20*Q20</f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54</v>
      </c>
      <c r="B21" s="1" t="s">
        <v>33</v>
      </c>
      <c r="C21" s="1">
        <v>525</v>
      </c>
      <c r="D21" s="1">
        <v>376</v>
      </c>
      <c r="E21" s="1">
        <v>335</v>
      </c>
      <c r="F21" s="1">
        <v>562</v>
      </c>
      <c r="G21" s="7">
        <v>0.25</v>
      </c>
      <c r="H21" s="1">
        <v>120</v>
      </c>
      <c r="I21" s="1" t="s">
        <v>34</v>
      </c>
      <c r="J21" s="1">
        <v>341</v>
      </c>
      <c r="K21" s="1">
        <f t="shared" si="0"/>
        <v>-6</v>
      </c>
      <c r="L21" s="1"/>
      <c r="M21" s="1"/>
      <c r="N21" s="1">
        <v>297</v>
      </c>
      <c r="O21" s="1"/>
      <c r="P21" s="1">
        <f t="shared" si="1"/>
        <v>67</v>
      </c>
      <c r="Q21" s="5"/>
      <c r="R21" s="5"/>
      <c r="S21" s="1"/>
      <c r="T21" s="1">
        <f t="shared" si="2"/>
        <v>12.82089552238806</v>
      </c>
      <c r="U21" s="1">
        <f t="shared" si="3"/>
        <v>12.82089552238806</v>
      </c>
      <c r="V21" s="1">
        <v>61.2</v>
      </c>
      <c r="W21" s="1">
        <v>65.8</v>
      </c>
      <c r="X21" s="1">
        <v>34.6</v>
      </c>
      <c r="Y21" s="1">
        <v>53.6</v>
      </c>
      <c r="Z21" s="1">
        <v>71.599999999999994</v>
      </c>
      <c r="AA21" s="1">
        <v>47.4</v>
      </c>
      <c r="AB21" s="1">
        <v>46.4</v>
      </c>
      <c r="AC21" s="1"/>
      <c r="AD21" s="1">
        <f>G21*Q21</f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55</v>
      </c>
      <c r="B22" s="1" t="s">
        <v>36</v>
      </c>
      <c r="C22" s="1">
        <v>50.274999999999999</v>
      </c>
      <c r="D22" s="1">
        <v>19.940999999999999</v>
      </c>
      <c r="E22" s="1">
        <v>31.018000000000001</v>
      </c>
      <c r="F22" s="1">
        <v>38.685000000000002</v>
      </c>
      <c r="G22" s="7">
        <v>1</v>
      </c>
      <c r="H22" s="1">
        <v>120</v>
      </c>
      <c r="I22" s="1" t="s">
        <v>34</v>
      </c>
      <c r="J22" s="1">
        <v>31</v>
      </c>
      <c r="K22" s="1">
        <f t="shared" si="0"/>
        <v>1.8000000000000682E-2</v>
      </c>
      <c r="L22" s="1"/>
      <c r="M22" s="1"/>
      <c r="N22" s="1">
        <v>25</v>
      </c>
      <c r="O22" s="1"/>
      <c r="P22" s="1">
        <f t="shared" si="1"/>
        <v>6.2035999999999998</v>
      </c>
      <c r="Q22" s="5"/>
      <c r="R22" s="5"/>
      <c r="S22" s="1"/>
      <c r="T22" s="1">
        <f t="shared" si="2"/>
        <v>10.265813398671741</v>
      </c>
      <c r="U22" s="1">
        <f t="shared" si="3"/>
        <v>10.265813398671741</v>
      </c>
      <c r="V22" s="1">
        <v>4.5793999999999997</v>
      </c>
      <c r="W22" s="1">
        <v>4.7774000000000001</v>
      </c>
      <c r="X22" s="1">
        <v>0.1956</v>
      </c>
      <c r="Y22" s="1">
        <v>4.5724</v>
      </c>
      <c r="Z22" s="1">
        <v>4.1322000000000001</v>
      </c>
      <c r="AA22" s="1">
        <v>2.9413999999999998</v>
      </c>
      <c r="AB22" s="1">
        <v>1.1497999999999999</v>
      </c>
      <c r="AC22" s="1"/>
      <c r="AD22" s="1">
        <f>G22*Q22</f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56</v>
      </c>
      <c r="B23" s="1" t="s">
        <v>33</v>
      </c>
      <c r="C23" s="1">
        <v>96</v>
      </c>
      <c r="D23" s="1"/>
      <c r="E23" s="1">
        <v>95</v>
      </c>
      <c r="F23" s="1">
        <v>-4</v>
      </c>
      <c r="G23" s="7">
        <v>0.4</v>
      </c>
      <c r="H23" s="1">
        <v>45</v>
      </c>
      <c r="I23" s="1" t="s">
        <v>34</v>
      </c>
      <c r="J23" s="1">
        <v>152</v>
      </c>
      <c r="K23" s="1">
        <f t="shared" si="0"/>
        <v>-57</v>
      </c>
      <c r="L23" s="1"/>
      <c r="M23" s="1"/>
      <c r="N23" s="1">
        <v>206</v>
      </c>
      <c r="O23" s="1"/>
      <c r="P23" s="1">
        <f t="shared" si="1"/>
        <v>19</v>
      </c>
      <c r="Q23" s="5"/>
      <c r="R23" s="5"/>
      <c r="S23" s="1"/>
      <c r="T23" s="1">
        <f t="shared" si="2"/>
        <v>10.631578947368421</v>
      </c>
      <c r="U23" s="1">
        <f t="shared" si="3"/>
        <v>10.631578947368421</v>
      </c>
      <c r="V23" s="1">
        <v>23.2</v>
      </c>
      <c r="W23" s="1">
        <v>10.4</v>
      </c>
      <c r="X23" s="1">
        <v>16.600000000000001</v>
      </c>
      <c r="Y23" s="1">
        <v>18.2</v>
      </c>
      <c r="Z23" s="1">
        <v>23.8</v>
      </c>
      <c r="AA23" s="1">
        <v>11.6</v>
      </c>
      <c r="AB23" s="1">
        <v>20.8</v>
      </c>
      <c r="AC23" s="1" t="s">
        <v>42</v>
      </c>
      <c r="AD23" s="1">
        <f>G23*Q23</f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57</v>
      </c>
      <c r="B24" s="1" t="s">
        <v>36</v>
      </c>
      <c r="C24" s="1">
        <v>476.88200000000001</v>
      </c>
      <c r="D24" s="1">
        <v>129.92099999999999</v>
      </c>
      <c r="E24" s="1">
        <v>196.87799999999999</v>
      </c>
      <c r="F24" s="1">
        <v>398.16300000000001</v>
      </c>
      <c r="G24" s="7">
        <v>1</v>
      </c>
      <c r="H24" s="1">
        <v>60</v>
      </c>
      <c r="I24" s="1" t="s">
        <v>39</v>
      </c>
      <c r="J24" s="1">
        <v>188.7</v>
      </c>
      <c r="K24" s="1">
        <f t="shared" si="0"/>
        <v>8.1779999999999973</v>
      </c>
      <c r="L24" s="1"/>
      <c r="M24" s="1"/>
      <c r="N24" s="1">
        <v>110</v>
      </c>
      <c r="O24" s="1">
        <v>100</v>
      </c>
      <c r="P24" s="1">
        <f t="shared" si="1"/>
        <v>39.375599999999999</v>
      </c>
      <c r="Q24" s="5"/>
      <c r="R24" s="5"/>
      <c r="S24" s="1"/>
      <c r="T24" s="1">
        <f t="shared" si="2"/>
        <v>15.445174168774573</v>
      </c>
      <c r="U24" s="1">
        <f t="shared" si="3"/>
        <v>15.445174168774573</v>
      </c>
      <c r="V24" s="1">
        <v>43.727999999999987</v>
      </c>
      <c r="W24" s="1">
        <v>48.588000000000001</v>
      </c>
      <c r="X24" s="1">
        <v>33.9116</v>
      </c>
      <c r="Y24" s="1">
        <v>26.0152</v>
      </c>
      <c r="Z24" s="1">
        <v>53.040999999999997</v>
      </c>
      <c r="AA24" s="1">
        <v>41.520200000000003</v>
      </c>
      <c r="AB24" s="1">
        <v>52.999600000000001</v>
      </c>
      <c r="AC24" s="1"/>
      <c r="AD24" s="1">
        <f>G24*Q24</f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58</v>
      </c>
      <c r="B25" s="1" t="s">
        <v>33</v>
      </c>
      <c r="C25" s="1">
        <v>575</v>
      </c>
      <c r="D25" s="1">
        <v>496</v>
      </c>
      <c r="E25" s="1">
        <v>272</v>
      </c>
      <c r="F25" s="1">
        <v>799</v>
      </c>
      <c r="G25" s="7">
        <v>0.22</v>
      </c>
      <c r="H25" s="1">
        <v>120</v>
      </c>
      <c r="I25" s="1" t="s">
        <v>34</v>
      </c>
      <c r="J25" s="1">
        <v>274</v>
      </c>
      <c r="K25" s="1">
        <f t="shared" si="0"/>
        <v>-2</v>
      </c>
      <c r="L25" s="1"/>
      <c r="M25" s="1"/>
      <c r="N25" s="1">
        <v>0</v>
      </c>
      <c r="O25" s="1"/>
      <c r="P25" s="1">
        <f t="shared" si="1"/>
        <v>54.4</v>
      </c>
      <c r="Q25" s="5"/>
      <c r="R25" s="5"/>
      <c r="S25" s="1"/>
      <c r="T25" s="1">
        <f t="shared" si="2"/>
        <v>14.6875</v>
      </c>
      <c r="U25" s="1">
        <f t="shared" si="3"/>
        <v>14.6875</v>
      </c>
      <c r="V25" s="1">
        <v>51.8</v>
      </c>
      <c r="W25" s="1">
        <v>73.400000000000006</v>
      </c>
      <c r="X25" s="1">
        <v>19.2</v>
      </c>
      <c r="Y25" s="1">
        <v>26.6</v>
      </c>
      <c r="Z25" s="1">
        <v>51</v>
      </c>
      <c r="AA25" s="1">
        <v>32.200000000000003</v>
      </c>
      <c r="AB25" s="1">
        <v>38</v>
      </c>
      <c r="AC25" s="1"/>
      <c r="AD25" s="1">
        <f>G25*Q25</f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59</v>
      </c>
      <c r="B26" s="1" t="s">
        <v>33</v>
      </c>
      <c r="C26" s="1">
        <v>66</v>
      </c>
      <c r="D26" s="1">
        <v>17</v>
      </c>
      <c r="E26" s="1">
        <v>10</v>
      </c>
      <c r="F26" s="1">
        <v>70</v>
      </c>
      <c r="G26" s="7">
        <v>0.33</v>
      </c>
      <c r="H26" s="1">
        <v>45</v>
      </c>
      <c r="I26" s="1" t="s">
        <v>34</v>
      </c>
      <c r="J26" s="1">
        <v>17</v>
      </c>
      <c r="K26" s="1">
        <f t="shared" si="0"/>
        <v>-7</v>
      </c>
      <c r="L26" s="1"/>
      <c r="M26" s="1"/>
      <c r="N26" s="1">
        <v>0</v>
      </c>
      <c r="O26" s="1"/>
      <c r="P26" s="1">
        <f t="shared" si="1"/>
        <v>2</v>
      </c>
      <c r="Q26" s="5"/>
      <c r="R26" s="5"/>
      <c r="S26" s="1"/>
      <c r="T26" s="1">
        <f t="shared" si="2"/>
        <v>35</v>
      </c>
      <c r="U26" s="1">
        <f t="shared" si="3"/>
        <v>35</v>
      </c>
      <c r="V26" s="1">
        <v>3.2</v>
      </c>
      <c r="W26" s="1">
        <v>6.2</v>
      </c>
      <c r="X26" s="1">
        <v>7.6</v>
      </c>
      <c r="Y26" s="1">
        <v>11</v>
      </c>
      <c r="Z26" s="1">
        <v>2.4</v>
      </c>
      <c r="AA26" s="1">
        <v>-1.2</v>
      </c>
      <c r="AB26" s="1">
        <v>7.2</v>
      </c>
      <c r="AC26" s="21" t="s">
        <v>155</v>
      </c>
      <c r="AD26" s="1">
        <f>G26*Q26</f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61</v>
      </c>
      <c r="B27" s="1" t="s">
        <v>33</v>
      </c>
      <c r="C27" s="1">
        <v>1</v>
      </c>
      <c r="D27" s="1">
        <v>343</v>
      </c>
      <c r="E27" s="1">
        <v>95</v>
      </c>
      <c r="F27" s="1">
        <v>235</v>
      </c>
      <c r="G27" s="7">
        <v>0.3</v>
      </c>
      <c r="H27" s="1">
        <v>45</v>
      </c>
      <c r="I27" s="1" t="s">
        <v>34</v>
      </c>
      <c r="J27" s="1">
        <v>155</v>
      </c>
      <c r="K27" s="1">
        <f t="shared" si="0"/>
        <v>-60</v>
      </c>
      <c r="L27" s="1"/>
      <c r="M27" s="1"/>
      <c r="N27" s="1">
        <v>0</v>
      </c>
      <c r="O27" s="1"/>
      <c r="P27" s="1">
        <f t="shared" si="1"/>
        <v>19</v>
      </c>
      <c r="Q27" s="5"/>
      <c r="R27" s="5"/>
      <c r="S27" s="1"/>
      <c r="T27" s="1">
        <f t="shared" si="2"/>
        <v>12.368421052631579</v>
      </c>
      <c r="U27" s="1">
        <f t="shared" si="3"/>
        <v>12.368421052631579</v>
      </c>
      <c r="V27" s="1">
        <v>3.6</v>
      </c>
      <c r="W27" s="1">
        <v>27</v>
      </c>
      <c r="X27" s="1">
        <v>7.8</v>
      </c>
      <c r="Y27" s="1">
        <v>15.6</v>
      </c>
      <c r="Z27" s="1">
        <v>12.4</v>
      </c>
      <c r="AA27" s="1">
        <v>9</v>
      </c>
      <c r="AB27" s="1">
        <v>11.8</v>
      </c>
      <c r="AC27" s="1"/>
      <c r="AD27" s="1">
        <f>G27*Q27</f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62</v>
      </c>
      <c r="B28" s="1" t="s">
        <v>33</v>
      </c>
      <c r="C28" s="1">
        <v>67</v>
      </c>
      <c r="D28" s="1">
        <v>1</v>
      </c>
      <c r="E28" s="1">
        <v>30</v>
      </c>
      <c r="F28" s="1">
        <v>36</v>
      </c>
      <c r="G28" s="7">
        <v>0.09</v>
      </c>
      <c r="H28" s="1">
        <v>45</v>
      </c>
      <c r="I28" s="1" t="s">
        <v>34</v>
      </c>
      <c r="J28" s="1">
        <v>32</v>
      </c>
      <c r="K28" s="1">
        <f t="shared" si="0"/>
        <v>-2</v>
      </c>
      <c r="L28" s="1"/>
      <c r="M28" s="1"/>
      <c r="N28" s="1">
        <v>40</v>
      </c>
      <c r="O28" s="1"/>
      <c r="P28" s="1">
        <f t="shared" si="1"/>
        <v>6</v>
      </c>
      <c r="Q28" s="5"/>
      <c r="R28" s="5"/>
      <c r="S28" s="1"/>
      <c r="T28" s="1">
        <f t="shared" si="2"/>
        <v>12.666666666666666</v>
      </c>
      <c r="U28" s="1">
        <f t="shared" si="3"/>
        <v>12.666666666666666</v>
      </c>
      <c r="V28" s="1">
        <v>7.4</v>
      </c>
      <c r="W28" s="1">
        <v>2.8</v>
      </c>
      <c r="X28" s="1">
        <v>8.4</v>
      </c>
      <c r="Y28" s="1">
        <v>5.8</v>
      </c>
      <c r="Z28" s="1">
        <v>0</v>
      </c>
      <c r="AA28" s="1">
        <v>8.4</v>
      </c>
      <c r="AB28" s="1">
        <v>5</v>
      </c>
      <c r="AC28" s="1"/>
      <c r="AD28" s="1">
        <f>G28*Q28</f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63</v>
      </c>
      <c r="B29" s="1" t="s">
        <v>36</v>
      </c>
      <c r="C29" s="1">
        <v>210.91300000000001</v>
      </c>
      <c r="D29" s="1">
        <v>227.00299999999999</v>
      </c>
      <c r="E29" s="1">
        <v>157.44499999999999</v>
      </c>
      <c r="F29" s="1">
        <v>272.33</v>
      </c>
      <c r="G29" s="7">
        <v>1</v>
      </c>
      <c r="H29" s="1">
        <v>45</v>
      </c>
      <c r="I29" s="1" t="s">
        <v>47</v>
      </c>
      <c r="J29" s="1">
        <v>151</v>
      </c>
      <c r="K29" s="1">
        <f t="shared" si="0"/>
        <v>6.4449999999999932</v>
      </c>
      <c r="L29" s="1"/>
      <c r="M29" s="1"/>
      <c r="N29" s="1">
        <v>21</v>
      </c>
      <c r="O29" s="1"/>
      <c r="P29" s="1">
        <f t="shared" si="1"/>
        <v>31.488999999999997</v>
      </c>
      <c r="Q29" s="5">
        <f>11*P29-O29-F29-N29</f>
        <v>53.048999999999978</v>
      </c>
      <c r="R29" s="5"/>
      <c r="S29" s="1"/>
      <c r="T29" s="1">
        <f t="shared" si="2"/>
        <v>11</v>
      </c>
      <c r="U29" s="1">
        <f t="shared" si="3"/>
        <v>9.315316459716092</v>
      </c>
      <c r="V29" s="1">
        <v>35.928600000000003</v>
      </c>
      <c r="W29" s="1">
        <v>35.546799999999998</v>
      </c>
      <c r="X29" s="1">
        <v>32.0974</v>
      </c>
      <c r="Y29" s="1">
        <v>25.116199999999999</v>
      </c>
      <c r="Z29" s="1">
        <v>32.105800000000002</v>
      </c>
      <c r="AA29" s="1">
        <v>13.7416</v>
      </c>
      <c r="AB29" s="1">
        <v>24.735600000000002</v>
      </c>
      <c r="AC29" s="1"/>
      <c r="AD29" s="1">
        <f>G29*Q29</f>
        <v>53.048999999999978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64</v>
      </c>
      <c r="B30" s="1" t="s">
        <v>33</v>
      </c>
      <c r="C30" s="1">
        <v>149</v>
      </c>
      <c r="D30" s="1">
        <v>9</v>
      </c>
      <c r="E30" s="1">
        <v>98</v>
      </c>
      <c r="F30" s="1">
        <v>59</v>
      </c>
      <c r="G30" s="7">
        <v>0.4</v>
      </c>
      <c r="H30" s="1">
        <v>60</v>
      </c>
      <c r="I30" s="1" t="s">
        <v>34</v>
      </c>
      <c r="J30" s="1">
        <v>101</v>
      </c>
      <c r="K30" s="1">
        <f t="shared" si="0"/>
        <v>-3</v>
      </c>
      <c r="L30" s="1"/>
      <c r="M30" s="1"/>
      <c r="N30" s="1">
        <v>200</v>
      </c>
      <c r="O30" s="1"/>
      <c r="P30" s="1">
        <f t="shared" si="1"/>
        <v>19.600000000000001</v>
      </c>
      <c r="Q30" s="5"/>
      <c r="R30" s="5"/>
      <c r="S30" s="1"/>
      <c r="T30" s="1">
        <f t="shared" si="2"/>
        <v>13.214285714285714</v>
      </c>
      <c r="U30" s="1">
        <f t="shared" si="3"/>
        <v>13.214285714285714</v>
      </c>
      <c r="V30" s="1">
        <v>20.6</v>
      </c>
      <c r="W30" s="1">
        <v>6.2</v>
      </c>
      <c r="X30" s="1">
        <v>20.2</v>
      </c>
      <c r="Y30" s="1">
        <v>21</v>
      </c>
      <c r="Z30" s="1">
        <v>19.600000000000001</v>
      </c>
      <c r="AA30" s="1">
        <v>20.2</v>
      </c>
      <c r="AB30" s="1">
        <v>17.8</v>
      </c>
      <c r="AC30" s="1" t="s">
        <v>42</v>
      </c>
      <c r="AD30" s="1">
        <f>G30*Q30</f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65</v>
      </c>
      <c r="B31" s="1" t="s">
        <v>33</v>
      </c>
      <c r="C31" s="1">
        <v>398</v>
      </c>
      <c r="D31" s="1">
        <v>600</v>
      </c>
      <c r="E31" s="1">
        <v>446</v>
      </c>
      <c r="F31" s="1">
        <v>551</v>
      </c>
      <c r="G31" s="7">
        <v>0.4</v>
      </c>
      <c r="H31" s="1">
        <v>60</v>
      </c>
      <c r="I31" s="1" t="s">
        <v>39</v>
      </c>
      <c r="J31" s="1">
        <v>449</v>
      </c>
      <c r="K31" s="1">
        <f t="shared" si="0"/>
        <v>-3</v>
      </c>
      <c r="L31" s="1"/>
      <c r="M31" s="1"/>
      <c r="N31" s="1">
        <v>850</v>
      </c>
      <c r="O31" s="1">
        <v>100</v>
      </c>
      <c r="P31" s="1">
        <f t="shared" si="1"/>
        <v>89.2</v>
      </c>
      <c r="Q31" s="5"/>
      <c r="R31" s="5"/>
      <c r="S31" s="1"/>
      <c r="T31" s="1">
        <f t="shared" si="2"/>
        <v>16.827354260089685</v>
      </c>
      <c r="U31" s="1">
        <f t="shared" si="3"/>
        <v>16.827354260089685</v>
      </c>
      <c r="V31" s="1">
        <v>104</v>
      </c>
      <c r="W31" s="1">
        <v>83.8</v>
      </c>
      <c r="X31" s="1">
        <v>75</v>
      </c>
      <c r="Y31" s="1">
        <v>78.8</v>
      </c>
      <c r="Z31" s="1">
        <v>101</v>
      </c>
      <c r="AA31" s="1">
        <v>78.8</v>
      </c>
      <c r="AB31" s="1">
        <v>83.6</v>
      </c>
      <c r="AC31" s="17" t="s">
        <v>37</v>
      </c>
      <c r="AD31" s="1">
        <f>G31*Q31</f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66</v>
      </c>
      <c r="B32" s="1" t="s">
        <v>33</v>
      </c>
      <c r="C32" s="1">
        <v>45</v>
      </c>
      <c r="D32" s="1">
        <v>80</v>
      </c>
      <c r="E32" s="1">
        <v>16</v>
      </c>
      <c r="F32" s="1">
        <v>106</v>
      </c>
      <c r="G32" s="7">
        <v>0.5</v>
      </c>
      <c r="H32" s="1">
        <v>60</v>
      </c>
      <c r="I32" s="1" t="s">
        <v>34</v>
      </c>
      <c r="J32" s="1">
        <v>19</v>
      </c>
      <c r="K32" s="1">
        <f t="shared" si="0"/>
        <v>-3</v>
      </c>
      <c r="L32" s="1"/>
      <c r="M32" s="1"/>
      <c r="N32" s="1">
        <v>16</v>
      </c>
      <c r="O32" s="1"/>
      <c r="P32" s="1">
        <f t="shared" si="1"/>
        <v>3.2</v>
      </c>
      <c r="Q32" s="5"/>
      <c r="R32" s="5"/>
      <c r="S32" s="1"/>
      <c r="T32" s="1">
        <f t="shared" si="2"/>
        <v>38.125</v>
      </c>
      <c r="U32" s="1">
        <f t="shared" si="3"/>
        <v>38.125</v>
      </c>
      <c r="V32" s="1">
        <v>5</v>
      </c>
      <c r="W32" s="1">
        <v>8</v>
      </c>
      <c r="X32" s="1">
        <v>7.2</v>
      </c>
      <c r="Y32" s="1">
        <v>4.2</v>
      </c>
      <c r="Z32" s="1">
        <v>6.8</v>
      </c>
      <c r="AA32" s="1">
        <v>4.2</v>
      </c>
      <c r="AB32" s="1">
        <v>4</v>
      </c>
      <c r="AC32" s="20" t="s">
        <v>68</v>
      </c>
      <c r="AD32" s="1">
        <f>G32*Q32</f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67</v>
      </c>
      <c r="B33" s="1" t="s">
        <v>33</v>
      </c>
      <c r="C33" s="1">
        <v>35</v>
      </c>
      <c r="D33" s="1"/>
      <c r="E33" s="1">
        <v>11</v>
      </c>
      <c r="F33" s="1">
        <v>24</v>
      </c>
      <c r="G33" s="7">
        <v>0.5</v>
      </c>
      <c r="H33" s="1">
        <v>60</v>
      </c>
      <c r="I33" s="1" t="s">
        <v>34</v>
      </c>
      <c r="J33" s="1">
        <v>11</v>
      </c>
      <c r="K33" s="1">
        <f t="shared" si="0"/>
        <v>0</v>
      </c>
      <c r="L33" s="1"/>
      <c r="M33" s="1"/>
      <c r="N33" s="1">
        <v>0</v>
      </c>
      <c r="O33" s="1"/>
      <c r="P33" s="1">
        <f t="shared" si="1"/>
        <v>2.2000000000000002</v>
      </c>
      <c r="Q33" s="5"/>
      <c r="R33" s="5"/>
      <c r="S33" s="1"/>
      <c r="T33" s="1">
        <f t="shared" si="2"/>
        <v>10.909090909090908</v>
      </c>
      <c r="U33" s="1">
        <f t="shared" si="3"/>
        <v>10.909090909090908</v>
      </c>
      <c r="V33" s="1">
        <v>0.4</v>
      </c>
      <c r="W33" s="1">
        <v>2</v>
      </c>
      <c r="X33" s="1">
        <v>-0.4</v>
      </c>
      <c r="Y33" s="1">
        <v>4.5999999999999996</v>
      </c>
      <c r="Z33" s="1">
        <v>1.2</v>
      </c>
      <c r="AA33" s="1">
        <v>2.8</v>
      </c>
      <c r="AB33" s="1">
        <v>2</v>
      </c>
      <c r="AC33" s="20" t="s">
        <v>68</v>
      </c>
      <c r="AD33" s="1">
        <f>G33*Q33</f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69</v>
      </c>
      <c r="B34" s="1" t="s">
        <v>33</v>
      </c>
      <c r="C34" s="1">
        <v>549</v>
      </c>
      <c r="D34" s="1">
        <v>240</v>
      </c>
      <c r="E34" s="1">
        <v>345</v>
      </c>
      <c r="F34" s="1">
        <v>443</v>
      </c>
      <c r="G34" s="7">
        <v>0.4</v>
      </c>
      <c r="H34" s="1">
        <v>60</v>
      </c>
      <c r="I34" s="1" t="s">
        <v>39</v>
      </c>
      <c r="J34" s="1">
        <v>346</v>
      </c>
      <c r="K34" s="1">
        <f t="shared" si="0"/>
        <v>-1</v>
      </c>
      <c r="L34" s="1"/>
      <c r="M34" s="1"/>
      <c r="N34" s="1">
        <v>550</v>
      </c>
      <c r="O34" s="1">
        <v>100</v>
      </c>
      <c r="P34" s="1">
        <f t="shared" si="1"/>
        <v>69</v>
      </c>
      <c r="Q34" s="5"/>
      <c r="R34" s="5"/>
      <c r="S34" s="1"/>
      <c r="T34" s="1">
        <f t="shared" si="2"/>
        <v>15.840579710144928</v>
      </c>
      <c r="U34" s="1">
        <f t="shared" si="3"/>
        <v>15.840579710144928</v>
      </c>
      <c r="V34" s="1">
        <v>84.8</v>
      </c>
      <c r="W34" s="1">
        <v>71</v>
      </c>
      <c r="X34" s="1">
        <v>82.2</v>
      </c>
      <c r="Y34" s="1">
        <v>76</v>
      </c>
      <c r="Z34" s="1">
        <v>66.2</v>
      </c>
      <c r="AA34" s="1">
        <v>73</v>
      </c>
      <c r="AB34" s="1">
        <v>70.400000000000006</v>
      </c>
      <c r="AC34" s="21" t="s">
        <v>155</v>
      </c>
      <c r="AD34" s="1">
        <f>G34*Q34</f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1" t="s">
        <v>70</v>
      </c>
      <c r="B35" s="11" t="s">
        <v>33</v>
      </c>
      <c r="C35" s="11">
        <v>-6</v>
      </c>
      <c r="D35" s="11"/>
      <c r="E35" s="11"/>
      <c r="F35" s="18">
        <v>-6</v>
      </c>
      <c r="G35" s="12">
        <v>0</v>
      </c>
      <c r="H35" s="11" t="e">
        <v>#N/A</v>
      </c>
      <c r="I35" s="11" t="s">
        <v>71</v>
      </c>
      <c r="J35" s="11"/>
      <c r="K35" s="11">
        <f t="shared" si="0"/>
        <v>0</v>
      </c>
      <c r="L35" s="11"/>
      <c r="M35" s="11"/>
      <c r="N35" s="11"/>
      <c r="O35" s="11"/>
      <c r="P35" s="11">
        <f t="shared" si="1"/>
        <v>0</v>
      </c>
      <c r="Q35" s="13"/>
      <c r="R35" s="13"/>
      <c r="S35" s="11"/>
      <c r="T35" s="11" t="e">
        <f t="shared" si="2"/>
        <v>#DIV/0!</v>
      </c>
      <c r="U35" s="11" t="e">
        <f t="shared" si="3"/>
        <v>#DIV/0!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 t="s">
        <v>72</v>
      </c>
      <c r="AD35" s="1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73</v>
      </c>
      <c r="B36" s="1" t="s">
        <v>33</v>
      </c>
      <c r="C36" s="1">
        <v>577</v>
      </c>
      <c r="D36" s="1">
        <v>288</v>
      </c>
      <c r="E36" s="1">
        <v>588</v>
      </c>
      <c r="F36" s="1">
        <v>274</v>
      </c>
      <c r="G36" s="7">
        <v>0.4</v>
      </c>
      <c r="H36" s="1">
        <v>60</v>
      </c>
      <c r="I36" s="1" t="s">
        <v>34</v>
      </c>
      <c r="J36" s="1">
        <v>590</v>
      </c>
      <c r="K36" s="1">
        <f t="shared" si="0"/>
        <v>-2</v>
      </c>
      <c r="L36" s="1"/>
      <c r="M36" s="1"/>
      <c r="N36" s="1">
        <v>1534</v>
      </c>
      <c r="O36" s="1">
        <v>500</v>
      </c>
      <c r="P36" s="1">
        <f t="shared" si="1"/>
        <v>117.6</v>
      </c>
      <c r="Q36" s="5"/>
      <c r="R36" s="5"/>
      <c r="S36" s="1"/>
      <c r="T36" s="1">
        <f t="shared" si="2"/>
        <v>19.625850340136054</v>
      </c>
      <c r="U36" s="1">
        <f t="shared" si="3"/>
        <v>19.625850340136054</v>
      </c>
      <c r="V36" s="1">
        <v>178.6</v>
      </c>
      <c r="W36" s="1">
        <v>99.2</v>
      </c>
      <c r="X36" s="1">
        <v>119</v>
      </c>
      <c r="Y36" s="1">
        <v>92.4</v>
      </c>
      <c r="Z36" s="1">
        <v>81.599999999999994</v>
      </c>
      <c r="AA36" s="1">
        <v>87.8</v>
      </c>
      <c r="AB36" s="1">
        <v>187.8</v>
      </c>
      <c r="AC36" s="21" t="s">
        <v>155</v>
      </c>
      <c r="AD36" s="1">
        <f>G36*Q36</f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74</v>
      </c>
      <c r="B37" s="1" t="s">
        <v>33</v>
      </c>
      <c r="C37" s="1">
        <v>88</v>
      </c>
      <c r="D37" s="1">
        <v>110</v>
      </c>
      <c r="E37" s="1">
        <v>159</v>
      </c>
      <c r="F37" s="1">
        <v>35</v>
      </c>
      <c r="G37" s="7">
        <v>0.1</v>
      </c>
      <c r="H37" s="1">
        <v>45</v>
      </c>
      <c r="I37" s="1" t="s">
        <v>34</v>
      </c>
      <c r="J37" s="1">
        <v>160</v>
      </c>
      <c r="K37" s="1">
        <f t="shared" si="0"/>
        <v>-1</v>
      </c>
      <c r="L37" s="1"/>
      <c r="M37" s="1"/>
      <c r="N37" s="1">
        <v>30</v>
      </c>
      <c r="O37" s="1"/>
      <c r="P37" s="1">
        <f t="shared" si="1"/>
        <v>31.8</v>
      </c>
      <c r="Q37" s="5">
        <f>8*P37-O37-F37-N37</f>
        <v>189.4</v>
      </c>
      <c r="R37" s="5"/>
      <c r="S37" s="1"/>
      <c r="T37" s="1">
        <f t="shared" si="2"/>
        <v>8</v>
      </c>
      <c r="U37" s="1">
        <f t="shared" si="3"/>
        <v>2.0440251572327042</v>
      </c>
      <c r="V37" s="1">
        <v>18.8</v>
      </c>
      <c r="W37" s="1">
        <v>22.6</v>
      </c>
      <c r="X37" s="1">
        <v>14.2</v>
      </c>
      <c r="Y37" s="1">
        <v>26.6</v>
      </c>
      <c r="Z37" s="1">
        <v>14</v>
      </c>
      <c r="AA37" s="1">
        <v>19.8</v>
      </c>
      <c r="AB37" s="1">
        <v>15.8</v>
      </c>
      <c r="AC37" s="1"/>
      <c r="AD37" s="1">
        <f>G37*Q37</f>
        <v>18.940000000000001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75</v>
      </c>
      <c r="B38" s="1" t="s">
        <v>33</v>
      </c>
      <c r="C38" s="1">
        <v>18</v>
      </c>
      <c r="D38" s="1">
        <v>238</v>
      </c>
      <c r="E38" s="1">
        <v>71</v>
      </c>
      <c r="F38" s="1">
        <v>184</v>
      </c>
      <c r="G38" s="7">
        <v>0.1</v>
      </c>
      <c r="H38" s="1">
        <v>60</v>
      </c>
      <c r="I38" s="1" t="s">
        <v>34</v>
      </c>
      <c r="J38" s="1">
        <v>80</v>
      </c>
      <c r="K38" s="1">
        <f t="shared" ref="K38:K67" si="4">E38-J38</f>
        <v>-9</v>
      </c>
      <c r="L38" s="1"/>
      <c r="M38" s="1"/>
      <c r="N38" s="1">
        <v>70</v>
      </c>
      <c r="O38" s="1"/>
      <c r="P38" s="1">
        <f t="shared" si="1"/>
        <v>14.2</v>
      </c>
      <c r="Q38" s="5"/>
      <c r="R38" s="5"/>
      <c r="S38" s="1"/>
      <c r="T38" s="1">
        <f t="shared" si="2"/>
        <v>17.887323943661972</v>
      </c>
      <c r="U38" s="1">
        <f t="shared" si="3"/>
        <v>17.887323943661972</v>
      </c>
      <c r="V38" s="1">
        <v>21.8</v>
      </c>
      <c r="W38" s="1">
        <v>25.8</v>
      </c>
      <c r="X38" s="1">
        <v>18.2</v>
      </c>
      <c r="Y38" s="1">
        <v>22.8</v>
      </c>
      <c r="Z38" s="1">
        <v>21.6</v>
      </c>
      <c r="AA38" s="1">
        <v>19.2</v>
      </c>
      <c r="AB38" s="1">
        <v>21.2</v>
      </c>
      <c r="AC38" s="21" t="s">
        <v>155</v>
      </c>
      <c r="AD38" s="1">
        <f>G38*Q38</f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76</v>
      </c>
      <c r="B39" s="1" t="s">
        <v>33</v>
      </c>
      <c r="C39" s="1">
        <v>75</v>
      </c>
      <c r="D39" s="1">
        <v>390</v>
      </c>
      <c r="E39" s="1">
        <v>125</v>
      </c>
      <c r="F39" s="1">
        <v>330</v>
      </c>
      <c r="G39" s="7">
        <v>0.1</v>
      </c>
      <c r="H39" s="1">
        <v>60</v>
      </c>
      <c r="I39" s="1" t="s">
        <v>34</v>
      </c>
      <c r="J39" s="1">
        <v>212</v>
      </c>
      <c r="K39" s="1">
        <f t="shared" si="4"/>
        <v>-87</v>
      </c>
      <c r="L39" s="1"/>
      <c r="M39" s="1"/>
      <c r="N39" s="1">
        <v>70</v>
      </c>
      <c r="O39" s="1"/>
      <c r="P39" s="1">
        <f t="shared" si="1"/>
        <v>25</v>
      </c>
      <c r="Q39" s="5"/>
      <c r="R39" s="5"/>
      <c r="S39" s="1"/>
      <c r="T39" s="1">
        <f t="shared" si="2"/>
        <v>16</v>
      </c>
      <c r="U39" s="1">
        <f t="shared" si="3"/>
        <v>16</v>
      </c>
      <c r="V39" s="1">
        <v>31.4</v>
      </c>
      <c r="W39" s="1">
        <v>39</v>
      </c>
      <c r="X39" s="1">
        <v>14.6</v>
      </c>
      <c r="Y39" s="1">
        <v>28.2</v>
      </c>
      <c r="Z39" s="1">
        <v>27.4</v>
      </c>
      <c r="AA39" s="1">
        <v>27.4</v>
      </c>
      <c r="AB39" s="1">
        <v>18.8</v>
      </c>
      <c r="AC39" s="17" t="s">
        <v>37</v>
      </c>
      <c r="AD39" s="1">
        <f>G39*Q39</f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77</v>
      </c>
      <c r="B40" s="1" t="s">
        <v>33</v>
      </c>
      <c r="C40" s="1">
        <v>195</v>
      </c>
      <c r="D40" s="1">
        <v>90</v>
      </c>
      <c r="E40" s="1">
        <v>138</v>
      </c>
      <c r="F40" s="1">
        <v>123</v>
      </c>
      <c r="G40" s="7">
        <v>0.4</v>
      </c>
      <c r="H40" s="1">
        <v>45</v>
      </c>
      <c r="I40" s="1" t="s">
        <v>34</v>
      </c>
      <c r="J40" s="1">
        <v>162</v>
      </c>
      <c r="K40" s="1">
        <f t="shared" si="4"/>
        <v>-24</v>
      </c>
      <c r="L40" s="1"/>
      <c r="M40" s="1"/>
      <c r="N40" s="1">
        <v>101</v>
      </c>
      <c r="O40" s="1"/>
      <c r="P40" s="1">
        <f t="shared" si="1"/>
        <v>27.6</v>
      </c>
      <c r="Q40" s="5">
        <f t="shared" ref="Q36:Q46" si="5">10*P40-O40-F40-N40</f>
        <v>52</v>
      </c>
      <c r="R40" s="5"/>
      <c r="S40" s="1"/>
      <c r="T40" s="1">
        <f t="shared" si="2"/>
        <v>10</v>
      </c>
      <c r="U40" s="1">
        <f t="shared" si="3"/>
        <v>8.115942028985506</v>
      </c>
      <c r="V40" s="1">
        <v>31.2</v>
      </c>
      <c r="W40" s="1">
        <v>30.8</v>
      </c>
      <c r="X40" s="1">
        <v>37</v>
      </c>
      <c r="Y40" s="1">
        <v>44</v>
      </c>
      <c r="Z40" s="1">
        <v>34.4</v>
      </c>
      <c r="AA40" s="1">
        <v>42.6</v>
      </c>
      <c r="AB40" s="1">
        <v>32.6</v>
      </c>
      <c r="AC40" s="1"/>
      <c r="AD40" s="1">
        <f>G40*Q40</f>
        <v>20.8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78</v>
      </c>
      <c r="B41" s="1" t="s">
        <v>33</v>
      </c>
      <c r="C41" s="1">
        <v>95</v>
      </c>
      <c r="D41" s="1">
        <v>60</v>
      </c>
      <c r="E41" s="1">
        <v>29</v>
      </c>
      <c r="F41" s="1">
        <v>117</v>
      </c>
      <c r="G41" s="7">
        <v>0.3</v>
      </c>
      <c r="H41" s="1" t="e">
        <v>#N/A</v>
      </c>
      <c r="I41" s="1" t="s">
        <v>34</v>
      </c>
      <c r="J41" s="1">
        <v>38</v>
      </c>
      <c r="K41" s="1">
        <f t="shared" si="4"/>
        <v>-9</v>
      </c>
      <c r="L41" s="1"/>
      <c r="M41" s="1"/>
      <c r="N41" s="1">
        <v>0</v>
      </c>
      <c r="O41" s="1"/>
      <c r="P41" s="1">
        <f t="shared" si="1"/>
        <v>5.8</v>
      </c>
      <c r="Q41" s="5"/>
      <c r="R41" s="5"/>
      <c r="S41" s="1"/>
      <c r="T41" s="1">
        <f t="shared" si="2"/>
        <v>20.172413793103448</v>
      </c>
      <c r="U41" s="1">
        <f t="shared" si="3"/>
        <v>20.172413793103448</v>
      </c>
      <c r="V41" s="1">
        <v>5</v>
      </c>
      <c r="W41" s="1">
        <v>13.6</v>
      </c>
      <c r="X41" s="1">
        <v>13.8</v>
      </c>
      <c r="Y41" s="1">
        <v>16.399999999999999</v>
      </c>
      <c r="Z41" s="1">
        <v>15.4</v>
      </c>
      <c r="AA41" s="1">
        <v>7</v>
      </c>
      <c r="AB41" s="1">
        <v>15.6</v>
      </c>
      <c r="AC41" s="20" t="s">
        <v>68</v>
      </c>
      <c r="AD41" s="1">
        <f>G41*Q41</f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79</v>
      </c>
      <c r="B42" s="1" t="s">
        <v>36</v>
      </c>
      <c r="C42" s="1">
        <v>161.714</v>
      </c>
      <c r="D42" s="1">
        <v>271.10399999999998</v>
      </c>
      <c r="E42" s="1">
        <v>209.36699999999999</v>
      </c>
      <c r="F42" s="1">
        <v>222.06</v>
      </c>
      <c r="G42" s="7">
        <v>1</v>
      </c>
      <c r="H42" s="1">
        <v>60</v>
      </c>
      <c r="I42" s="1" t="s">
        <v>39</v>
      </c>
      <c r="J42" s="1">
        <v>209.4</v>
      </c>
      <c r="K42" s="1">
        <f t="shared" si="4"/>
        <v>-3.3000000000015461E-2</v>
      </c>
      <c r="L42" s="1"/>
      <c r="M42" s="1"/>
      <c r="N42" s="1">
        <v>290</v>
      </c>
      <c r="O42" s="1">
        <v>60</v>
      </c>
      <c r="P42" s="1">
        <f t="shared" si="1"/>
        <v>41.873399999999997</v>
      </c>
      <c r="Q42" s="5"/>
      <c r="R42" s="5"/>
      <c r="S42" s="1"/>
      <c r="T42" s="1">
        <f t="shared" si="2"/>
        <v>13.661656325973052</v>
      </c>
      <c r="U42" s="1">
        <f t="shared" si="3"/>
        <v>13.661656325973052</v>
      </c>
      <c r="V42" s="1">
        <v>41.389200000000002</v>
      </c>
      <c r="W42" s="1">
        <v>36.383200000000002</v>
      </c>
      <c r="X42" s="1">
        <v>22.9422</v>
      </c>
      <c r="Y42" s="1">
        <v>34.401400000000002</v>
      </c>
      <c r="Z42" s="1">
        <v>46.334400000000002</v>
      </c>
      <c r="AA42" s="1">
        <v>27.944800000000001</v>
      </c>
      <c r="AB42" s="1">
        <v>28.7728</v>
      </c>
      <c r="AC42" s="1"/>
      <c r="AD42" s="1">
        <f>G42*Q42</f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80</v>
      </c>
      <c r="B43" s="1" t="s">
        <v>36</v>
      </c>
      <c r="C43" s="1">
        <v>111.255</v>
      </c>
      <c r="D43" s="1">
        <v>121.979</v>
      </c>
      <c r="E43" s="1">
        <v>94.266999999999996</v>
      </c>
      <c r="F43" s="1">
        <v>116.786</v>
      </c>
      <c r="G43" s="7">
        <v>1</v>
      </c>
      <c r="H43" s="1">
        <v>45</v>
      </c>
      <c r="I43" s="1" t="s">
        <v>34</v>
      </c>
      <c r="J43" s="1">
        <v>99</v>
      </c>
      <c r="K43" s="1">
        <f t="shared" si="4"/>
        <v>-4.7330000000000041</v>
      </c>
      <c r="L43" s="1"/>
      <c r="M43" s="1"/>
      <c r="N43" s="1">
        <v>10</v>
      </c>
      <c r="O43" s="1"/>
      <c r="P43" s="1">
        <f t="shared" si="1"/>
        <v>18.853400000000001</v>
      </c>
      <c r="Q43" s="5">
        <f t="shared" si="5"/>
        <v>61.74799999999999</v>
      </c>
      <c r="R43" s="5"/>
      <c r="S43" s="1"/>
      <c r="T43" s="1">
        <f t="shared" si="2"/>
        <v>10</v>
      </c>
      <c r="U43" s="1">
        <f t="shared" si="3"/>
        <v>6.7248347778119593</v>
      </c>
      <c r="V43" s="1">
        <v>17.727</v>
      </c>
      <c r="W43" s="1">
        <v>20.976600000000001</v>
      </c>
      <c r="X43" s="1">
        <v>19.115400000000001</v>
      </c>
      <c r="Y43" s="1">
        <v>20.109400000000001</v>
      </c>
      <c r="Z43" s="1">
        <v>26.043399999999998</v>
      </c>
      <c r="AA43" s="1">
        <v>18.475999999999999</v>
      </c>
      <c r="AB43" s="1">
        <v>21.0108</v>
      </c>
      <c r="AC43" s="1"/>
      <c r="AD43" s="1">
        <f>G43*Q43</f>
        <v>61.74799999999999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81</v>
      </c>
      <c r="B44" s="1" t="s">
        <v>36</v>
      </c>
      <c r="C44" s="1">
        <v>87.31</v>
      </c>
      <c r="D44" s="1">
        <v>50.883000000000003</v>
      </c>
      <c r="E44" s="1">
        <v>55.411999999999999</v>
      </c>
      <c r="F44" s="1">
        <v>72.084999999999994</v>
      </c>
      <c r="G44" s="7">
        <v>1</v>
      </c>
      <c r="H44" s="1">
        <v>45</v>
      </c>
      <c r="I44" s="1" t="s">
        <v>34</v>
      </c>
      <c r="J44" s="1">
        <v>57</v>
      </c>
      <c r="K44" s="1">
        <f t="shared" si="4"/>
        <v>-1.588000000000001</v>
      </c>
      <c r="L44" s="1"/>
      <c r="M44" s="1"/>
      <c r="N44" s="1">
        <v>0</v>
      </c>
      <c r="O44" s="1"/>
      <c r="P44" s="1">
        <f t="shared" si="1"/>
        <v>11.0824</v>
      </c>
      <c r="Q44" s="5">
        <f t="shared" si="5"/>
        <v>38.739000000000004</v>
      </c>
      <c r="R44" s="5"/>
      <c r="S44" s="1"/>
      <c r="T44" s="1">
        <f t="shared" si="2"/>
        <v>10</v>
      </c>
      <c r="U44" s="1">
        <f t="shared" si="3"/>
        <v>6.5044575182270981</v>
      </c>
      <c r="V44" s="1">
        <v>8.8704000000000001</v>
      </c>
      <c r="W44" s="1">
        <v>12.3186</v>
      </c>
      <c r="X44" s="1">
        <v>12.0722</v>
      </c>
      <c r="Y44" s="1">
        <v>10.058</v>
      </c>
      <c r="Z44" s="1">
        <v>13.6402</v>
      </c>
      <c r="AA44" s="1">
        <v>9.7056000000000004</v>
      </c>
      <c r="AB44" s="1">
        <v>11.3148</v>
      </c>
      <c r="AC44" s="1"/>
      <c r="AD44" s="1">
        <f>G44*Q44</f>
        <v>38.739000000000004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82</v>
      </c>
      <c r="B45" s="1" t="s">
        <v>33</v>
      </c>
      <c r="C45" s="1">
        <v>4</v>
      </c>
      <c r="D45" s="1"/>
      <c r="E45" s="1"/>
      <c r="F45" s="1">
        <v>4</v>
      </c>
      <c r="G45" s="7">
        <v>0.09</v>
      </c>
      <c r="H45" s="1">
        <v>45</v>
      </c>
      <c r="I45" s="1" t="s">
        <v>34</v>
      </c>
      <c r="J45" s="1"/>
      <c r="K45" s="1">
        <f t="shared" si="4"/>
        <v>0</v>
      </c>
      <c r="L45" s="1"/>
      <c r="M45" s="1"/>
      <c r="N45" s="1">
        <v>10</v>
      </c>
      <c r="O45" s="1"/>
      <c r="P45" s="1">
        <f t="shared" si="1"/>
        <v>0</v>
      </c>
      <c r="Q45" s="5"/>
      <c r="R45" s="5"/>
      <c r="S45" s="1"/>
      <c r="T45" s="1" t="e">
        <f t="shared" si="2"/>
        <v>#DIV/0!</v>
      </c>
      <c r="U45" s="1" t="e">
        <f t="shared" si="3"/>
        <v>#DIV/0!</v>
      </c>
      <c r="V45" s="1">
        <v>0.8</v>
      </c>
      <c r="W45" s="1">
        <v>0</v>
      </c>
      <c r="X45" s="1">
        <v>0</v>
      </c>
      <c r="Y45" s="1">
        <v>0</v>
      </c>
      <c r="Z45" s="1">
        <v>-0.2</v>
      </c>
      <c r="AA45" s="1">
        <v>-0.2</v>
      </c>
      <c r="AB45" s="1">
        <v>-0.2</v>
      </c>
      <c r="AC45" s="17" t="s">
        <v>37</v>
      </c>
      <c r="AD45" s="1">
        <f>G45*Q45</f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83</v>
      </c>
      <c r="B46" s="1" t="s">
        <v>33</v>
      </c>
      <c r="C46" s="1">
        <v>75</v>
      </c>
      <c r="D46" s="1"/>
      <c r="E46" s="1">
        <v>17</v>
      </c>
      <c r="F46" s="1">
        <v>58</v>
      </c>
      <c r="G46" s="7">
        <v>0.35</v>
      </c>
      <c r="H46" s="1">
        <v>45</v>
      </c>
      <c r="I46" s="1" t="s">
        <v>34</v>
      </c>
      <c r="J46" s="1">
        <v>17</v>
      </c>
      <c r="K46" s="1">
        <f t="shared" si="4"/>
        <v>0</v>
      </c>
      <c r="L46" s="1"/>
      <c r="M46" s="1"/>
      <c r="N46" s="1">
        <v>0</v>
      </c>
      <c r="O46" s="1"/>
      <c r="P46" s="1">
        <f t="shared" si="1"/>
        <v>3.4</v>
      </c>
      <c r="Q46" s="5"/>
      <c r="R46" s="5"/>
      <c r="S46" s="1"/>
      <c r="T46" s="1">
        <f t="shared" si="2"/>
        <v>17.058823529411764</v>
      </c>
      <c r="U46" s="1">
        <f t="shared" si="3"/>
        <v>17.058823529411764</v>
      </c>
      <c r="V46" s="1">
        <v>1.8</v>
      </c>
      <c r="W46" s="1">
        <v>3.6</v>
      </c>
      <c r="X46" s="1">
        <v>6.6</v>
      </c>
      <c r="Y46" s="1">
        <v>0</v>
      </c>
      <c r="Z46" s="1">
        <v>0</v>
      </c>
      <c r="AA46" s="1">
        <v>0</v>
      </c>
      <c r="AB46" s="1">
        <v>0</v>
      </c>
      <c r="AC46" s="21" t="s">
        <v>155</v>
      </c>
      <c r="AD46" s="1">
        <f>G46*Q46</f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1" t="s">
        <v>84</v>
      </c>
      <c r="B47" s="11" t="s">
        <v>36</v>
      </c>
      <c r="C47" s="11">
        <v>-4.0179999999999998</v>
      </c>
      <c r="D47" s="11">
        <v>5.9740000000000002</v>
      </c>
      <c r="E47" s="18">
        <v>1.956</v>
      </c>
      <c r="F47" s="11"/>
      <c r="G47" s="12">
        <v>0</v>
      </c>
      <c r="H47" s="11">
        <v>45</v>
      </c>
      <c r="I47" s="11" t="s">
        <v>71</v>
      </c>
      <c r="J47" s="11">
        <v>2</v>
      </c>
      <c r="K47" s="11">
        <f t="shared" si="4"/>
        <v>-4.4000000000000039E-2</v>
      </c>
      <c r="L47" s="11"/>
      <c r="M47" s="11"/>
      <c r="N47" s="11"/>
      <c r="O47" s="11"/>
      <c r="P47" s="11">
        <f t="shared" si="1"/>
        <v>0.39119999999999999</v>
      </c>
      <c r="Q47" s="13"/>
      <c r="R47" s="13"/>
      <c r="S47" s="11"/>
      <c r="T47" s="11">
        <f t="shared" si="2"/>
        <v>0</v>
      </c>
      <c r="U47" s="11">
        <f t="shared" si="3"/>
        <v>0</v>
      </c>
      <c r="V47" s="11">
        <v>0.49840000000000001</v>
      </c>
      <c r="W47" s="11">
        <v>0.20480000000000001</v>
      </c>
      <c r="X47" s="11">
        <v>1.0045999999999999</v>
      </c>
      <c r="Y47" s="11">
        <v>6.8365999999999998</v>
      </c>
      <c r="Z47" s="11">
        <v>14.4558</v>
      </c>
      <c r="AA47" s="11">
        <v>10.6364</v>
      </c>
      <c r="AB47" s="11">
        <v>11.4392</v>
      </c>
      <c r="AC47" s="11" t="s">
        <v>85</v>
      </c>
      <c r="AD47" s="1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86</v>
      </c>
      <c r="B48" s="1" t="s">
        <v>36</v>
      </c>
      <c r="C48" s="1">
        <v>115.84</v>
      </c>
      <c r="D48" s="1">
        <v>1.0740000000000001</v>
      </c>
      <c r="E48" s="18">
        <f>91.047+E47</f>
        <v>93.003</v>
      </c>
      <c r="F48" s="1">
        <v>25.867000000000001</v>
      </c>
      <c r="G48" s="7">
        <v>1</v>
      </c>
      <c r="H48" s="1">
        <v>45</v>
      </c>
      <c r="I48" s="1" t="s">
        <v>34</v>
      </c>
      <c r="J48" s="1">
        <v>93</v>
      </c>
      <c r="K48" s="1">
        <f t="shared" si="4"/>
        <v>3.0000000000001137E-3</v>
      </c>
      <c r="L48" s="1"/>
      <c r="M48" s="1"/>
      <c r="N48" s="1">
        <v>90</v>
      </c>
      <c r="O48" s="1"/>
      <c r="P48" s="1">
        <f t="shared" si="1"/>
        <v>18.6006</v>
      </c>
      <c r="Q48" s="5">
        <f t="shared" ref="Q48:Q56" si="6">10*P48-O48-F48-N48</f>
        <v>70.13900000000001</v>
      </c>
      <c r="R48" s="5"/>
      <c r="S48" s="1"/>
      <c r="T48" s="1">
        <f t="shared" si="2"/>
        <v>10.000000000000002</v>
      </c>
      <c r="U48" s="1">
        <f t="shared" si="3"/>
        <v>6.2292076599679582</v>
      </c>
      <c r="V48" s="1">
        <v>14.919600000000001</v>
      </c>
      <c r="W48" s="1">
        <v>7.4226000000000001</v>
      </c>
      <c r="X48" s="1">
        <v>6.0115999999999996</v>
      </c>
      <c r="Y48" s="1">
        <v>0.2006</v>
      </c>
      <c r="Z48" s="1">
        <v>0</v>
      </c>
      <c r="AA48" s="1">
        <v>0</v>
      </c>
      <c r="AB48" s="1">
        <v>0</v>
      </c>
      <c r="AC48" s="10" t="s">
        <v>156</v>
      </c>
      <c r="AD48" s="1">
        <f>G48*Q48</f>
        <v>70.13900000000001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87</v>
      </c>
      <c r="B49" s="1" t="s">
        <v>36</v>
      </c>
      <c r="C49" s="1">
        <v>-0.20300000000000001</v>
      </c>
      <c r="D49" s="1">
        <v>355.435</v>
      </c>
      <c r="E49" s="1">
        <v>49.061</v>
      </c>
      <c r="F49" s="1">
        <v>306.17099999999999</v>
      </c>
      <c r="G49" s="7">
        <v>1</v>
      </c>
      <c r="H49" s="1">
        <v>45</v>
      </c>
      <c r="I49" s="1" t="s">
        <v>34</v>
      </c>
      <c r="J49" s="1">
        <v>87.5</v>
      </c>
      <c r="K49" s="1">
        <f t="shared" si="4"/>
        <v>-38.439</v>
      </c>
      <c r="L49" s="1"/>
      <c r="M49" s="1"/>
      <c r="N49" s="1">
        <v>0</v>
      </c>
      <c r="O49" s="1"/>
      <c r="P49" s="1">
        <f t="shared" si="1"/>
        <v>9.8122000000000007</v>
      </c>
      <c r="Q49" s="5"/>
      <c r="R49" s="5"/>
      <c r="S49" s="1"/>
      <c r="T49" s="1">
        <f t="shared" si="2"/>
        <v>31.203094107335762</v>
      </c>
      <c r="U49" s="1">
        <f t="shared" si="3"/>
        <v>31.203094107335762</v>
      </c>
      <c r="V49" s="1">
        <v>3.9636</v>
      </c>
      <c r="W49" s="1">
        <v>26.9102</v>
      </c>
      <c r="X49" s="1">
        <v>8.3491999999999997</v>
      </c>
      <c r="Y49" s="1">
        <v>9.2721999999999998</v>
      </c>
      <c r="Z49" s="1">
        <v>15.7614</v>
      </c>
      <c r="AA49" s="1">
        <v>10.534599999999999</v>
      </c>
      <c r="AB49" s="1">
        <v>6.1978</v>
      </c>
      <c r="AC49" s="21" t="s">
        <v>37</v>
      </c>
      <c r="AD49" s="1">
        <f>G49*Q49</f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88</v>
      </c>
      <c r="B50" s="1" t="s">
        <v>33</v>
      </c>
      <c r="C50" s="1">
        <v>428</v>
      </c>
      <c r="D50" s="1">
        <v>344</v>
      </c>
      <c r="E50" s="1">
        <v>418</v>
      </c>
      <c r="F50" s="1">
        <v>334</v>
      </c>
      <c r="G50" s="7">
        <v>0.28000000000000003</v>
      </c>
      <c r="H50" s="1">
        <v>45</v>
      </c>
      <c r="I50" s="1" t="s">
        <v>34</v>
      </c>
      <c r="J50" s="1">
        <v>433</v>
      </c>
      <c r="K50" s="1">
        <f t="shared" si="4"/>
        <v>-15</v>
      </c>
      <c r="L50" s="1"/>
      <c r="M50" s="1"/>
      <c r="N50" s="1">
        <v>290</v>
      </c>
      <c r="O50" s="1"/>
      <c r="P50" s="1">
        <f t="shared" si="1"/>
        <v>83.6</v>
      </c>
      <c r="Q50" s="5">
        <f t="shared" si="6"/>
        <v>212</v>
      </c>
      <c r="R50" s="5"/>
      <c r="S50" s="1"/>
      <c r="T50" s="1">
        <f t="shared" si="2"/>
        <v>10</v>
      </c>
      <c r="U50" s="1">
        <f t="shared" si="3"/>
        <v>7.4641148325358859</v>
      </c>
      <c r="V50" s="1">
        <v>70.8</v>
      </c>
      <c r="W50" s="1">
        <v>71.8</v>
      </c>
      <c r="X50" s="1">
        <v>40</v>
      </c>
      <c r="Y50" s="1">
        <v>71.2</v>
      </c>
      <c r="Z50" s="1">
        <v>101.4</v>
      </c>
      <c r="AA50" s="1">
        <v>55.2</v>
      </c>
      <c r="AB50" s="1">
        <v>81.400000000000006</v>
      </c>
      <c r="AC50" s="1"/>
      <c r="AD50" s="1">
        <f>G50*Q50</f>
        <v>59.360000000000007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89</v>
      </c>
      <c r="B51" s="1" t="s">
        <v>33</v>
      </c>
      <c r="C51" s="1">
        <v>468</v>
      </c>
      <c r="D51" s="1">
        <v>664</v>
      </c>
      <c r="E51" s="1">
        <v>505</v>
      </c>
      <c r="F51" s="18">
        <f>602+F35</f>
        <v>596</v>
      </c>
      <c r="G51" s="7">
        <v>0.35</v>
      </c>
      <c r="H51" s="1">
        <v>45</v>
      </c>
      <c r="I51" s="1" t="s">
        <v>34</v>
      </c>
      <c r="J51" s="1">
        <v>538</v>
      </c>
      <c r="K51" s="1">
        <f t="shared" si="4"/>
        <v>-33</v>
      </c>
      <c r="L51" s="1"/>
      <c r="M51" s="1"/>
      <c r="N51" s="1">
        <v>250</v>
      </c>
      <c r="O51" s="1">
        <v>100</v>
      </c>
      <c r="P51" s="1">
        <f t="shared" si="1"/>
        <v>101</v>
      </c>
      <c r="Q51" s="5">
        <f t="shared" si="6"/>
        <v>64</v>
      </c>
      <c r="R51" s="5"/>
      <c r="S51" s="1"/>
      <c r="T51" s="1">
        <f t="shared" si="2"/>
        <v>10</v>
      </c>
      <c r="U51" s="1">
        <f t="shared" si="3"/>
        <v>9.3663366336633658</v>
      </c>
      <c r="V51" s="1">
        <v>95.2</v>
      </c>
      <c r="W51" s="1">
        <v>97.4</v>
      </c>
      <c r="X51" s="1">
        <v>92.2</v>
      </c>
      <c r="Y51" s="1">
        <v>109.2</v>
      </c>
      <c r="Z51" s="1">
        <v>100.8</v>
      </c>
      <c r="AA51" s="1">
        <v>79.2</v>
      </c>
      <c r="AB51" s="1">
        <v>104.6</v>
      </c>
      <c r="AC51" s="1" t="s">
        <v>90</v>
      </c>
      <c r="AD51" s="1">
        <f>G51*Q51</f>
        <v>22.4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91</v>
      </c>
      <c r="B52" s="1" t="s">
        <v>33</v>
      </c>
      <c r="C52" s="1">
        <v>402</v>
      </c>
      <c r="D52" s="1">
        <v>360</v>
      </c>
      <c r="E52" s="1">
        <v>472</v>
      </c>
      <c r="F52" s="1">
        <v>284</v>
      </c>
      <c r="G52" s="7">
        <v>0.28000000000000003</v>
      </c>
      <c r="H52" s="1">
        <v>45</v>
      </c>
      <c r="I52" s="1" t="s">
        <v>34</v>
      </c>
      <c r="J52" s="1">
        <v>474</v>
      </c>
      <c r="K52" s="1">
        <f t="shared" si="4"/>
        <v>-2</v>
      </c>
      <c r="L52" s="1"/>
      <c r="M52" s="1"/>
      <c r="N52" s="1">
        <v>440</v>
      </c>
      <c r="O52" s="1"/>
      <c r="P52" s="1">
        <f t="shared" si="1"/>
        <v>94.4</v>
      </c>
      <c r="Q52" s="5">
        <f t="shared" si="6"/>
        <v>220</v>
      </c>
      <c r="R52" s="5"/>
      <c r="S52" s="1"/>
      <c r="T52" s="1">
        <f t="shared" si="2"/>
        <v>10</v>
      </c>
      <c r="U52" s="1">
        <f t="shared" si="3"/>
        <v>7.6694915254237284</v>
      </c>
      <c r="V52" s="1">
        <v>78.599999999999994</v>
      </c>
      <c r="W52" s="1">
        <v>68.400000000000006</v>
      </c>
      <c r="X52" s="1">
        <v>73.2</v>
      </c>
      <c r="Y52" s="1">
        <v>71.400000000000006</v>
      </c>
      <c r="Z52" s="1">
        <v>82</v>
      </c>
      <c r="AA52" s="1">
        <v>59</v>
      </c>
      <c r="AB52" s="1">
        <v>83.8</v>
      </c>
      <c r="AC52" s="10" t="s">
        <v>42</v>
      </c>
      <c r="AD52" s="1">
        <f>G52*Q52</f>
        <v>61.600000000000009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92</v>
      </c>
      <c r="B53" s="1" t="s">
        <v>33</v>
      </c>
      <c r="C53" s="1">
        <v>202</v>
      </c>
      <c r="D53" s="1">
        <v>1184</v>
      </c>
      <c r="E53" s="1">
        <v>462</v>
      </c>
      <c r="F53" s="1">
        <v>915</v>
      </c>
      <c r="G53" s="7">
        <v>0.35</v>
      </c>
      <c r="H53" s="1">
        <v>45</v>
      </c>
      <c r="I53" s="1" t="s">
        <v>47</v>
      </c>
      <c r="J53" s="1">
        <v>531</v>
      </c>
      <c r="K53" s="1">
        <f t="shared" si="4"/>
        <v>-69</v>
      </c>
      <c r="L53" s="1"/>
      <c r="M53" s="1"/>
      <c r="N53" s="1">
        <v>190</v>
      </c>
      <c r="O53" s="1">
        <v>100</v>
      </c>
      <c r="P53" s="1">
        <f t="shared" si="1"/>
        <v>92.4</v>
      </c>
      <c r="Q53" s="5"/>
      <c r="R53" s="5"/>
      <c r="S53" s="1"/>
      <c r="T53" s="1">
        <f t="shared" si="2"/>
        <v>13.04112554112554</v>
      </c>
      <c r="U53" s="1">
        <f t="shared" si="3"/>
        <v>13.04112554112554</v>
      </c>
      <c r="V53" s="1">
        <v>99.4</v>
      </c>
      <c r="W53" s="1">
        <v>115.6</v>
      </c>
      <c r="X53" s="1">
        <v>72.599999999999994</v>
      </c>
      <c r="Y53" s="1">
        <v>88.2</v>
      </c>
      <c r="Z53" s="1">
        <v>117.8</v>
      </c>
      <c r="AA53" s="1">
        <v>76.2</v>
      </c>
      <c r="AB53" s="1">
        <v>94.6</v>
      </c>
      <c r="AC53" s="1"/>
      <c r="AD53" s="1">
        <f>G53*Q53</f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93</v>
      </c>
      <c r="B54" s="1" t="s">
        <v>33</v>
      </c>
      <c r="C54" s="1">
        <v>672</v>
      </c>
      <c r="D54" s="1">
        <v>576</v>
      </c>
      <c r="E54" s="1">
        <v>540</v>
      </c>
      <c r="F54" s="1">
        <v>690</v>
      </c>
      <c r="G54" s="7">
        <v>0.35</v>
      </c>
      <c r="H54" s="1">
        <v>45</v>
      </c>
      <c r="I54" s="1" t="s">
        <v>47</v>
      </c>
      <c r="J54" s="1">
        <v>551</v>
      </c>
      <c r="K54" s="1">
        <f t="shared" si="4"/>
        <v>-11</v>
      </c>
      <c r="L54" s="1"/>
      <c r="M54" s="1"/>
      <c r="N54" s="1">
        <v>1000</v>
      </c>
      <c r="O54" s="1">
        <v>200</v>
      </c>
      <c r="P54" s="1">
        <f t="shared" si="1"/>
        <v>108</v>
      </c>
      <c r="Q54" s="5"/>
      <c r="R54" s="5"/>
      <c r="S54" s="1"/>
      <c r="T54" s="1">
        <f t="shared" si="2"/>
        <v>17.5</v>
      </c>
      <c r="U54" s="1">
        <f t="shared" si="3"/>
        <v>17.5</v>
      </c>
      <c r="V54" s="1">
        <v>138.80000000000001</v>
      </c>
      <c r="W54" s="1">
        <v>110</v>
      </c>
      <c r="X54" s="1">
        <v>118.8</v>
      </c>
      <c r="Y54" s="1">
        <v>94.6</v>
      </c>
      <c r="Z54" s="1">
        <v>105</v>
      </c>
      <c r="AA54" s="1">
        <v>75.599999999999994</v>
      </c>
      <c r="AB54" s="1">
        <v>110.6</v>
      </c>
      <c r="AC54" s="21" t="s">
        <v>60</v>
      </c>
      <c r="AD54" s="1">
        <f>G54*Q54</f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94</v>
      </c>
      <c r="B55" s="1" t="s">
        <v>33</v>
      </c>
      <c r="C55" s="1">
        <v>144</v>
      </c>
      <c r="D55" s="1">
        <v>40</v>
      </c>
      <c r="E55" s="1">
        <v>141</v>
      </c>
      <c r="F55" s="1">
        <v>41</v>
      </c>
      <c r="G55" s="7">
        <v>0.28000000000000003</v>
      </c>
      <c r="H55" s="1">
        <v>45</v>
      </c>
      <c r="I55" s="1" t="s">
        <v>34</v>
      </c>
      <c r="J55" s="1">
        <v>147</v>
      </c>
      <c r="K55" s="1">
        <f t="shared" si="4"/>
        <v>-6</v>
      </c>
      <c r="L55" s="1"/>
      <c r="M55" s="1"/>
      <c r="N55" s="1">
        <v>210</v>
      </c>
      <c r="O55" s="1"/>
      <c r="P55" s="1">
        <f t="shared" si="1"/>
        <v>28.2</v>
      </c>
      <c r="Q55" s="5">
        <f t="shared" si="6"/>
        <v>31</v>
      </c>
      <c r="R55" s="5"/>
      <c r="S55" s="1"/>
      <c r="T55" s="1">
        <f t="shared" si="2"/>
        <v>10</v>
      </c>
      <c r="U55" s="1">
        <f t="shared" si="3"/>
        <v>8.9007092198581557</v>
      </c>
      <c r="V55" s="1">
        <v>26.2</v>
      </c>
      <c r="W55" s="1">
        <v>21</v>
      </c>
      <c r="X55" s="1">
        <v>26.2</v>
      </c>
      <c r="Y55" s="1">
        <v>25.2</v>
      </c>
      <c r="Z55" s="1">
        <v>28.6</v>
      </c>
      <c r="AA55" s="1">
        <v>31.2</v>
      </c>
      <c r="AB55" s="1">
        <v>24.2</v>
      </c>
      <c r="AC55" s="1" t="s">
        <v>42</v>
      </c>
      <c r="AD55" s="1">
        <f>G55*Q55</f>
        <v>8.6800000000000015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95</v>
      </c>
      <c r="B56" s="1" t="s">
        <v>33</v>
      </c>
      <c r="C56" s="1">
        <v>342.99700000000001</v>
      </c>
      <c r="D56" s="1">
        <v>1192</v>
      </c>
      <c r="E56" s="1">
        <v>594</v>
      </c>
      <c r="F56" s="1">
        <v>917</v>
      </c>
      <c r="G56" s="7">
        <v>0.41</v>
      </c>
      <c r="H56" s="1">
        <v>45</v>
      </c>
      <c r="I56" s="1" t="s">
        <v>34</v>
      </c>
      <c r="J56" s="1">
        <v>621</v>
      </c>
      <c r="K56" s="1">
        <f t="shared" si="4"/>
        <v>-27</v>
      </c>
      <c r="L56" s="1"/>
      <c r="M56" s="1"/>
      <c r="N56" s="1">
        <v>240</v>
      </c>
      <c r="O56" s="1"/>
      <c r="P56" s="1">
        <f t="shared" si="1"/>
        <v>118.8</v>
      </c>
      <c r="Q56" s="5">
        <f t="shared" si="6"/>
        <v>31</v>
      </c>
      <c r="R56" s="5"/>
      <c r="S56" s="1"/>
      <c r="T56" s="1">
        <f t="shared" si="2"/>
        <v>10</v>
      </c>
      <c r="U56" s="1">
        <f t="shared" si="3"/>
        <v>9.7390572390572387</v>
      </c>
      <c r="V56" s="1">
        <v>134.4</v>
      </c>
      <c r="W56" s="1">
        <v>143.8006</v>
      </c>
      <c r="X56" s="1">
        <v>82.8</v>
      </c>
      <c r="Y56" s="1">
        <v>124</v>
      </c>
      <c r="Z56" s="1">
        <v>131.19999999999999</v>
      </c>
      <c r="AA56" s="1">
        <v>91</v>
      </c>
      <c r="AB56" s="1">
        <v>125.2</v>
      </c>
      <c r="AC56" s="1"/>
      <c r="AD56" s="1">
        <f>G56*Q56</f>
        <v>12.709999999999999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1" t="s">
        <v>96</v>
      </c>
      <c r="B57" s="11" t="s">
        <v>33</v>
      </c>
      <c r="C57" s="11">
        <v>114</v>
      </c>
      <c r="D57" s="11">
        <v>4</v>
      </c>
      <c r="E57" s="11">
        <v>98</v>
      </c>
      <c r="F57" s="11">
        <v>20</v>
      </c>
      <c r="G57" s="12">
        <v>0</v>
      </c>
      <c r="H57" s="11" t="e">
        <v>#N/A</v>
      </c>
      <c r="I57" s="11" t="s">
        <v>71</v>
      </c>
      <c r="J57" s="11">
        <v>173</v>
      </c>
      <c r="K57" s="11">
        <f t="shared" si="4"/>
        <v>-75</v>
      </c>
      <c r="L57" s="11"/>
      <c r="M57" s="11"/>
      <c r="N57" s="11"/>
      <c r="O57" s="11"/>
      <c r="P57" s="11">
        <f t="shared" si="1"/>
        <v>19.600000000000001</v>
      </c>
      <c r="Q57" s="13"/>
      <c r="R57" s="13"/>
      <c r="S57" s="11"/>
      <c r="T57" s="11">
        <f t="shared" si="2"/>
        <v>1.0204081632653061</v>
      </c>
      <c r="U57" s="11">
        <f t="shared" si="3"/>
        <v>1.0204081632653061</v>
      </c>
      <c r="V57" s="11">
        <v>36.799999999999997</v>
      </c>
      <c r="W57" s="11">
        <v>68.2</v>
      </c>
      <c r="X57" s="11">
        <v>27.2</v>
      </c>
      <c r="Y57" s="11">
        <v>2.4</v>
      </c>
      <c r="Z57" s="11">
        <v>0</v>
      </c>
      <c r="AA57" s="11">
        <v>0</v>
      </c>
      <c r="AB57" s="11">
        <v>0</v>
      </c>
      <c r="AC57" s="17" t="s">
        <v>97</v>
      </c>
      <c r="AD57" s="1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98</v>
      </c>
      <c r="B58" s="1" t="s">
        <v>33</v>
      </c>
      <c r="C58" s="1">
        <v>680</v>
      </c>
      <c r="D58" s="1">
        <v>5</v>
      </c>
      <c r="E58" s="18">
        <f>351+E101</f>
        <v>360</v>
      </c>
      <c r="F58" s="18">
        <f>330+F101</f>
        <v>321</v>
      </c>
      <c r="G58" s="7">
        <v>0.41</v>
      </c>
      <c r="H58" s="1">
        <v>45</v>
      </c>
      <c r="I58" s="1" t="s">
        <v>47</v>
      </c>
      <c r="J58" s="1">
        <v>360</v>
      </c>
      <c r="K58" s="1">
        <f t="shared" si="4"/>
        <v>0</v>
      </c>
      <c r="L58" s="1"/>
      <c r="M58" s="1"/>
      <c r="N58" s="1">
        <v>483</v>
      </c>
      <c r="O58" s="1"/>
      <c r="P58" s="1">
        <f t="shared" si="1"/>
        <v>72</v>
      </c>
      <c r="Q58" s="5"/>
      <c r="R58" s="5"/>
      <c r="S58" s="1"/>
      <c r="T58" s="1">
        <f t="shared" si="2"/>
        <v>11.166666666666666</v>
      </c>
      <c r="U58" s="1">
        <f t="shared" si="3"/>
        <v>11.166666666666666</v>
      </c>
      <c r="V58" s="1">
        <v>93</v>
      </c>
      <c r="W58" s="1">
        <v>74.8</v>
      </c>
      <c r="X58" s="1">
        <v>74.599999999999994</v>
      </c>
      <c r="Y58" s="1">
        <v>114.8</v>
      </c>
      <c r="Z58" s="1">
        <v>118</v>
      </c>
      <c r="AA58" s="1">
        <v>79.2</v>
      </c>
      <c r="AB58" s="1">
        <v>120.6</v>
      </c>
      <c r="AC58" s="1"/>
      <c r="AD58" s="1">
        <f>G58*Q58</f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100</v>
      </c>
      <c r="B59" s="1" t="s">
        <v>33</v>
      </c>
      <c r="C59" s="1">
        <v>292</v>
      </c>
      <c r="D59" s="1">
        <v>720</v>
      </c>
      <c r="E59" s="1">
        <v>334</v>
      </c>
      <c r="F59" s="1">
        <v>664</v>
      </c>
      <c r="G59" s="7">
        <v>0.41</v>
      </c>
      <c r="H59" s="1">
        <v>45</v>
      </c>
      <c r="I59" s="1" t="s">
        <v>34</v>
      </c>
      <c r="J59" s="1">
        <v>351</v>
      </c>
      <c r="K59" s="1">
        <f t="shared" si="4"/>
        <v>-17</v>
      </c>
      <c r="L59" s="1"/>
      <c r="M59" s="1"/>
      <c r="N59" s="1">
        <v>0</v>
      </c>
      <c r="O59" s="1"/>
      <c r="P59" s="1">
        <f t="shared" si="1"/>
        <v>66.8</v>
      </c>
      <c r="Q59" s="5"/>
      <c r="R59" s="5"/>
      <c r="S59" s="1"/>
      <c r="T59" s="1">
        <f t="shared" si="2"/>
        <v>9.9401197604790426</v>
      </c>
      <c r="U59" s="1">
        <f t="shared" si="3"/>
        <v>9.9401197604790426</v>
      </c>
      <c r="V59" s="1">
        <v>79.2</v>
      </c>
      <c r="W59" s="1">
        <v>92.8</v>
      </c>
      <c r="X59" s="1">
        <v>55.8</v>
      </c>
      <c r="Y59" s="1">
        <v>92</v>
      </c>
      <c r="Z59" s="1">
        <v>72.8</v>
      </c>
      <c r="AA59" s="1">
        <v>59.2</v>
      </c>
      <c r="AB59" s="1">
        <v>90.6</v>
      </c>
      <c r="AC59" s="1"/>
      <c r="AD59" s="1">
        <f>G59*Q59</f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101</v>
      </c>
      <c r="B60" s="1" t="s">
        <v>33</v>
      </c>
      <c r="C60" s="1">
        <v>35</v>
      </c>
      <c r="D60" s="1">
        <v>32</v>
      </c>
      <c r="E60" s="1">
        <v>15</v>
      </c>
      <c r="F60" s="1">
        <v>52</v>
      </c>
      <c r="G60" s="7">
        <v>0.4</v>
      </c>
      <c r="H60" s="1">
        <v>30</v>
      </c>
      <c r="I60" s="1" t="s">
        <v>34</v>
      </c>
      <c r="J60" s="1">
        <v>19</v>
      </c>
      <c r="K60" s="1">
        <f t="shared" si="4"/>
        <v>-4</v>
      </c>
      <c r="L60" s="1"/>
      <c r="M60" s="1"/>
      <c r="N60" s="1">
        <v>0</v>
      </c>
      <c r="O60" s="1"/>
      <c r="P60" s="1">
        <f t="shared" si="1"/>
        <v>3</v>
      </c>
      <c r="Q60" s="5"/>
      <c r="R60" s="5"/>
      <c r="S60" s="1"/>
      <c r="T60" s="1">
        <f t="shared" si="2"/>
        <v>17.333333333333332</v>
      </c>
      <c r="U60" s="1">
        <f t="shared" si="3"/>
        <v>17.333333333333332</v>
      </c>
      <c r="V60" s="1">
        <v>4.2</v>
      </c>
      <c r="W60" s="1">
        <v>4.4000000000000004</v>
      </c>
      <c r="X60" s="1">
        <v>5.8</v>
      </c>
      <c r="Y60" s="1">
        <v>0</v>
      </c>
      <c r="Z60" s="1">
        <v>2.2000000000000002</v>
      </c>
      <c r="AA60" s="1">
        <v>1.2</v>
      </c>
      <c r="AB60" s="1">
        <v>1.4</v>
      </c>
      <c r="AC60" s="21" t="s">
        <v>60</v>
      </c>
      <c r="AD60" s="1">
        <f>G60*Q60</f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102</v>
      </c>
      <c r="B61" s="1" t="s">
        <v>36</v>
      </c>
      <c r="C61" s="1">
        <v>4.2960000000000003</v>
      </c>
      <c r="D61" s="1"/>
      <c r="E61" s="1">
        <v>3.2410000000000001</v>
      </c>
      <c r="F61" s="1">
        <v>1.0549999999999999</v>
      </c>
      <c r="G61" s="7">
        <v>1</v>
      </c>
      <c r="H61" s="1">
        <v>30</v>
      </c>
      <c r="I61" s="1" t="s">
        <v>34</v>
      </c>
      <c r="J61" s="1">
        <v>3</v>
      </c>
      <c r="K61" s="1">
        <f t="shared" si="4"/>
        <v>0.2410000000000001</v>
      </c>
      <c r="L61" s="1"/>
      <c r="M61" s="1"/>
      <c r="N61" s="1">
        <v>0</v>
      </c>
      <c r="O61" s="1"/>
      <c r="P61" s="1">
        <f t="shared" si="1"/>
        <v>0.6482</v>
      </c>
      <c r="Q61" s="5">
        <f t="shared" ref="Q58:Q62" si="7">10*P61-O61-F61-N61</f>
        <v>5.4270000000000005</v>
      </c>
      <c r="R61" s="5"/>
      <c r="S61" s="1"/>
      <c r="T61" s="1">
        <f t="shared" si="2"/>
        <v>10</v>
      </c>
      <c r="U61" s="1">
        <f t="shared" si="3"/>
        <v>1.6275840789879665</v>
      </c>
      <c r="V61" s="1">
        <v>0.43440000000000001</v>
      </c>
      <c r="W61" s="1">
        <v>2.64</v>
      </c>
      <c r="X61" s="1">
        <v>0.86999999999999988</v>
      </c>
      <c r="Y61" s="1">
        <v>0</v>
      </c>
      <c r="Z61" s="1">
        <v>0</v>
      </c>
      <c r="AA61" s="1">
        <v>-0.2</v>
      </c>
      <c r="AB61" s="1">
        <v>0</v>
      </c>
      <c r="AC61" s="1" t="s">
        <v>42</v>
      </c>
      <c r="AD61" s="1">
        <f>G61*Q61</f>
        <v>5.4270000000000005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103</v>
      </c>
      <c r="B62" s="1" t="s">
        <v>33</v>
      </c>
      <c r="C62" s="1">
        <v>154</v>
      </c>
      <c r="D62" s="1">
        <v>98</v>
      </c>
      <c r="E62" s="1">
        <v>40</v>
      </c>
      <c r="F62" s="1">
        <v>209</v>
      </c>
      <c r="G62" s="7">
        <v>0.41</v>
      </c>
      <c r="H62" s="1">
        <v>45</v>
      </c>
      <c r="I62" s="1" t="s">
        <v>34</v>
      </c>
      <c r="J62" s="1">
        <v>43</v>
      </c>
      <c r="K62" s="1">
        <f t="shared" si="4"/>
        <v>-3</v>
      </c>
      <c r="L62" s="1"/>
      <c r="M62" s="1"/>
      <c r="N62" s="1">
        <v>0</v>
      </c>
      <c r="O62" s="1"/>
      <c r="P62" s="1">
        <f t="shared" si="1"/>
        <v>8</v>
      </c>
      <c r="Q62" s="5"/>
      <c r="R62" s="5"/>
      <c r="S62" s="1"/>
      <c r="T62" s="1">
        <f t="shared" si="2"/>
        <v>26.125</v>
      </c>
      <c r="U62" s="1">
        <f t="shared" si="3"/>
        <v>26.125</v>
      </c>
      <c r="V62" s="1">
        <v>6.2</v>
      </c>
      <c r="W62" s="1">
        <v>19.600000000000001</v>
      </c>
      <c r="X62" s="1">
        <v>17</v>
      </c>
      <c r="Y62" s="1">
        <v>7.6</v>
      </c>
      <c r="Z62" s="1">
        <v>24.2</v>
      </c>
      <c r="AA62" s="1">
        <v>1.4</v>
      </c>
      <c r="AB62" s="1">
        <v>15.8</v>
      </c>
      <c r="AC62" s="21" t="s">
        <v>155</v>
      </c>
      <c r="AD62" s="1">
        <f>G62*Q62</f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4" t="s">
        <v>104</v>
      </c>
      <c r="B63" s="14" t="s">
        <v>36</v>
      </c>
      <c r="C63" s="14"/>
      <c r="D63" s="14"/>
      <c r="E63" s="14"/>
      <c r="F63" s="14"/>
      <c r="G63" s="15">
        <v>0</v>
      </c>
      <c r="H63" s="14">
        <v>45</v>
      </c>
      <c r="I63" s="14" t="s">
        <v>34</v>
      </c>
      <c r="J63" s="14"/>
      <c r="K63" s="14">
        <f t="shared" si="4"/>
        <v>0</v>
      </c>
      <c r="L63" s="14"/>
      <c r="M63" s="14"/>
      <c r="N63" s="14"/>
      <c r="O63" s="14"/>
      <c r="P63" s="14">
        <f t="shared" si="1"/>
        <v>0</v>
      </c>
      <c r="Q63" s="16"/>
      <c r="R63" s="16"/>
      <c r="S63" s="14"/>
      <c r="T63" s="14" t="e">
        <f t="shared" si="2"/>
        <v>#DIV/0!</v>
      </c>
      <c r="U63" s="14" t="e">
        <f t="shared" si="3"/>
        <v>#DIV/0!</v>
      </c>
      <c r="V63" s="14">
        <v>0</v>
      </c>
      <c r="W63" s="14">
        <v>0</v>
      </c>
      <c r="X63" s="14">
        <v>0</v>
      </c>
      <c r="Y63" s="14">
        <v>-0.83460000000000001</v>
      </c>
      <c r="Z63" s="14">
        <v>0</v>
      </c>
      <c r="AA63" s="14">
        <v>0.82219999999999993</v>
      </c>
      <c r="AB63" s="14">
        <v>0.41720000000000002</v>
      </c>
      <c r="AC63" s="14" t="s">
        <v>105</v>
      </c>
      <c r="AD63" s="14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106</v>
      </c>
      <c r="B64" s="1" t="s">
        <v>33</v>
      </c>
      <c r="C64" s="1">
        <v>160</v>
      </c>
      <c r="D64" s="1">
        <v>241</v>
      </c>
      <c r="E64" s="1">
        <v>154</v>
      </c>
      <c r="F64" s="1">
        <v>245</v>
      </c>
      <c r="G64" s="7">
        <v>0.36</v>
      </c>
      <c r="H64" s="1">
        <v>45</v>
      </c>
      <c r="I64" s="1" t="s">
        <v>34</v>
      </c>
      <c r="J64" s="1">
        <v>157</v>
      </c>
      <c r="K64" s="1">
        <f t="shared" si="4"/>
        <v>-3</v>
      </c>
      <c r="L64" s="1"/>
      <c r="M64" s="1"/>
      <c r="N64" s="1">
        <v>48</v>
      </c>
      <c r="O64" s="1"/>
      <c r="P64" s="1">
        <f t="shared" si="1"/>
        <v>30.8</v>
      </c>
      <c r="Q64" s="5">
        <f t="shared" ref="Q64:Q72" si="8">10*P64-O64-F64-N64</f>
        <v>15</v>
      </c>
      <c r="R64" s="5"/>
      <c r="S64" s="1"/>
      <c r="T64" s="1">
        <f t="shared" si="2"/>
        <v>10</v>
      </c>
      <c r="U64" s="1">
        <f t="shared" si="3"/>
        <v>9.5129870129870131</v>
      </c>
      <c r="V64" s="1">
        <v>33.4</v>
      </c>
      <c r="W64" s="1">
        <v>36.6</v>
      </c>
      <c r="X64" s="1">
        <v>33</v>
      </c>
      <c r="Y64" s="1">
        <v>38.4</v>
      </c>
      <c r="Z64" s="1">
        <v>38</v>
      </c>
      <c r="AA64" s="1">
        <v>10.6</v>
      </c>
      <c r="AB64" s="1">
        <v>49.8</v>
      </c>
      <c r="AC64" s="1" t="s">
        <v>42</v>
      </c>
      <c r="AD64" s="1">
        <f>G64*Q64</f>
        <v>5.3999999999999995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107</v>
      </c>
      <c r="B65" s="1" t="s">
        <v>36</v>
      </c>
      <c r="C65" s="1">
        <v>20.45</v>
      </c>
      <c r="D65" s="1">
        <v>1.61</v>
      </c>
      <c r="E65" s="1">
        <v>16.638000000000002</v>
      </c>
      <c r="F65" s="1">
        <v>3.6930000000000001</v>
      </c>
      <c r="G65" s="7">
        <v>1</v>
      </c>
      <c r="H65" s="1">
        <v>45</v>
      </c>
      <c r="I65" s="1" t="s">
        <v>34</v>
      </c>
      <c r="J65" s="1">
        <v>15</v>
      </c>
      <c r="K65" s="1">
        <f t="shared" si="4"/>
        <v>1.6380000000000017</v>
      </c>
      <c r="L65" s="1"/>
      <c r="M65" s="1"/>
      <c r="N65" s="1">
        <v>26</v>
      </c>
      <c r="O65" s="1"/>
      <c r="P65" s="1">
        <f t="shared" si="1"/>
        <v>3.3276000000000003</v>
      </c>
      <c r="Q65" s="5">
        <f t="shared" si="8"/>
        <v>3.583000000000002</v>
      </c>
      <c r="R65" s="5"/>
      <c r="S65" s="1"/>
      <c r="T65" s="1">
        <f t="shared" si="2"/>
        <v>10</v>
      </c>
      <c r="U65" s="1">
        <f t="shared" si="3"/>
        <v>8.9232479865368433</v>
      </c>
      <c r="V65" s="1">
        <v>4.3268000000000004</v>
      </c>
      <c r="W65" s="1">
        <v>0.222</v>
      </c>
      <c r="X65" s="1">
        <v>2.8742000000000001</v>
      </c>
      <c r="Y65" s="1">
        <v>3.044</v>
      </c>
      <c r="Z65" s="1">
        <v>1.0868</v>
      </c>
      <c r="AA65" s="1">
        <v>1.0853999999999999</v>
      </c>
      <c r="AB65" s="1">
        <v>1.958</v>
      </c>
      <c r="AC65" s="10" t="s">
        <v>42</v>
      </c>
      <c r="AD65" s="1">
        <f>G65*Q65</f>
        <v>3.583000000000002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108</v>
      </c>
      <c r="B66" s="1" t="s">
        <v>33</v>
      </c>
      <c r="C66" s="1">
        <v>87</v>
      </c>
      <c r="D66" s="1"/>
      <c r="E66" s="1">
        <v>31</v>
      </c>
      <c r="F66" s="1">
        <v>55</v>
      </c>
      <c r="G66" s="7">
        <v>0.41</v>
      </c>
      <c r="H66" s="1">
        <v>45</v>
      </c>
      <c r="I66" s="1" t="s">
        <v>34</v>
      </c>
      <c r="J66" s="1">
        <v>32</v>
      </c>
      <c r="K66" s="1">
        <f t="shared" si="4"/>
        <v>-1</v>
      </c>
      <c r="L66" s="1"/>
      <c r="M66" s="1"/>
      <c r="N66" s="1">
        <v>18</v>
      </c>
      <c r="O66" s="1"/>
      <c r="P66" s="1">
        <f t="shared" si="1"/>
        <v>6.2</v>
      </c>
      <c r="Q66" s="5"/>
      <c r="R66" s="5"/>
      <c r="S66" s="1"/>
      <c r="T66" s="1">
        <f t="shared" si="2"/>
        <v>11.774193548387096</v>
      </c>
      <c r="U66" s="1">
        <f t="shared" si="3"/>
        <v>11.774193548387096</v>
      </c>
      <c r="V66" s="1">
        <v>7.4</v>
      </c>
      <c r="W66" s="1">
        <v>3.6</v>
      </c>
      <c r="X66" s="1">
        <v>7.8</v>
      </c>
      <c r="Y66" s="1">
        <v>10.8</v>
      </c>
      <c r="Z66" s="1">
        <v>7.4</v>
      </c>
      <c r="AA66" s="1">
        <v>-3.6</v>
      </c>
      <c r="AB66" s="1">
        <v>11.6</v>
      </c>
      <c r="AC66" s="1"/>
      <c r="AD66" s="1">
        <f>G66*Q66</f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109</v>
      </c>
      <c r="B67" s="1" t="s">
        <v>33</v>
      </c>
      <c r="C67" s="1">
        <v>88</v>
      </c>
      <c r="D67" s="1"/>
      <c r="E67" s="1">
        <v>2</v>
      </c>
      <c r="F67" s="1">
        <v>84</v>
      </c>
      <c r="G67" s="7">
        <v>0.41</v>
      </c>
      <c r="H67" s="1">
        <v>45</v>
      </c>
      <c r="I67" s="1" t="s">
        <v>34</v>
      </c>
      <c r="J67" s="1">
        <v>4</v>
      </c>
      <c r="K67" s="1">
        <f t="shared" si="4"/>
        <v>-2</v>
      </c>
      <c r="L67" s="1"/>
      <c r="M67" s="1"/>
      <c r="N67" s="1">
        <v>0</v>
      </c>
      <c r="O67" s="1"/>
      <c r="P67" s="1">
        <f t="shared" si="1"/>
        <v>0.4</v>
      </c>
      <c r="Q67" s="5"/>
      <c r="R67" s="5"/>
      <c r="S67" s="1"/>
      <c r="T67" s="1">
        <f t="shared" si="2"/>
        <v>210</v>
      </c>
      <c r="U67" s="1">
        <f t="shared" si="3"/>
        <v>210</v>
      </c>
      <c r="V67" s="1">
        <v>1.4</v>
      </c>
      <c r="W67" s="1">
        <v>4.4000000000000004</v>
      </c>
      <c r="X67" s="1">
        <v>8.8000000000000007</v>
      </c>
      <c r="Y67" s="1">
        <v>5.8</v>
      </c>
      <c r="Z67" s="1">
        <v>4.4000000000000004</v>
      </c>
      <c r="AA67" s="1">
        <v>-1</v>
      </c>
      <c r="AB67" s="1">
        <v>7.2</v>
      </c>
      <c r="AC67" s="21" t="s">
        <v>155</v>
      </c>
      <c r="AD67" s="1">
        <f>G67*Q67</f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110</v>
      </c>
      <c r="B68" s="1" t="s">
        <v>33</v>
      </c>
      <c r="C68" s="1">
        <v>204</v>
      </c>
      <c r="D68" s="1">
        <v>1</v>
      </c>
      <c r="E68" s="1">
        <v>173</v>
      </c>
      <c r="F68" s="1">
        <v>30</v>
      </c>
      <c r="G68" s="7">
        <v>0.28000000000000003</v>
      </c>
      <c r="H68" s="1">
        <v>45</v>
      </c>
      <c r="I68" s="1" t="s">
        <v>34</v>
      </c>
      <c r="J68" s="1">
        <v>177</v>
      </c>
      <c r="K68" s="1">
        <f t="shared" ref="K68:K98" si="9">E68-J68</f>
        <v>-4</v>
      </c>
      <c r="L68" s="1"/>
      <c r="M68" s="1"/>
      <c r="N68" s="1">
        <v>290</v>
      </c>
      <c r="O68" s="1"/>
      <c r="P68" s="1">
        <f t="shared" si="1"/>
        <v>34.6</v>
      </c>
      <c r="Q68" s="5">
        <f t="shared" si="8"/>
        <v>26</v>
      </c>
      <c r="R68" s="5"/>
      <c r="S68" s="1"/>
      <c r="T68" s="1">
        <f t="shared" si="2"/>
        <v>10</v>
      </c>
      <c r="U68" s="1">
        <f t="shared" si="3"/>
        <v>9.2485549132947966</v>
      </c>
      <c r="V68" s="1">
        <v>31.4</v>
      </c>
      <c r="W68" s="1">
        <v>20.2</v>
      </c>
      <c r="X68" s="1">
        <v>21</v>
      </c>
      <c r="Y68" s="1">
        <v>35.4</v>
      </c>
      <c r="Z68" s="1">
        <v>21.8</v>
      </c>
      <c r="AA68" s="1">
        <v>20.399999999999999</v>
      </c>
      <c r="AB68" s="1">
        <v>31.6</v>
      </c>
      <c r="AC68" s="1"/>
      <c r="AD68" s="1">
        <f>G68*Q68</f>
        <v>7.2800000000000011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111</v>
      </c>
      <c r="B69" s="1" t="s">
        <v>33</v>
      </c>
      <c r="C69" s="1">
        <v>491</v>
      </c>
      <c r="D69" s="1">
        <v>520</v>
      </c>
      <c r="E69" s="1">
        <v>485</v>
      </c>
      <c r="F69" s="1">
        <v>515</v>
      </c>
      <c r="G69" s="7">
        <v>0.4</v>
      </c>
      <c r="H69" s="1">
        <v>45</v>
      </c>
      <c r="I69" s="1" t="s">
        <v>34</v>
      </c>
      <c r="J69" s="1">
        <v>496</v>
      </c>
      <c r="K69" s="1">
        <f t="shared" si="9"/>
        <v>-11</v>
      </c>
      <c r="L69" s="1"/>
      <c r="M69" s="1"/>
      <c r="N69" s="1">
        <v>380</v>
      </c>
      <c r="O69" s="1"/>
      <c r="P69" s="1">
        <f t="shared" ref="P69:P103" si="10">E69/5</f>
        <v>97</v>
      </c>
      <c r="Q69" s="5">
        <f t="shared" si="8"/>
        <v>75</v>
      </c>
      <c r="R69" s="5"/>
      <c r="S69" s="1"/>
      <c r="T69" s="1">
        <f t="shared" ref="T69:T103" si="11">(F69+N69+O69+Q69)/P69</f>
        <v>10</v>
      </c>
      <c r="U69" s="1">
        <f t="shared" ref="U69:U103" si="12">(F69+N69+O69)/P69</f>
        <v>9.2268041237113394</v>
      </c>
      <c r="V69" s="1">
        <v>108.4</v>
      </c>
      <c r="W69" s="1">
        <v>102.2</v>
      </c>
      <c r="X69" s="1">
        <v>100.8</v>
      </c>
      <c r="Y69" s="1">
        <v>112.6</v>
      </c>
      <c r="Z69" s="1">
        <v>94.2</v>
      </c>
      <c r="AA69" s="1">
        <v>103.2</v>
      </c>
      <c r="AB69" s="1">
        <v>107.4</v>
      </c>
      <c r="AC69" s="1" t="s">
        <v>42</v>
      </c>
      <c r="AD69" s="1">
        <f>G69*Q69</f>
        <v>30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112</v>
      </c>
      <c r="B70" s="1" t="s">
        <v>33</v>
      </c>
      <c r="C70" s="1">
        <v>20</v>
      </c>
      <c r="D70" s="1">
        <v>17</v>
      </c>
      <c r="E70" s="1">
        <v>19</v>
      </c>
      <c r="F70" s="1">
        <v>16</v>
      </c>
      <c r="G70" s="7">
        <v>0.33</v>
      </c>
      <c r="H70" s="1" t="e">
        <v>#N/A</v>
      </c>
      <c r="I70" s="1" t="s">
        <v>34</v>
      </c>
      <c r="J70" s="1">
        <v>39</v>
      </c>
      <c r="K70" s="1">
        <f t="shared" si="9"/>
        <v>-20</v>
      </c>
      <c r="L70" s="1"/>
      <c r="M70" s="1"/>
      <c r="N70" s="1">
        <v>118</v>
      </c>
      <c r="O70" s="1"/>
      <c r="P70" s="1">
        <f t="shared" si="10"/>
        <v>3.8</v>
      </c>
      <c r="Q70" s="5"/>
      <c r="R70" s="5"/>
      <c r="S70" s="1"/>
      <c r="T70" s="1">
        <f t="shared" si="11"/>
        <v>35.263157894736842</v>
      </c>
      <c r="U70" s="1">
        <f t="shared" si="12"/>
        <v>35.263157894736842</v>
      </c>
      <c r="V70" s="1">
        <v>13.6</v>
      </c>
      <c r="W70" s="1">
        <v>6.2</v>
      </c>
      <c r="X70" s="1">
        <v>6</v>
      </c>
      <c r="Y70" s="1">
        <v>10.4</v>
      </c>
      <c r="Z70" s="1">
        <v>7.8</v>
      </c>
      <c r="AA70" s="1">
        <v>1.2</v>
      </c>
      <c r="AB70" s="1">
        <v>8</v>
      </c>
      <c r="AC70" s="21" t="s">
        <v>37</v>
      </c>
      <c r="AD70" s="1">
        <f>G70*Q70</f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113</v>
      </c>
      <c r="B71" s="1" t="s">
        <v>36</v>
      </c>
      <c r="C71" s="1">
        <v>-0.33400000000000002</v>
      </c>
      <c r="D71" s="1">
        <v>0.33400000000000002</v>
      </c>
      <c r="E71" s="1">
        <v>-0.66700000000000004</v>
      </c>
      <c r="F71" s="1"/>
      <c r="G71" s="7">
        <v>1</v>
      </c>
      <c r="H71" s="1">
        <v>45</v>
      </c>
      <c r="I71" s="1" t="s">
        <v>34</v>
      </c>
      <c r="J71" s="1"/>
      <c r="K71" s="1">
        <f t="shared" si="9"/>
        <v>-0.66700000000000004</v>
      </c>
      <c r="L71" s="1"/>
      <c r="M71" s="1"/>
      <c r="N71" s="1">
        <v>10</v>
      </c>
      <c r="O71" s="1"/>
      <c r="P71" s="1">
        <f t="shared" si="10"/>
        <v>-0.13340000000000002</v>
      </c>
      <c r="Q71" s="5"/>
      <c r="R71" s="5"/>
      <c r="S71" s="1"/>
      <c r="T71" s="1">
        <f t="shared" si="11"/>
        <v>-74.962518740629676</v>
      </c>
      <c r="U71" s="1">
        <f t="shared" si="12"/>
        <v>-74.962518740629676</v>
      </c>
      <c r="V71" s="1">
        <v>0.93879999999999997</v>
      </c>
      <c r="W71" s="1">
        <v>0.53239999999999998</v>
      </c>
      <c r="X71" s="1">
        <v>0.79279999999999995</v>
      </c>
      <c r="Y71" s="1">
        <v>0.52639999999999998</v>
      </c>
      <c r="Z71" s="1">
        <v>0.79659999999999997</v>
      </c>
      <c r="AA71" s="1">
        <v>0.52880000000000005</v>
      </c>
      <c r="AB71" s="1">
        <v>0.66059999999999997</v>
      </c>
      <c r="AC71" s="1"/>
      <c r="AD71" s="1">
        <f>G71*Q71</f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114</v>
      </c>
      <c r="B72" s="1" t="s">
        <v>33</v>
      </c>
      <c r="C72" s="1">
        <v>35</v>
      </c>
      <c r="D72" s="1"/>
      <c r="E72" s="1">
        <v>10</v>
      </c>
      <c r="F72" s="1">
        <v>12</v>
      </c>
      <c r="G72" s="7">
        <v>0.33</v>
      </c>
      <c r="H72" s="1">
        <v>45</v>
      </c>
      <c r="I72" s="1" t="s">
        <v>34</v>
      </c>
      <c r="J72" s="1">
        <v>22</v>
      </c>
      <c r="K72" s="1">
        <f t="shared" si="9"/>
        <v>-12</v>
      </c>
      <c r="L72" s="1"/>
      <c r="M72" s="1"/>
      <c r="N72" s="1">
        <v>60</v>
      </c>
      <c r="O72" s="1"/>
      <c r="P72" s="1">
        <f t="shared" si="10"/>
        <v>2</v>
      </c>
      <c r="Q72" s="5"/>
      <c r="R72" s="5"/>
      <c r="S72" s="1"/>
      <c r="T72" s="1">
        <f t="shared" si="11"/>
        <v>36</v>
      </c>
      <c r="U72" s="1">
        <f t="shared" si="12"/>
        <v>36</v>
      </c>
      <c r="V72" s="1">
        <v>6</v>
      </c>
      <c r="W72" s="1">
        <v>2.2000000000000002</v>
      </c>
      <c r="X72" s="1">
        <v>0</v>
      </c>
      <c r="Y72" s="1">
        <v>6.4</v>
      </c>
      <c r="Z72" s="1">
        <v>1.8</v>
      </c>
      <c r="AA72" s="1">
        <v>-1.4</v>
      </c>
      <c r="AB72" s="1">
        <v>4</v>
      </c>
      <c r="AC72" s="21" t="s">
        <v>37</v>
      </c>
      <c r="AD72" s="1">
        <f>G72*Q72</f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4" t="s">
        <v>115</v>
      </c>
      <c r="B73" s="14" t="s">
        <v>36</v>
      </c>
      <c r="C73" s="14"/>
      <c r="D73" s="14"/>
      <c r="E73" s="14"/>
      <c r="F73" s="14"/>
      <c r="G73" s="15">
        <v>0</v>
      </c>
      <c r="H73" s="14">
        <v>45</v>
      </c>
      <c r="I73" s="14" t="s">
        <v>34</v>
      </c>
      <c r="J73" s="14"/>
      <c r="K73" s="14">
        <f t="shared" si="9"/>
        <v>0</v>
      </c>
      <c r="L73" s="14"/>
      <c r="M73" s="14"/>
      <c r="N73" s="14"/>
      <c r="O73" s="14"/>
      <c r="P73" s="14">
        <f t="shared" si="10"/>
        <v>0</v>
      </c>
      <c r="Q73" s="16"/>
      <c r="R73" s="16"/>
      <c r="S73" s="14"/>
      <c r="T73" s="14" t="e">
        <f t="shared" si="11"/>
        <v>#DIV/0!</v>
      </c>
      <c r="U73" s="14" t="e">
        <f t="shared" si="12"/>
        <v>#DIV/0!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 t="s">
        <v>116</v>
      </c>
      <c r="AD73" s="14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117</v>
      </c>
      <c r="B74" s="1" t="s">
        <v>33</v>
      </c>
      <c r="C74" s="1">
        <v>59</v>
      </c>
      <c r="D74" s="1">
        <v>176</v>
      </c>
      <c r="E74" s="1">
        <v>102</v>
      </c>
      <c r="F74" s="1">
        <v>128</v>
      </c>
      <c r="G74" s="7">
        <v>0.33</v>
      </c>
      <c r="H74" s="1">
        <v>45</v>
      </c>
      <c r="I74" s="1" t="s">
        <v>34</v>
      </c>
      <c r="J74" s="1">
        <v>157</v>
      </c>
      <c r="K74" s="1">
        <f t="shared" si="9"/>
        <v>-55</v>
      </c>
      <c r="L74" s="1"/>
      <c r="M74" s="1"/>
      <c r="N74" s="1">
        <v>80</v>
      </c>
      <c r="O74" s="1"/>
      <c r="P74" s="1">
        <f t="shared" si="10"/>
        <v>20.399999999999999</v>
      </c>
      <c r="Q74" s="5"/>
      <c r="R74" s="5"/>
      <c r="S74" s="1"/>
      <c r="T74" s="1">
        <f t="shared" si="11"/>
        <v>10.19607843137255</v>
      </c>
      <c r="U74" s="1">
        <f t="shared" si="12"/>
        <v>10.19607843137255</v>
      </c>
      <c r="V74" s="1">
        <v>31.4</v>
      </c>
      <c r="W74" s="1">
        <v>36.6</v>
      </c>
      <c r="X74" s="1">
        <v>25.8</v>
      </c>
      <c r="Y74" s="1">
        <v>25</v>
      </c>
      <c r="Z74" s="1">
        <v>31</v>
      </c>
      <c r="AA74" s="1">
        <v>14.4</v>
      </c>
      <c r="AB74" s="1">
        <v>20</v>
      </c>
      <c r="AC74" s="1"/>
      <c r="AD74" s="1">
        <f>G74*Q74</f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118</v>
      </c>
      <c r="B75" s="1" t="s">
        <v>36</v>
      </c>
      <c r="C75" s="1">
        <v>6.7030000000000003</v>
      </c>
      <c r="D75" s="1">
        <v>0.48</v>
      </c>
      <c r="E75" s="1">
        <v>5.1929999999999996</v>
      </c>
      <c r="F75" s="1">
        <v>1.99</v>
      </c>
      <c r="G75" s="7">
        <v>1</v>
      </c>
      <c r="H75" s="1">
        <v>45</v>
      </c>
      <c r="I75" s="1" t="s">
        <v>34</v>
      </c>
      <c r="J75" s="1">
        <v>5.5</v>
      </c>
      <c r="K75" s="1">
        <f t="shared" si="9"/>
        <v>-0.30700000000000038</v>
      </c>
      <c r="L75" s="1"/>
      <c r="M75" s="1"/>
      <c r="N75" s="1">
        <v>24</v>
      </c>
      <c r="O75" s="1"/>
      <c r="P75" s="1">
        <f t="shared" si="10"/>
        <v>1.0386</v>
      </c>
      <c r="Q75" s="5"/>
      <c r="R75" s="5"/>
      <c r="S75" s="1"/>
      <c r="T75" s="1">
        <f t="shared" si="11"/>
        <v>25.024070864625457</v>
      </c>
      <c r="U75" s="1">
        <f t="shared" si="12"/>
        <v>25.024070864625457</v>
      </c>
      <c r="V75" s="1">
        <v>2.1114000000000002</v>
      </c>
      <c r="W75" s="1">
        <v>1.4610000000000001</v>
      </c>
      <c r="X75" s="1">
        <v>1.5935999999999999</v>
      </c>
      <c r="Y75" s="1">
        <v>0.91759999999999997</v>
      </c>
      <c r="Z75" s="1">
        <v>-2.5999999999999999E-3</v>
      </c>
      <c r="AA75" s="1">
        <v>2.1332</v>
      </c>
      <c r="AB75" s="1">
        <v>1.4583999999999999</v>
      </c>
      <c r="AC75" s="21" t="s">
        <v>37</v>
      </c>
      <c r="AD75" s="1">
        <f>G75*Q75</f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119</v>
      </c>
      <c r="B76" s="1" t="s">
        <v>33</v>
      </c>
      <c r="C76" s="1">
        <v>134</v>
      </c>
      <c r="D76" s="1"/>
      <c r="E76" s="1">
        <v>25</v>
      </c>
      <c r="F76" s="1">
        <v>104</v>
      </c>
      <c r="G76" s="7">
        <v>0.33</v>
      </c>
      <c r="H76" s="1">
        <v>45</v>
      </c>
      <c r="I76" s="1" t="s">
        <v>34</v>
      </c>
      <c r="J76" s="1">
        <v>31</v>
      </c>
      <c r="K76" s="1">
        <f t="shared" si="9"/>
        <v>-6</v>
      </c>
      <c r="L76" s="1"/>
      <c r="M76" s="1"/>
      <c r="N76" s="1">
        <v>0</v>
      </c>
      <c r="O76" s="1"/>
      <c r="P76" s="1">
        <f t="shared" si="10"/>
        <v>5</v>
      </c>
      <c r="Q76" s="5"/>
      <c r="R76" s="5"/>
      <c r="S76" s="1"/>
      <c r="T76" s="1">
        <f t="shared" si="11"/>
        <v>20.8</v>
      </c>
      <c r="U76" s="1">
        <f t="shared" si="12"/>
        <v>20.8</v>
      </c>
      <c r="V76" s="1">
        <v>7.2</v>
      </c>
      <c r="W76" s="1">
        <v>-1.2</v>
      </c>
      <c r="X76" s="1">
        <v>13.2</v>
      </c>
      <c r="Y76" s="1">
        <v>3.6</v>
      </c>
      <c r="Z76" s="1">
        <v>4.8</v>
      </c>
      <c r="AA76" s="1">
        <v>0</v>
      </c>
      <c r="AB76" s="1">
        <v>3</v>
      </c>
      <c r="AC76" s="21" t="s">
        <v>155</v>
      </c>
      <c r="AD76" s="1">
        <f>G76*Q76</f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4" t="s">
        <v>120</v>
      </c>
      <c r="B77" s="14" t="s">
        <v>36</v>
      </c>
      <c r="C77" s="14"/>
      <c r="D77" s="14"/>
      <c r="E77" s="14"/>
      <c r="F77" s="14"/>
      <c r="G77" s="15">
        <v>0</v>
      </c>
      <c r="H77" s="14">
        <v>45</v>
      </c>
      <c r="I77" s="14" t="s">
        <v>34</v>
      </c>
      <c r="J77" s="14"/>
      <c r="K77" s="14">
        <f t="shared" si="9"/>
        <v>0</v>
      </c>
      <c r="L77" s="14"/>
      <c r="M77" s="14"/>
      <c r="N77" s="14"/>
      <c r="O77" s="14"/>
      <c r="P77" s="14">
        <f t="shared" si="10"/>
        <v>0</v>
      </c>
      <c r="Q77" s="16"/>
      <c r="R77" s="16"/>
      <c r="S77" s="14"/>
      <c r="T77" s="14" t="e">
        <f t="shared" si="11"/>
        <v>#DIV/0!</v>
      </c>
      <c r="U77" s="14" t="e">
        <f t="shared" si="12"/>
        <v>#DIV/0!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-0.13220000000000001</v>
      </c>
      <c r="AC77" s="14" t="s">
        <v>121</v>
      </c>
      <c r="AD77" s="14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122</v>
      </c>
      <c r="B78" s="1" t="s">
        <v>33</v>
      </c>
      <c r="C78" s="1">
        <v>78</v>
      </c>
      <c r="D78" s="1">
        <v>129</v>
      </c>
      <c r="E78" s="1">
        <v>76</v>
      </c>
      <c r="F78" s="1">
        <v>128</v>
      </c>
      <c r="G78" s="7">
        <v>0.4</v>
      </c>
      <c r="H78" s="1">
        <v>60</v>
      </c>
      <c r="I78" s="1" t="s">
        <v>34</v>
      </c>
      <c r="J78" s="1">
        <v>79</v>
      </c>
      <c r="K78" s="1">
        <f t="shared" si="9"/>
        <v>-3</v>
      </c>
      <c r="L78" s="1"/>
      <c r="M78" s="1"/>
      <c r="N78" s="1">
        <v>0</v>
      </c>
      <c r="O78" s="1"/>
      <c r="P78" s="1">
        <f t="shared" si="10"/>
        <v>15.2</v>
      </c>
      <c r="Q78" s="5">
        <f t="shared" ref="Q78:Q88" si="13">10*P78-O78-F78-N78</f>
        <v>24</v>
      </c>
      <c r="R78" s="5"/>
      <c r="S78" s="1"/>
      <c r="T78" s="1">
        <f t="shared" si="11"/>
        <v>10</v>
      </c>
      <c r="U78" s="1">
        <f t="shared" si="12"/>
        <v>8.4210526315789469</v>
      </c>
      <c r="V78" s="1">
        <v>10.8</v>
      </c>
      <c r="W78" s="1">
        <v>18.399999999999999</v>
      </c>
      <c r="X78" s="1">
        <v>15.2</v>
      </c>
      <c r="Y78" s="1">
        <v>7.6</v>
      </c>
      <c r="Z78" s="1">
        <v>13.8</v>
      </c>
      <c r="AA78" s="1">
        <v>6</v>
      </c>
      <c r="AB78" s="1">
        <v>10.4</v>
      </c>
      <c r="AC78" s="1" t="s">
        <v>42</v>
      </c>
      <c r="AD78" s="1">
        <f>G78*Q78</f>
        <v>9.6000000000000014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123</v>
      </c>
      <c r="B79" s="1" t="s">
        <v>36</v>
      </c>
      <c r="C79" s="1">
        <v>61.662999999999997</v>
      </c>
      <c r="D79" s="1">
        <v>8.2000000000000003E-2</v>
      </c>
      <c r="E79" s="1">
        <v>20.157</v>
      </c>
      <c r="F79" s="1">
        <v>39.972999999999999</v>
      </c>
      <c r="G79" s="7">
        <v>1</v>
      </c>
      <c r="H79" s="1">
        <v>60</v>
      </c>
      <c r="I79" s="1" t="s">
        <v>34</v>
      </c>
      <c r="J79" s="1">
        <v>19.399999999999999</v>
      </c>
      <c r="K79" s="1">
        <f t="shared" si="9"/>
        <v>0.75700000000000145</v>
      </c>
      <c r="L79" s="1"/>
      <c r="M79" s="1"/>
      <c r="N79" s="1">
        <v>50</v>
      </c>
      <c r="O79" s="1"/>
      <c r="P79" s="1">
        <f t="shared" si="10"/>
        <v>4.0313999999999997</v>
      </c>
      <c r="Q79" s="5"/>
      <c r="R79" s="5"/>
      <c r="S79" s="1"/>
      <c r="T79" s="1">
        <f t="shared" si="11"/>
        <v>22.318053281738354</v>
      </c>
      <c r="U79" s="1">
        <f t="shared" si="12"/>
        <v>22.318053281738354</v>
      </c>
      <c r="V79" s="1">
        <v>6.9888000000000003</v>
      </c>
      <c r="W79" s="1">
        <v>3.5442</v>
      </c>
      <c r="X79" s="1">
        <v>8.3780000000000001</v>
      </c>
      <c r="Y79" s="1">
        <v>8.3225999999999996</v>
      </c>
      <c r="Z79" s="1">
        <v>3.2288000000000001</v>
      </c>
      <c r="AA79" s="1">
        <v>7.0329999999999986</v>
      </c>
      <c r="AB79" s="1">
        <v>8.8872</v>
      </c>
      <c r="AC79" s="21" t="s">
        <v>155</v>
      </c>
      <c r="AD79" s="1">
        <f>G79*Q79</f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124</v>
      </c>
      <c r="B80" s="1" t="s">
        <v>33</v>
      </c>
      <c r="C80" s="1">
        <v>9</v>
      </c>
      <c r="D80" s="1"/>
      <c r="E80" s="1">
        <v>3</v>
      </c>
      <c r="F80" s="1">
        <v>5</v>
      </c>
      <c r="G80" s="7">
        <v>0.66</v>
      </c>
      <c r="H80" s="1">
        <v>45</v>
      </c>
      <c r="I80" s="1" t="s">
        <v>34</v>
      </c>
      <c r="J80" s="1">
        <v>4</v>
      </c>
      <c r="K80" s="1">
        <f t="shared" si="9"/>
        <v>-1</v>
      </c>
      <c r="L80" s="1"/>
      <c r="M80" s="1"/>
      <c r="N80" s="1">
        <v>0</v>
      </c>
      <c r="O80" s="1"/>
      <c r="P80" s="1">
        <f t="shared" si="10"/>
        <v>0.6</v>
      </c>
      <c r="Q80" s="5"/>
      <c r="R80" s="5"/>
      <c r="S80" s="1"/>
      <c r="T80" s="1">
        <f t="shared" si="11"/>
        <v>8.3333333333333339</v>
      </c>
      <c r="U80" s="1">
        <f t="shared" si="12"/>
        <v>8.3333333333333339</v>
      </c>
      <c r="V80" s="1">
        <v>0.4</v>
      </c>
      <c r="W80" s="1">
        <v>-0.4</v>
      </c>
      <c r="X80" s="1">
        <v>1</v>
      </c>
      <c r="Y80" s="1">
        <v>0.6</v>
      </c>
      <c r="Z80" s="1">
        <v>0.2</v>
      </c>
      <c r="AA80" s="1">
        <v>1.8</v>
      </c>
      <c r="AB80" s="1">
        <v>1</v>
      </c>
      <c r="AC80" s="17" t="s">
        <v>37</v>
      </c>
      <c r="AD80" s="1">
        <f>G80*Q80</f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125</v>
      </c>
      <c r="B81" s="1" t="s">
        <v>33</v>
      </c>
      <c r="C81" s="1">
        <v>24</v>
      </c>
      <c r="D81" s="1"/>
      <c r="E81" s="1">
        <v>2</v>
      </c>
      <c r="F81" s="1">
        <v>22</v>
      </c>
      <c r="G81" s="7">
        <v>0.66</v>
      </c>
      <c r="H81" s="1">
        <v>45</v>
      </c>
      <c r="I81" s="1" t="s">
        <v>34</v>
      </c>
      <c r="J81" s="1">
        <v>2</v>
      </c>
      <c r="K81" s="1">
        <f t="shared" si="9"/>
        <v>0</v>
      </c>
      <c r="L81" s="1"/>
      <c r="M81" s="1"/>
      <c r="N81" s="1">
        <v>0</v>
      </c>
      <c r="O81" s="1"/>
      <c r="P81" s="1">
        <f t="shared" si="10"/>
        <v>0.4</v>
      </c>
      <c r="Q81" s="5"/>
      <c r="R81" s="5"/>
      <c r="S81" s="1"/>
      <c r="T81" s="1">
        <f t="shared" si="11"/>
        <v>55</v>
      </c>
      <c r="U81" s="1">
        <f t="shared" si="12"/>
        <v>55</v>
      </c>
      <c r="V81" s="1">
        <v>1.8</v>
      </c>
      <c r="W81" s="1">
        <v>1.2</v>
      </c>
      <c r="X81" s="1">
        <v>0</v>
      </c>
      <c r="Y81" s="1">
        <v>1.8</v>
      </c>
      <c r="Z81" s="1">
        <v>2</v>
      </c>
      <c r="AA81" s="1">
        <v>0.8</v>
      </c>
      <c r="AB81" s="1">
        <v>1.2</v>
      </c>
      <c r="AC81" s="20" t="s">
        <v>68</v>
      </c>
      <c r="AD81" s="1">
        <f>G81*Q81</f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126</v>
      </c>
      <c r="B82" s="1" t="s">
        <v>33</v>
      </c>
      <c r="C82" s="1">
        <v>40</v>
      </c>
      <c r="D82" s="1"/>
      <c r="E82" s="1">
        <v>20</v>
      </c>
      <c r="F82" s="1">
        <v>19</v>
      </c>
      <c r="G82" s="7">
        <v>0.33</v>
      </c>
      <c r="H82" s="1">
        <v>45</v>
      </c>
      <c r="I82" s="1" t="s">
        <v>34</v>
      </c>
      <c r="J82" s="1">
        <v>21</v>
      </c>
      <c r="K82" s="1">
        <f t="shared" si="9"/>
        <v>-1</v>
      </c>
      <c r="L82" s="1"/>
      <c r="M82" s="1"/>
      <c r="N82" s="1">
        <v>136</v>
      </c>
      <c r="O82" s="1"/>
      <c r="P82" s="1">
        <f t="shared" si="10"/>
        <v>4</v>
      </c>
      <c r="Q82" s="5"/>
      <c r="R82" s="5"/>
      <c r="S82" s="1"/>
      <c r="T82" s="1">
        <f t="shared" si="11"/>
        <v>38.75</v>
      </c>
      <c r="U82" s="1">
        <f t="shared" si="12"/>
        <v>38.75</v>
      </c>
      <c r="V82" s="1">
        <v>14.2</v>
      </c>
      <c r="W82" s="1">
        <v>5.4</v>
      </c>
      <c r="X82" s="1">
        <v>8.8000000000000007</v>
      </c>
      <c r="Y82" s="1">
        <v>6</v>
      </c>
      <c r="Z82" s="1">
        <v>4</v>
      </c>
      <c r="AA82" s="1">
        <v>-1.4</v>
      </c>
      <c r="AB82" s="1">
        <v>4</v>
      </c>
      <c r="AC82" s="21" t="s">
        <v>60</v>
      </c>
      <c r="AD82" s="1">
        <f>G82*Q82</f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127</v>
      </c>
      <c r="B83" s="1" t="s">
        <v>33</v>
      </c>
      <c r="C83" s="1">
        <v>142</v>
      </c>
      <c r="D83" s="1">
        <v>48</v>
      </c>
      <c r="E83" s="1">
        <v>88</v>
      </c>
      <c r="F83" s="1">
        <v>90</v>
      </c>
      <c r="G83" s="7">
        <v>0.36</v>
      </c>
      <c r="H83" s="1">
        <v>45</v>
      </c>
      <c r="I83" s="1" t="s">
        <v>34</v>
      </c>
      <c r="J83" s="1">
        <v>97</v>
      </c>
      <c r="K83" s="1">
        <f t="shared" si="9"/>
        <v>-9</v>
      </c>
      <c r="L83" s="1"/>
      <c r="M83" s="1"/>
      <c r="N83" s="1">
        <v>42</v>
      </c>
      <c r="O83" s="1"/>
      <c r="P83" s="1">
        <f t="shared" si="10"/>
        <v>17.600000000000001</v>
      </c>
      <c r="Q83" s="5">
        <f t="shared" si="13"/>
        <v>44</v>
      </c>
      <c r="R83" s="5"/>
      <c r="S83" s="1"/>
      <c r="T83" s="1">
        <f t="shared" si="11"/>
        <v>10</v>
      </c>
      <c r="U83" s="1">
        <f t="shared" si="12"/>
        <v>7.4999999999999991</v>
      </c>
      <c r="V83" s="1">
        <v>17.399999999999999</v>
      </c>
      <c r="W83" s="1">
        <v>17.8</v>
      </c>
      <c r="X83" s="1">
        <v>14</v>
      </c>
      <c r="Y83" s="1">
        <v>12</v>
      </c>
      <c r="Z83" s="1">
        <v>35.4</v>
      </c>
      <c r="AA83" s="1">
        <v>10.6</v>
      </c>
      <c r="AB83" s="1">
        <v>20.399999999999999</v>
      </c>
      <c r="AC83" s="1"/>
      <c r="AD83" s="1">
        <f>G83*Q83</f>
        <v>15.84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128</v>
      </c>
      <c r="B84" s="1" t="s">
        <v>33</v>
      </c>
      <c r="C84" s="1">
        <v>82</v>
      </c>
      <c r="D84" s="1">
        <v>684</v>
      </c>
      <c r="E84" s="1">
        <v>251</v>
      </c>
      <c r="F84" s="1">
        <v>514</v>
      </c>
      <c r="G84" s="7">
        <v>0.15</v>
      </c>
      <c r="H84" s="1">
        <v>60</v>
      </c>
      <c r="I84" s="1" t="s">
        <v>34</v>
      </c>
      <c r="J84" s="1">
        <v>269</v>
      </c>
      <c r="K84" s="1">
        <f t="shared" si="9"/>
        <v>-18</v>
      </c>
      <c r="L84" s="1"/>
      <c r="M84" s="1"/>
      <c r="N84" s="1">
        <v>0</v>
      </c>
      <c r="O84" s="1"/>
      <c r="P84" s="1">
        <f t="shared" si="10"/>
        <v>50.2</v>
      </c>
      <c r="Q84" s="5"/>
      <c r="R84" s="5"/>
      <c r="S84" s="1"/>
      <c r="T84" s="1">
        <f t="shared" si="11"/>
        <v>10.239043824701195</v>
      </c>
      <c r="U84" s="1">
        <f t="shared" si="12"/>
        <v>10.239043824701195</v>
      </c>
      <c r="V84" s="1">
        <v>33</v>
      </c>
      <c r="W84" s="1">
        <v>57.2</v>
      </c>
      <c r="X84" s="1">
        <v>35.799999999999997</v>
      </c>
      <c r="Y84" s="1">
        <v>34.6</v>
      </c>
      <c r="Z84" s="1">
        <v>50</v>
      </c>
      <c r="AA84" s="1">
        <v>33.4</v>
      </c>
      <c r="AB84" s="1">
        <v>50.4</v>
      </c>
      <c r="AC84" s="1"/>
      <c r="AD84" s="1">
        <f>G84*Q84</f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129</v>
      </c>
      <c r="B85" s="1" t="s">
        <v>33</v>
      </c>
      <c r="C85" s="1">
        <v>38</v>
      </c>
      <c r="D85" s="1">
        <v>948</v>
      </c>
      <c r="E85" s="1">
        <v>225</v>
      </c>
      <c r="F85" s="1">
        <v>759</v>
      </c>
      <c r="G85" s="7">
        <v>0.15</v>
      </c>
      <c r="H85" s="1">
        <v>60</v>
      </c>
      <c r="I85" s="1" t="s">
        <v>34</v>
      </c>
      <c r="J85" s="1">
        <v>320</v>
      </c>
      <c r="K85" s="1">
        <f t="shared" si="9"/>
        <v>-95</v>
      </c>
      <c r="L85" s="1"/>
      <c r="M85" s="1"/>
      <c r="N85" s="1">
        <v>0</v>
      </c>
      <c r="O85" s="1"/>
      <c r="P85" s="1">
        <f t="shared" si="10"/>
        <v>45</v>
      </c>
      <c r="Q85" s="5"/>
      <c r="R85" s="5"/>
      <c r="S85" s="1"/>
      <c r="T85" s="1">
        <f t="shared" si="11"/>
        <v>16.866666666666667</v>
      </c>
      <c r="U85" s="1">
        <f t="shared" si="12"/>
        <v>16.866666666666667</v>
      </c>
      <c r="V85" s="1">
        <v>31.2</v>
      </c>
      <c r="W85" s="1">
        <v>69</v>
      </c>
      <c r="X85" s="1">
        <v>30.8</v>
      </c>
      <c r="Y85" s="1">
        <v>37.4</v>
      </c>
      <c r="Z85" s="1">
        <v>56.8</v>
      </c>
      <c r="AA85" s="1">
        <v>37</v>
      </c>
      <c r="AB85" s="1">
        <v>48.2</v>
      </c>
      <c r="AC85" s="1"/>
      <c r="AD85" s="1">
        <f>G85*Q85</f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130</v>
      </c>
      <c r="B86" s="1" t="s">
        <v>33</v>
      </c>
      <c r="C86" s="1">
        <v>60</v>
      </c>
      <c r="D86" s="1">
        <v>948</v>
      </c>
      <c r="E86" s="1">
        <v>226</v>
      </c>
      <c r="F86" s="1">
        <v>732</v>
      </c>
      <c r="G86" s="7">
        <v>0.15</v>
      </c>
      <c r="H86" s="1">
        <v>60</v>
      </c>
      <c r="I86" s="1" t="s">
        <v>34</v>
      </c>
      <c r="J86" s="1">
        <v>359</v>
      </c>
      <c r="K86" s="1">
        <f t="shared" si="9"/>
        <v>-133</v>
      </c>
      <c r="L86" s="1"/>
      <c r="M86" s="1"/>
      <c r="N86" s="1">
        <v>0</v>
      </c>
      <c r="O86" s="1"/>
      <c r="P86" s="1">
        <f t="shared" si="10"/>
        <v>45.2</v>
      </c>
      <c r="Q86" s="5"/>
      <c r="R86" s="5"/>
      <c r="S86" s="1"/>
      <c r="T86" s="1">
        <f t="shared" si="11"/>
        <v>16.194690265486724</v>
      </c>
      <c r="U86" s="1">
        <f t="shared" si="12"/>
        <v>16.194690265486724</v>
      </c>
      <c r="V86" s="1">
        <v>54.6</v>
      </c>
      <c r="W86" s="1">
        <v>82</v>
      </c>
      <c r="X86" s="1">
        <v>49.2</v>
      </c>
      <c r="Y86" s="1">
        <v>58.6</v>
      </c>
      <c r="Z86" s="1">
        <v>77.599999999999994</v>
      </c>
      <c r="AA86" s="1">
        <v>47.8</v>
      </c>
      <c r="AB86" s="1">
        <v>85</v>
      </c>
      <c r="AC86" s="1"/>
      <c r="AD86" s="1">
        <f>G86*Q86</f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131</v>
      </c>
      <c r="B87" s="1" t="s">
        <v>36</v>
      </c>
      <c r="C87" s="1">
        <v>249.58199999999999</v>
      </c>
      <c r="D87" s="1">
        <v>369.52300000000002</v>
      </c>
      <c r="E87" s="1">
        <v>244.61799999999999</v>
      </c>
      <c r="F87" s="1">
        <v>357.63099999999997</v>
      </c>
      <c r="G87" s="7">
        <v>1</v>
      </c>
      <c r="H87" s="1">
        <v>45</v>
      </c>
      <c r="I87" s="1" t="s">
        <v>47</v>
      </c>
      <c r="J87" s="1">
        <v>236</v>
      </c>
      <c r="K87" s="1">
        <f t="shared" si="9"/>
        <v>8.617999999999995</v>
      </c>
      <c r="L87" s="1"/>
      <c r="M87" s="1"/>
      <c r="N87" s="1">
        <v>60</v>
      </c>
      <c r="O87" s="1"/>
      <c r="P87" s="1">
        <f t="shared" si="10"/>
        <v>48.9236</v>
      </c>
      <c r="Q87" s="5">
        <f>11*P87-O87-F87-N87</f>
        <v>120.52859999999998</v>
      </c>
      <c r="R87" s="5"/>
      <c r="S87" s="1"/>
      <c r="T87" s="1">
        <f t="shared" si="11"/>
        <v>10.999999999999998</v>
      </c>
      <c r="U87" s="1">
        <f t="shared" si="12"/>
        <v>8.5363914348085572</v>
      </c>
      <c r="V87" s="1">
        <v>49.975999999999999</v>
      </c>
      <c r="W87" s="1">
        <v>51.677599999999998</v>
      </c>
      <c r="X87" s="1">
        <v>40.713200000000001</v>
      </c>
      <c r="Y87" s="1">
        <v>54.632199999999997</v>
      </c>
      <c r="Z87" s="1">
        <v>45.465000000000003</v>
      </c>
      <c r="AA87" s="1">
        <v>27.2224</v>
      </c>
      <c r="AB87" s="1">
        <v>47.752000000000002</v>
      </c>
      <c r="AC87" s="1"/>
      <c r="AD87" s="1">
        <f>G87*Q87</f>
        <v>120.52859999999998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132</v>
      </c>
      <c r="B88" s="1" t="s">
        <v>33</v>
      </c>
      <c r="C88" s="1">
        <v>26</v>
      </c>
      <c r="D88" s="1">
        <v>50</v>
      </c>
      <c r="E88" s="1">
        <v>20</v>
      </c>
      <c r="F88" s="1">
        <v>52</v>
      </c>
      <c r="G88" s="7">
        <v>0.1</v>
      </c>
      <c r="H88" s="1">
        <v>60</v>
      </c>
      <c r="I88" s="1" t="s">
        <v>34</v>
      </c>
      <c r="J88" s="1">
        <v>24</v>
      </c>
      <c r="K88" s="1">
        <f t="shared" si="9"/>
        <v>-4</v>
      </c>
      <c r="L88" s="1"/>
      <c r="M88" s="1"/>
      <c r="N88" s="1">
        <v>0</v>
      </c>
      <c r="O88" s="1"/>
      <c r="P88" s="1">
        <f t="shared" si="10"/>
        <v>4</v>
      </c>
      <c r="Q88" s="5"/>
      <c r="R88" s="5"/>
      <c r="S88" s="1"/>
      <c r="T88" s="1">
        <f t="shared" si="11"/>
        <v>13</v>
      </c>
      <c r="U88" s="1">
        <f t="shared" si="12"/>
        <v>13</v>
      </c>
      <c r="V88" s="1">
        <v>3</v>
      </c>
      <c r="W88" s="1">
        <v>6.2</v>
      </c>
      <c r="X88" s="1">
        <v>4.8</v>
      </c>
      <c r="Y88" s="1">
        <v>7.2</v>
      </c>
      <c r="Z88" s="1">
        <v>6</v>
      </c>
      <c r="AA88" s="1">
        <v>5</v>
      </c>
      <c r="AB88" s="1">
        <v>1.2</v>
      </c>
      <c r="AC88" s="10"/>
      <c r="AD88" s="1">
        <f>G88*Q88</f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1" t="s">
        <v>133</v>
      </c>
      <c r="B89" s="11" t="s">
        <v>36</v>
      </c>
      <c r="C89" s="11">
        <v>-3.1379999999999999</v>
      </c>
      <c r="D89" s="11">
        <v>3.1379999999999999</v>
      </c>
      <c r="E89" s="11"/>
      <c r="F89" s="11"/>
      <c r="G89" s="12">
        <v>0</v>
      </c>
      <c r="H89" s="11">
        <v>45</v>
      </c>
      <c r="I89" s="11" t="s">
        <v>71</v>
      </c>
      <c r="J89" s="11"/>
      <c r="K89" s="11">
        <f t="shared" si="9"/>
        <v>0</v>
      </c>
      <c r="L89" s="11"/>
      <c r="M89" s="11"/>
      <c r="N89" s="11"/>
      <c r="O89" s="11"/>
      <c r="P89" s="11">
        <f t="shared" si="10"/>
        <v>0</v>
      </c>
      <c r="Q89" s="13"/>
      <c r="R89" s="13"/>
      <c r="S89" s="11"/>
      <c r="T89" s="11" t="e">
        <f t="shared" si="11"/>
        <v>#DIV/0!</v>
      </c>
      <c r="U89" s="11" t="e">
        <f t="shared" si="12"/>
        <v>#DIV/0!</v>
      </c>
      <c r="V89" s="11">
        <v>0.62759999999999994</v>
      </c>
      <c r="W89" s="11">
        <v>0.93240000000000001</v>
      </c>
      <c r="X89" s="11">
        <v>0.62539999999999996</v>
      </c>
      <c r="Y89" s="11">
        <v>5.2304000000000004</v>
      </c>
      <c r="Z89" s="11">
        <v>16.482800000000001</v>
      </c>
      <c r="AA89" s="11">
        <v>9.7542000000000009</v>
      </c>
      <c r="AB89" s="11">
        <v>10.833399999999999</v>
      </c>
      <c r="AC89" s="11" t="s">
        <v>134</v>
      </c>
      <c r="AD89" s="1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135</v>
      </c>
      <c r="B90" s="1" t="s">
        <v>33</v>
      </c>
      <c r="C90" s="1">
        <v>32</v>
      </c>
      <c r="D90" s="1">
        <v>184</v>
      </c>
      <c r="E90" s="1">
        <v>68</v>
      </c>
      <c r="F90" s="1">
        <v>146</v>
      </c>
      <c r="G90" s="7">
        <v>0.6</v>
      </c>
      <c r="H90" s="1" t="e">
        <v>#N/A</v>
      </c>
      <c r="I90" s="1" t="s">
        <v>34</v>
      </c>
      <c r="J90" s="1">
        <v>70</v>
      </c>
      <c r="K90" s="1">
        <f t="shared" si="9"/>
        <v>-2</v>
      </c>
      <c r="L90" s="1"/>
      <c r="M90" s="1"/>
      <c r="N90" s="1">
        <v>0</v>
      </c>
      <c r="O90" s="1"/>
      <c r="P90" s="1">
        <f t="shared" si="10"/>
        <v>13.6</v>
      </c>
      <c r="Q90" s="5"/>
      <c r="R90" s="5"/>
      <c r="S90" s="1"/>
      <c r="T90" s="1">
        <f t="shared" si="11"/>
        <v>10.73529411764706</v>
      </c>
      <c r="U90" s="1">
        <f t="shared" si="12"/>
        <v>10.73529411764706</v>
      </c>
      <c r="V90" s="1">
        <v>12</v>
      </c>
      <c r="W90" s="1">
        <v>19.8</v>
      </c>
      <c r="X90" s="1">
        <v>12</v>
      </c>
      <c r="Y90" s="1">
        <v>12</v>
      </c>
      <c r="Z90" s="1">
        <v>13.4</v>
      </c>
      <c r="AA90" s="1">
        <v>10.8</v>
      </c>
      <c r="AB90" s="1">
        <v>9</v>
      </c>
      <c r="AC90" s="1"/>
      <c r="AD90" s="1">
        <f>G90*Q90</f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136</v>
      </c>
      <c r="B91" s="1" t="s">
        <v>36</v>
      </c>
      <c r="C91" s="1">
        <v>154.28100000000001</v>
      </c>
      <c r="D91" s="1">
        <v>1.9</v>
      </c>
      <c r="E91" s="1">
        <v>29.535</v>
      </c>
      <c r="F91" s="1">
        <v>122.267</v>
      </c>
      <c r="G91" s="7">
        <v>1</v>
      </c>
      <c r="H91" s="1">
        <v>60</v>
      </c>
      <c r="I91" s="1" t="s">
        <v>47</v>
      </c>
      <c r="J91" s="1">
        <v>32</v>
      </c>
      <c r="K91" s="1">
        <f t="shared" si="9"/>
        <v>-2.4649999999999999</v>
      </c>
      <c r="L91" s="1"/>
      <c r="M91" s="1"/>
      <c r="N91" s="1">
        <v>0</v>
      </c>
      <c r="O91" s="1"/>
      <c r="P91" s="1">
        <f t="shared" si="10"/>
        <v>5.907</v>
      </c>
      <c r="Q91" s="5"/>
      <c r="R91" s="5"/>
      <c r="S91" s="1"/>
      <c r="T91" s="1">
        <f t="shared" si="11"/>
        <v>20.698662603690536</v>
      </c>
      <c r="U91" s="1">
        <f t="shared" si="12"/>
        <v>20.698662603690536</v>
      </c>
      <c r="V91" s="1">
        <v>8.3159999999999989</v>
      </c>
      <c r="W91" s="1">
        <v>9.9041999999999994</v>
      </c>
      <c r="X91" s="1">
        <v>4.3574000000000002</v>
      </c>
      <c r="Y91" s="1">
        <v>3.5131999999999999</v>
      </c>
      <c r="Z91" s="1">
        <v>19.384799999999998</v>
      </c>
      <c r="AA91" s="1">
        <v>6.7912000000000008</v>
      </c>
      <c r="AB91" s="1">
        <v>10.6228</v>
      </c>
      <c r="AC91" s="20" t="s">
        <v>68</v>
      </c>
      <c r="AD91" s="1">
        <f>G91*Q91</f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137</v>
      </c>
      <c r="B92" s="1" t="s">
        <v>36</v>
      </c>
      <c r="C92" s="1">
        <v>56.374000000000002</v>
      </c>
      <c r="D92" s="1">
        <v>34.795999999999999</v>
      </c>
      <c r="E92" s="1">
        <v>29.238</v>
      </c>
      <c r="F92" s="1">
        <v>61.932000000000002</v>
      </c>
      <c r="G92" s="7">
        <v>1</v>
      </c>
      <c r="H92" s="1">
        <v>60</v>
      </c>
      <c r="I92" s="1" t="s">
        <v>47</v>
      </c>
      <c r="J92" s="1">
        <v>30</v>
      </c>
      <c r="K92" s="1">
        <f t="shared" si="9"/>
        <v>-0.76200000000000045</v>
      </c>
      <c r="L92" s="1"/>
      <c r="M92" s="1"/>
      <c r="N92" s="1">
        <v>20</v>
      </c>
      <c r="O92" s="1"/>
      <c r="P92" s="1">
        <f t="shared" si="10"/>
        <v>5.8475999999999999</v>
      </c>
      <c r="Q92" s="5"/>
      <c r="R92" s="5"/>
      <c r="S92" s="1"/>
      <c r="T92" s="1">
        <f t="shared" si="11"/>
        <v>14.011218277583966</v>
      </c>
      <c r="U92" s="1">
        <f t="shared" si="12"/>
        <v>14.011218277583966</v>
      </c>
      <c r="V92" s="1">
        <v>7.0876000000000001</v>
      </c>
      <c r="W92" s="1">
        <v>7.8525999999999998</v>
      </c>
      <c r="X92" s="1">
        <v>5.4526000000000003</v>
      </c>
      <c r="Y92" s="1">
        <v>3.1362000000000001</v>
      </c>
      <c r="Z92" s="1">
        <v>12.6808</v>
      </c>
      <c r="AA92" s="1">
        <v>5.0335999999999999</v>
      </c>
      <c r="AB92" s="1">
        <v>7.3752000000000004</v>
      </c>
      <c r="AC92" s="1"/>
      <c r="AD92" s="1">
        <f>G92*Q92</f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1" t="s">
        <v>138</v>
      </c>
      <c r="B93" s="11" t="s">
        <v>36</v>
      </c>
      <c r="C93" s="11">
        <v>-1.4950000000000001</v>
      </c>
      <c r="D93" s="11">
        <v>21.15</v>
      </c>
      <c r="E93" s="18">
        <v>24.184999999999999</v>
      </c>
      <c r="F93" s="18">
        <v>-4.53</v>
      </c>
      <c r="G93" s="12">
        <v>0</v>
      </c>
      <c r="H93" s="11">
        <v>60</v>
      </c>
      <c r="I93" s="11" t="s">
        <v>71</v>
      </c>
      <c r="J93" s="11">
        <v>29.8</v>
      </c>
      <c r="K93" s="11">
        <f t="shared" si="9"/>
        <v>-5.615000000000002</v>
      </c>
      <c r="L93" s="11"/>
      <c r="M93" s="11"/>
      <c r="N93" s="11"/>
      <c r="O93" s="11"/>
      <c r="P93" s="11">
        <f t="shared" si="10"/>
        <v>4.8369999999999997</v>
      </c>
      <c r="Q93" s="13"/>
      <c r="R93" s="13"/>
      <c r="S93" s="11"/>
      <c r="T93" s="11">
        <f t="shared" si="11"/>
        <v>-0.93653090758734758</v>
      </c>
      <c r="U93" s="11">
        <f t="shared" si="12"/>
        <v>-0.93653090758734758</v>
      </c>
      <c r="V93" s="11">
        <v>4.5034000000000001</v>
      </c>
      <c r="W93" s="11">
        <v>3.9329999999999998</v>
      </c>
      <c r="X93" s="11">
        <v>6.7481999999999998</v>
      </c>
      <c r="Y93" s="11">
        <v>8.9952000000000005</v>
      </c>
      <c r="Z93" s="11">
        <v>8.7896000000000001</v>
      </c>
      <c r="AA93" s="11">
        <v>9.8680000000000003</v>
      </c>
      <c r="AB93" s="11">
        <v>8.142199999999999</v>
      </c>
      <c r="AC93" s="11" t="s">
        <v>139</v>
      </c>
      <c r="AD93" s="1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140</v>
      </c>
      <c r="B94" s="1" t="s">
        <v>36</v>
      </c>
      <c r="C94" s="1">
        <v>31.574999999999999</v>
      </c>
      <c r="D94" s="1">
        <v>162.22</v>
      </c>
      <c r="E94" s="18">
        <f>31.671+E93</f>
        <v>55.855999999999995</v>
      </c>
      <c r="F94" s="18">
        <f>140.689+F93</f>
        <v>136.15899999999999</v>
      </c>
      <c r="G94" s="7">
        <v>1</v>
      </c>
      <c r="H94" s="1">
        <v>60</v>
      </c>
      <c r="I94" s="1" t="s">
        <v>39</v>
      </c>
      <c r="J94" s="1">
        <v>31</v>
      </c>
      <c r="K94" s="1">
        <f t="shared" si="9"/>
        <v>24.855999999999995</v>
      </c>
      <c r="L94" s="1"/>
      <c r="M94" s="1"/>
      <c r="N94" s="1">
        <v>50</v>
      </c>
      <c r="O94" s="1"/>
      <c r="P94" s="1">
        <f t="shared" si="10"/>
        <v>11.171199999999999</v>
      </c>
      <c r="Q94" s="5"/>
      <c r="R94" s="5"/>
      <c r="S94" s="1"/>
      <c r="T94" s="1">
        <f t="shared" si="11"/>
        <v>16.664190060154684</v>
      </c>
      <c r="U94" s="1">
        <f t="shared" si="12"/>
        <v>16.664190060154684</v>
      </c>
      <c r="V94" s="1">
        <v>7.5213999999999999</v>
      </c>
      <c r="W94" s="1">
        <v>14.5768</v>
      </c>
      <c r="X94" s="1">
        <v>10.277200000000001</v>
      </c>
      <c r="Y94" s="1">
        <v>11.700799999999999</v>
      </c>
      <c r="Z94" s="1">
        <v>2.9722</v>
      </c>
      <c r="AA94" s="1">
        <v>3.5830000000000002</v>
      </c>
      <c r="AB94" s="1">
        <v>1.5032000000000001</v>
      </c>
      <c r="AC94" s="1" t="s">
        <v>141</v>
      </c>
      <c r="AD94" s="1">
        <f>G94*Q94</f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142</v>
      </c>
      <c r="B95" s="1" t="s">
        <v>33</v>
      </c>
      <c r="C95" s="1">
        <v>110</v>
      </c>
      <c r="D95" s="1"/>
      <c r="E95" s="1"/>
      <c r="F95" s="1">
        <v>95</v>
      </c>
      <c r="G95" s="7">
        <v>0.33</v>
      </c>
      <c r="H95" s="1">
        <v>30</v>
      </c>
      <c r="I95" s="1" t="s">
        <v>34</v>
      </c>
      <c r="J95" s="1">
        <v>3</v>
      </c>
      <c r="K95" s="1">
        <f t="shared" si="9"/>
        <v>-3</v>
      </c>
      <c r="L95" s="1"/>
      <c r="M95" s="1"/>
      <c r="N95" s="1">
        <v>0</v>
      </c>
      <c r="O95" s="1"/>
      <c r="P95" s="1">
        <f t="shared" si="10"/>
        <v>0</v>
      </c>
      <c r="Q95" s="5"/>
      <c r="R95" s="5"/>
      <c r="S95" s="1"/>
      <c r="T95" s="1" t="e">
        <f t="shared" si="11"/>
        <v>#DIV/0!</v>
      </c>
      <c r="U95" s="1" t="e">
        <f t="shared" si="12"/>
        <v>#DIV/0!</v>
      </c>
      <c r="V95" s="1">
        <v>-0.8</v>
      </c>
      <c r="W95" s="1">
        <v>-2.6</v>
      </c>
      <c r="X95" s="1">
        <v>1.8</v>
      </c>
      <c r="Y95" s="1">
        <v>3.8</v>
      </c>
      <c r="Z95" s="1">
        <v>16.600000000000001</v>
      </c>
      <c r="AA95" s="1">
        <v>9.8000000000000007</v>
      </c>
      <c r="AB95" s="1">
        <v>13.6</v>
      </c>
      <c r="AC95" s="20" t="s">
        <v>68</v>
      </c>
      <c r="AD95" s="1">
        <f>G95*Q95</f>
        <v>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143</v>
      </c>
      <c r="B96" s="1" t="s">
        <v>33</v>
      </c>
      <c r="C96" s="1">
        <v>298</v>
      </c>
      <c r="D96" s="1">
        <v>1</v>
      </c>
      <c r="E96" s="1">
        <v>95</v>
      </c>
      <c r="F96" s="1">
        <v>187</v>
      </c>
      <c r="G96" s="7">
        <v>0.18</v>
      </c>
      <c r="H96" s="1">
        <v>45</v>
      </c>
      <c r="I96" s="1" t="s">
        <v>34</v>
      </c>
      <c r="J96" s="1">
        <v>122</v>
      </c>
      <c r="K96" s="1">
        <f t="shared" si="9"/>
        <v>-27</v>
      </c>
      <c r="L96" s="1"/>
      <c r="M96" s="1"/>
      <c r="N96" s="1">
        <v>0</v>
      </c>
      <c r="O96" s="1"/>
      <c r="P96" s="1">
        <f t="shared" si="10"/>
        <v>19</v>
      </c>
      <c r="Q96" s="5"/>
      <c r="R96" s="5"/>
      <c r="S96" s="1"/>
      <c r="T96" s="1">
        <f t="shared" si="11"/>
        <v>9.8421052631578956</v>
      </c>
      <c r="U96" s="1">
        <f t="shared" si="12"/>
        <v>9.8421052631578956</v>
      </c>
      <c r="V96" s="1">
        <v>18</v>
      </c>
      <c r="W96" s="1">
        <v>3.8</v>
      </c>
      <c r="X96" s="1">
        <v>5.8</v>
      </c>
      <c r="Y96" s="1">
        <v>39.6</v>
      </c>
      <c r="Z96" s="1">
        <v>12</v>
      </c>
      <c r="AA96" s="1">
        <v>17.399999999999999</v>
      </c>
      <c r="AB96" s="1">
        <v>25.4</v>
      </c>
      <c r="AC96" s="1" t="s">
        <v>42</v>
      </c>
      <c r="AD96" s="1">
        <f>G96*Q96</f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144</v>
      </c>
      <c r="B97" s="1" t="s">
        <v>36</v>
      </c>
      <c r="C97" s="1">
        <v>62.445999999999998</v>
      </c>
      <c r="D97" s="1">
        <v>70.866</v>
      </c>
      <c r="E97" s="1">
        <v>58.84</v>
      </c>
      <c r="F97" s="1">
        <v>71.02</v>
      </c>
      <c r="G97" s="7">
        <v>1</v>
      </c>
      <c r="H97" s="1">
        <v>45</v>
      </c>
      <c r="I97" s="1" t="s">
        <v>34</v>
      </c>
      <c r="J97" s="1">
        <v>59</v>
      </c>
      <c r="K97" s="1">
        <f t="shared" si="9"/>
        <v>-0.15999999999999659</v>
      </c>
      <c r="L97" s="1"/>
      <c r="M97" s="1"/>
      <c r="N97" s="1">
        <v>36</v>
      </c>
      <c r="O97" s="1"/>
      <c r="P97" s="1">
        <f t="shared" si="10"/>
        <v>11.768000000000001</v>
      </c>
      <c r="Q97" s="5">
        <f t="shared" ref="Q94:Q99" si="14">10*P97-O97-F97-N97</f>
        <v>10.660000000000011</v>
      </c>
      <c r="R97" s="5"/>
      <c r="S97" s="1"/>
      <c r="T97" s="1">
        <f t="shared" si="11"/>
        <v>10</v>
      </c>
      <c r="U97" s="1">
        <f t="shared" si="12"/>
        <v>9.0941536369816447</v>
      </c>
      <c r="V97" s="1">
        <v>12.2666</v>
      </c>
      <c r="W97" s="1">
        <v>13.1652</v>
      </c>
      <c r="X97" s="1">
        <v>8.9874000000000009</v>
      </c>
      <c r="Y97" s="1">
        <v>4.9484000000000004</v>
      </c>
      <c r="Z97" s="1">
        <v>0</v>
      </c>
      <c r="AA97" s="1">
        <v>0</v>
      </c>
      <c r="AB97" s="1">
        <v>0</v>
      </c>
      <c r="AC97" s="1" t="s">
        <v>99</v>
      </c>
      <c r="AD97" s="1">
        <f>G97*Q97</f>
        <v>10.660000000000011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145</v>
      </c>
      <c r="B98" s="1" t="s">
        <v>36</v>
      </c>
      <c r="C98" s="1">
        <v>114.471</v>
      </c>
      <c r="D98" s="1">
        <v>150.56100000000001</v>
      </c>
      <c r="E98" s="1">
        <v>137.23400000000001</v>
      </c>
      <c r="F98" s="1">
        <v>127.798</v>
      </c>
      <c r="G98" s="7">
        <v>1</v>
      </c>
      <c r="H98" s="1">
        <v>45</v>
      </c>
      <c r="I98" s="1" t="s">
        <v>34</v>
      </c>
      <c r="J98" s="1">
        <v>135</v>
      </c>
      <c r="K98" s="1">
        <f t="shared" si="9"/>
        <v>2.2340000000000089</v>
      </c>
      <c r="L98" s="1"/>
      <c r="M98" s="1"/>
      <c r="N98" s="1">
        <v>42</v>
      </c>
      <c r="O98" s="1"/>
      <c r="P98" s="1">
        <f t="shared" si="10"/>
        <v>27.446800000000003</v>
      </c>
      <c r="Q98" s="5">
        <f t="shared" si="14"/>
        <v>104.67000000000002</v>
      </c>
      <c r="R98" s="5"/>
      <c r="S98" s="1"/>
      <c r="T98" s="1">
        <f t="shared" si="11"/>
        <v>10</v>
      </c>
      <c r="U98" s="1">
        <f t="shared" si="12"/>
        <v>6.1864406779661012</v>
      </c>
      <c r="V98" s="1">
        <v>22.281600000000001</v>
      </c>
      <c r="W98" s="1">
        <v>22.8598</v>
      </c>
      <c r="X98" s="1">
        <v>3.0880000000000001</v>
      </c>
      <c r="Y98" s="1">
        <v>0</v>
      </c>
      <c r="Z98" s="1">
        <v>0</v>
      </c>
      <c r="AA98" s="1">
        <v>0</v>
      </c>
      <c r="AB98" s="1">
        <v>0</v>
      </c>
      <c r="AC98" s="1" t="s">
        <v>146</v>
      </c>
      <c r="AD98" s="1">
        <f>G98*Q98</f>
        <v>104.67000000000002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147</v>
      </c>
      <c r="B99" s="1" t="s">
        <v>36</v>
      </c>
      <c r="C99" s="1">
        <v>223.03399999999999</v>
      </c>
      <c r="D99" s="1">
        <v>98.734999999999999</v>
      </c>
      <c r="E99" s="18">
        <f>241.577+E102</f>
        <v>243.09700000000001</v>
      </c>
      <c r="F99" s="18">
        <f>51.423+F102</f>
        <v>49.902999999999999</v>
      </c>
      <c r="G99" s="7">
        <v>1</v>
      </c>
      <c r="H99" s="1">
        <v>45</v>
      </c>
      <c r="I99" s="1" t="s">
        <v>47</v>
      </c>
      <c r="J99" s="1">
        <v>255</v>
      </c>
      <c r="K99" s="1">
        <f t="shared" ref="K99:K103" si="15">E99-J99</f>
        <v>-11.902999999999992</v>
      </c>
      <c r="L99" s="1"/>
      <c r="M99" s="1"/>
      <c r="N99" s="1">
        <v>240</v>
      </c>
      <c r="O99" s="1"/>
      <c r="P99" s="1">
        <f t="shared" si="10"/>
        <v>48.619399999999999</v>
      </c>
      <c r="Q99" s="5">
        <f>11*P99-O99-F99-N99</f>
        <v>244.91039999999998</v>
      </c>
      <c r="R99" s="5"/>
      <c r="S99" s="1"/>
      <c r="T99" s="1">
        <f t="shared" si="11"/>
        <v>11</v>
      </c>
      <c r="U99" s="1">
        <f t="shared" si="12"/>
        <v>5.9627021312480206</v>
      </c>
      <c r="V99" s="1">
        <v>39.145799999999987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 t="s">
        <v>148</v>
      </c>
      <c r="AD99" s="1">
        <f>G99*Q99</f>
        <v>244.91039999999998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1" t="s">
        <v>149</v>
      </c>
      <c r="B100" s="11" t="s">
        <v>36</v>
      </c>
      <c r="C100" s="11">
        <v>-1.5760000000000001</v>
      </c>
      <c r="D100" s="11">
        <v>1.5760000000000001</v>
      </c>
      <c r="E100" s="11"/>
      <c r="F100" s="11"/>
      <c r="G100" s="12">
        <v>0</v>
      </c>
      <c r="H100" s="11" t="e">
        <v>#N/A</v>
      </c>
      <c r="I100" s="11" t="s">
        <v>71</v>
      </c>
      <c r="J100" s="11"/>
      <c r="K100" s="11">
        <f t="shared" si="15"/>
        <v>0</v>
      </c>
      <c r="L100" s="11"/>
      <c r="M100" s="11"/>
      <c r="N100" s="11"/>
      <c r="O100" s="11"/>
      <c r="P100" s="11">
        <f t="shared" si="10"/>
        <v>0</v>
      </c>
      <c r="Q100" s="13"/>
      <c r="R100" s="13"/>
      <c r="S100" s="11"/>
      <c r="T100" s="11" t="e">
        <f t="shared" si="11"/>
        <v>#DIV/0!</v>
      </c>
      <c r="U100" s="11" t="e">
        <f t="shared" si="12"/>
        <v>#DIV/0!</v>
      </c>
      <c r="V100" s="11">
        <v>0.31519999999999998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 t="s">
        <v>150</v>
      </c>
      <c r="AD100" s="1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9" t="s">
        <v>151</v>
      </c>
      <c r="B101" s="1" t="s">
        <v>33</v>
      </c>
      <c r="C101" s="1"/>
      <c r="D101" s="1"/>
      <c r="E101" s="18">
        <v>9</v>
      </c>
      <c r="F101" s="18">
        <v>-9</v>
      </c>
      <c r="G101" s="7">
        <v>0</v>
      </c>
      <c r="H101" s="1" t="e">
        <v>#N/A</v>
      </c>
      <c r="I101" s="10" t="s">
        <v>154</v>
      </c>
      <c r="J101" s="1">
        <v>9</v>
      </c>
      <c r="K101" s="1">
        <f t="shared" si="15"/>
        <v>0</v>
      </c>
      <c r="L101" s="1"/>
      <c r="M101" s="1"/>
      <c r="N101" s="1"/>
      <c r="O101" s="1"/>
      <c r="P101" s="1">
        <f t="shared" si="10"/>
        <v>1.8</v>
      </c>
      <c r="Q101" s="5"/>
      <c r="R101" s="5"/>
      <c r="S101" s="1"/>
      <c r="T101" s="1">
        <f t="shared" si="11"/>
        <v>-5</v>
      </c>
      <c r="U101" s="1">
        <f t="shared" si="12"/>
        <v>-5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9" t="s">
        <v>152</v>
      </c>
      <c r="B102" s="1" t="s">
        <v>36</v>
      </c>
      <c r="C102" s="1"/>
      <c r="D102" s="1"/>
      <c r="E102" s="18">
        <v>1.52</v>
      </c>
      <c r="F102" s="18">
        <v>-1.52</v>
      </c>
      <c r="G102" s="7">
        <v>0</v>
      </c>
      <c r="H102" s="1" t="e">
        <v>#N/A</v>
      </c>
      <c r="I102" s="10" t="s">
        <v>154</v>
      </c>
      <c r="J102" s="1">
        <v>1.5</v>
      </c>
      <c r="K102" s="1">
        <f t="shared" si="15"/>
        <v>2.0000000000000018E-2</v>
      </c>
      <c r="L102" s="1"/>
      <c r="M102" s="1"/>
      <c r="N102" s="1"/>
      <c r="O102" s="1"/>
      <c r="P102" s="1">
        <f t="shared" si="10"/>
        <v>0.30399999999999999</v>
      </c>
      <c r="Q102" s="5"/>
      <c r="R102" s="5"/>
      <c r="S102" s="1"/>
      <c r="T102" s="1">
        <f t="shared" si="11"/>
        <v>-5</v>
      </c>
      <c r="U102" s="1">
        <f t="shared" si="12"/>
        <v>-5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1" t="s">
        <v>153</v>
      </c>
      <c r="B103" s="11" t="s">
        <v>36</v>
      </c>
      <c r="C103" s="11">
        <v>-1.43</v>
      </c>
      <c r="D103" s="11"/>
      <c r="E103" s="11"/>
      <c r="F103" s="11">
        <v>-1.43</v>
      </c>
      <c r="G103" s="12">
        <v>0</v>
      </c>
      <c r="H103" s="11" t="e">
        <v>#N/A</v>
      </c>
      <c r="I103" s="11" t="s">
        <v>71</v>
      </c>
      <c r="J103" s="11"/>
      <c r="K103" s="11">
        <f t="shared" si="15"/>
        <v>0</v>
      </c>
      <c r="L103" s="11"/>
      <c r="M103" s="11"/>
      <c r="N103" s="11"/>
      <c r="O103" s="11"/>
      <c r="P103" s="11">
        <f t="shared" si="10"/>
        <v>0</v>
      </c>
      <c r="Q103" s="13"/>
      <c r="R103" s="13"/>
      <c r="S103" s="11"/>
      <c r="T103" s="11" t="e">
        <f t="shared" si="11"/>
        <v>#DIV/0!</v>
      </c>
      <c r="U103" s="11" t="e">
        <f t="shared" si="12"/>
        <v>#DIV/0!</v>
      </c>
      <c r="V103" s="11">
        <v>0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11">
        <v>0</v>
      </c>
      <c r="AC103" s="11" t="s">
        <v>71</v>
      </c>
      <c r="AD103" s="1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D103" xr:uid="{6B613B80-B408-4E33-8C7A-8E4A0363531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2024-12-23T13:11:07Z</dcterms:created>
  <dcterms:modified xsi:type="dcterms:W3CDTF">2024-12-23T13:31:00Z</dcterms:modified>
</cp:coreProperties>
</file>