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12,24 Ост СЫР филиалы\"/>
    </mc:Choice>
  </mc:AlternateContent>
  <xr:revisionPtr revIDLastSave="0" documentId="13_ncr:1_{9F38DD4D-3236-4401-988F-8F7FBE624B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0" i="1" l="1"/>
  <c r="P41" i="1"/>
  <c r="P43" i="1"/>
  <c r="P39" i="1"/>
  <c r="AD33" i="1"/>
  <c r="P29" i="1"/>
  <c r="P19" i="1"/>
  <c r="AD18" i="1"/>
  <c r="P17" i="1"/>
  <c r="P14" i="1"/>
  <c r="P7" i="1"/>
  <c r="P8" i="1"/>
  <c r="AD10" i="1"/>
  <c r="T47" i="1"/>
  <c r="O7" i="1"/>
  <c r="T7" i="1" s="1"/>
  <c r="O8" i="1"/>
  <c r="S8" i="1" s="1"/>
  <c r="O49" i="1"/>
  <c r="S49" i="1" s="1"/>
  <c r="O47" i="1"/>
  <c r="S47" i="1" s="1"/>
  <c r="O48" i="1"/>
  <c r="S48" i="1" s="1"/>
  <c r="O9" i="1"/>
  <c r="T9" i="1" s="1"/>
  <c r="O10" i="1"/>
  <c r="O28" i="1"/>
  <c r="T28" i="1" s="1"/>
  <c r="O11" i="1"/>
  <c r="S11" i="1" s="1"/>
  <c r="O12" i="1"/>
  <c r="T12" i="1" s="1"/>
  <c r="O13" i="1"/>
  <c r="O14" i="1"/>
  <c r="T14" i="1" s="1"/>
  <c r="O15" i="1"/>
  <c r="S15" i="1" s="1"/>
  <c r="O17" i="1"/>
  <c r="T17" i="1" s="1"/>
  <c r="O18" i="1"/>
  <c r="S18" i="1" s="1"/>
  <c r="O19" i="1"/>
  <c r="T19" i="1" s="1"/>
  <c r="O20" i="1"/>
  <c r="S20" i="1" s="1"/>
  <c r="O21" i="1"/>
  <c r="T21" i="1" s="1"/>
  <c r="O23" i="1"/>
  <c r="S23" i="1" s="1"/>
  <c r="O25" i="1"/>
  <c r="T25" i="1" s="1"/>
  <c r="O27" i="1"/>
  <c r="S27" i="1" s="1"/>
  <c r="O37" i="1"/>
  <c r="T37" i="1" s="1"/>
  <c r="O16" i="1"/>
  <c r="T16" i="1" s="1"/>
  <c r="O31" i="1"/>
  <c r="S31" i="1" s="1"/>
  <c r="O22" i="1"/>
  <c r="T22" i="1" s="1"/>
  <c r="O36" i="1"/>
  <c r="S36" i="1" s="1"/>
  <c r="O29" i="1"/>
  <c r="T29" i="1" s="1"/>
  <c r="O30" i="1"/>
  <c r="S30" i="1" s="1"/>
  <c r="O32" i="1"/>
  <c r="T32" i="1" s="1"/>
  <c r="O33" i="1"/>
  <c r="O24" i="1"/>
  <c r="T24" i="1" s="1"/>
  <c r="O26" i="1"/>
  <c r="S26" i="1" s="1"/>
  <c r="O34" i="1"/>
  <c r="T34" i="1" s="1"/>
  <c r="O35" i="1"/>
  <c r="S35" i="1" s="1"/>
  <c r="O38" i="1"/>
  <c r="T38" i="1" s="1"/>
  <c r="O39" i="1"/>
  <c r="S39" i="1" s="1"/>
  <c r="O40" i="1"/>
  <c r="T40" i="1" s="1"/>
  <c r="O41" i="1"/>
  <c r="S41" i="1" s="1"/>
  <c r="O42" i="1"/>
  <c r="T42" i="1" s="1"/>
  <c r="O43" i="1"/>
  <c r="S43" i="1" s="1"/>
  <c r="O44" i="1"/>
  <c r="T44" i="1" s="1"/>
  <c r="O45" i="1"/>
  <c r="S45" i="1" s="1"/>
  <c r="O6" i="1"/>
  <c r="P6" i="1" s="1"/>
  <c r="K45" i="1"/>
  <c r="AD44" i="1"/>
  <c r="K44" i="1"/>
  <c r="AD43" i="1"/>
  <c r="K43" i="1"/>
  <c r="K42" i="1"/>
  <c r="AD41" i="1"/>
  <c r="K41" i="1"/>
  <c r="AD40" i="1"/>
  <c r="K40" i="1"/>
  <c r="AD39" i="1"/>
  <c r="K39" i="1"/>
  <c r="AD38" i="1"/>
  <c r="K38" i="1"/>
  <c r="AD35" i="1"/>
  <c r="K35" i="1"/>
  <c r="AD34" i="1"/>
  <c r="K34" i="1"/>
  <c r="K26" i="1"/>
  <c r="K24" i="1"/>
  <c r="K33" i="1"/>
  <c r="AD32" i="1"/>
  <c r="K32" i="1"/>
  <c r="AD30" i="1"/>
  <c r="K30" i="1"/>
  <c r="AD29" i="1"/>
  <c r="K29" i="1"/>
  <c r="K36" i="1"/>
  <c r="K22" i="1"/>
  <c r="K31" i="1"/>
  <c r="K16" i="1"/>
  <c r="K37" i="1"/>
  <c r="AD27" i="1"/>
  <c r="K27" i="1"/>
  <c r="AD25" i="1"/>
  <c r="K25" i="1"/>
  <c r="AD23" i="1"/>
  <c r="K23" i="1"/>
  <c r="AD21" i="1"/>
  <c r="K21" i="1"/>
  <c r="K20" i="1"/>
  <c r="AD19" i="1"/>
  <c r="K19" i="1"/>
  <c r="K18" i="1"/>
  <c r="AD17" i="1"/>
  <c r="K17" i="1"/>
  <c r="AD15" i="1"/>
  <c r="K15" i="1"/>
  <c r="AD14" i="1"/>
  <c r="K14" i="1"/>
  <c r="AD13" i="1"/>
  <c r="K13" i="1"/>
  <c r="AD12" i="1"/>
  <c r="K12" i="1"/>
  <c r="AD11" i="1"/>
  <c r="K11" i="1"/>
  <c r="K28" i="1"/>
  <c r="K10" i="1"/>
  <c r="AD9" i="1"/>
  <c r="K9" i="1"/>
  <c r="AD48" i="1"/>
  <c r="K48" i="1"/>
  <c r="AD47" i="1"/>
  <c r="K47" i="1"/>
  <c r="K49" i="1"/>
  <c r="AD8" i="1"/>
  <c r="K8" i="1"/>
  <c r="AD7" i="1"/>
  <c r="K7" i="1"/>
  <c r="K6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33" i="1" l="1"/>
  <c r="S13" i="1"/>
  <c r="S10" i="1"/>
  <c r="P5" i="1"/>
  <c r="AD6" i="1"/>
  <c r="AD5" i="1" s="1"/>
  <c r="T48" i="1"/>
  <c r="T49" i="1"/>
  <c r="T15" i="1"/>
  <c r="S7" i="1"/>
  <c r="T11" i="1"/>
  <c r="O5" i="1"/>
  <c r="T43" i="1"/>
  <c r="T39" i="1"/>
  <c r="T26" i="1"/>
  <c r="T30" i="1"/>
  <c r="T31" i="1"/>
  <c r="T27" i="1"/>
  <c r="T20" i="1"/>
  <c r="T45" i="1"/>
  <c r="T41" i="1"/>
  <c r="T35" i="1"/>
  <c r="T33" i="1"/>
  <c r="T36" i="1"/>
  <c r="T23" i="1"/>
  <c r="T18" i="1"/>
  <c r="T13" i="1"/>
  <c r="T10" i="1"/>
  <c r="S6" i="1"/>
  <c r="S44" i="1"/>
  <c r="S42" i="1"/>
  <c r="S40" i="1"/>
  <c r="S38" i="1"/>
  <c r="S34" i="1"/>
  <c r="S24" i="1"/>
  <c r="S32" i="1"/>
  <c r="S29" i="1"/>
  <c r="S22" i="1"/>
  <c r="S16" i="1"/>
  <c r="S37" i="1"/>
  <c r="S25" i="1"/>
  <c r="S21" i="1"/>
  <c r="S19" i="1"/>
  <c r="S17" i="1"/>
  <c r="S14" i="1"/>
  <c r="S12" i="1"/>
  <c r="S28" i="1"/>
  <c r="S9" i="1"/>
  <c r="T8" i="1"/>
  <c r="T6" i="1"/>
  <c r="K5" i="1"/>
</calcChain>
</file>

<file path=xl/sharedStrings.xml><?xml version="1.0" encoding="utf-8"?>
<sst xmlns="http://schemas.openxmlformats.org/spreadsheetml/2006/main" count="150" uniqueCount="89">
  <si>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</si>
  <si>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</si>
  <si>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</si>
  <si>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</si>
  <si>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</si>
  <si>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</si>
  <si>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</si>
  <si>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</si>
  <si>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</si>
  <si>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</si>
  <si>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</si>
  <si>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</si>
  <si>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</si>
  <si>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</si>
  <si>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</si>
  <si>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</si>
  <si>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</si>
  <si>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</si>
  <si>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</si>
  <si>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</si>
  <si>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</si>
  <si>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</si>
  <si>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</si>
  <si>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16,12,</t>
  </si>
  <si>
    <t>23,12,</t>
  </si>
  <si>
    <t>09,12,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</si>
  <si>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</si>
  <si>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</si>
  <si>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</si>
  <si>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</si>
  <si>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</si>
  <si>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</si>
  <si>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</si>
  <si>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</si>
  <si>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</si>
  <si>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</si>
  <si>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</si>
  <si>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</si>
  <si>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</si>
  <si>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</si>
  <si>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</si>
  <si>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</si>
  <si>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</si>
  <si>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</si>
  <si>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</si>
  <si>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</si>
  <si>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</si>
  <si>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завод не принимает заказы на декабрь месяц / 11,11,24 завод не отгрузил / 05,11,24 завод не отгрузил / 29,10,24 завод не отгрузит / 22,10,24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</si>
  <si>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</si>
  <si>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</si>
  <si>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</si>
  <si>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</si>
  <si>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</si>
  <si>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</si>
  <si>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</si>
  <si>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</si>
  <si>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</si>
  <si>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</si>
  <si>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завод не принимает заказы на декабрь месяц / 02,12,24 завод не отгрузил / 05,11,24 завод отгрузил 115кг вместо 200кг</t>
  </si>
  <si>
    <t>Сыр Папа Может "Голландский традиционный" 45% (2,5кг)(6шт)  Останкино</t>
  </si>
  <si>
    <t>завод не принимает заказы на декабрь месяц / 05,11,24 завод отгрузил 145кг вместо 230кг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</si>
  <si>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</si>
  <si>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</si>
  <si>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</si>
  <si>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Голландский  45% 200гр 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</si>
  <si>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</si>
  <si>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</si>
  <si>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</si>
  <si>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Скаморца свежий 100 гр.  ОСТАНКИНО</t>
  </si>
  <si>
    <t>02,12,24 завод не отгрузил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</si>
  <si>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</si>
  <si>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</si>
  <si>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</si>
  <si>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</si>
  <si>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</si>
  <si>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</si>
  <si>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</si>
  <si>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</si>
  <si>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</si>
  <si>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</si>
  <si>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09,12,24 завод не отгрузил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</si>
  <si>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</si>
  <si>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</si>
  <si>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</si>
  <si>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</si>
  <si>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</si>
  <si>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18,12,24 в уценку 72шт.</t>
  </si>
  <si>
    <t>16,12,24 завод не отгрузил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</si>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</sst>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0" borderId="1" xfId="1" applyNumberFormat="1"/>
    <xf numFmtId="2" fontId="2" fillId="2" borderId="1" xfId="1" applyNumberFormat="1" applyFont="1" applyFill="1"/>
    <xf numFmtId="2" fontId="1" fillId="8" borderId="1" xfId="1" applyNumberFormat="1" applyFill="1"/>
    <xf numFmtId="2" fontId="1" fillId="6" borderId="1" xfId="1" applyNumberFormat="1" applyFill="1"/>
    <xf numFmtId="2" fontId="1" fillId="7" borderId="1" xfId="1" applyNumberFormat="1" applyFill="1"/>
    <xf numFmtId="2" fontId="1" fillId="5" borderId="1" xfId="1" applyNumberFormat="1" applyFill="1"/>
    <xf numFmtId="2" fontId="0" fillId="0" borderId="0" xfId="0" applyNumberFormat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5" fillId="6" borderId="1" xfId="1" applyNumberFormat="1" applyFont="1" applyFill="1"/>
    <xf numFmtId="164" fontId="5" fillId="0" borderId="1" xfId="1" applyNumberFormat="1" applyFont="1"/>
    <xf numFmtId="164" fontId="6" fillId="9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0" sqref="R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36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28" width="6" customWidth="1"/>
    <col min="29" max="29" width="42.7109375" customWidth="1"/>
    <col min="30" max="30" width="7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3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3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30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5149.9179999999997</v>
      </c>
      <c r="F5" s="4">
        <f>SUM(F6:F495)</f>
        <v>10940.915000000001</v>
      </c>
      <c r="G5" s="30"/>
      <c r="H5" s="1"/>
      <c r="I5" s="1"/>
      <c r="J5" s="4">
        <f t="shared" ref="J5:Q5" si="0">SUM(J6:J495)</f>
        <v>5776.2</v>
      </c>
      <c r="K5" s="4">
        <f t="shared" si="0"/>
        <v>-626.28200000000015</v>
      </c>
      <c r="L5" s="4">
        <f t="shared" si="0"/>
        <v>0</v>
      </c>
      <c r="M5" s="4">
        <f t="shared" si="0"/>
        <v>0</v>
      </c>
      <c r="N5" s="4">
        <f t="shared" si="0"/>
        <v>6893.8474000000006</v>
      </c>
      <c r="O5" s="4">
        <f t="shared" si="0"/>
        <v>1029.9836</v>
      </c>
      <c r="P5" s="4">
        <f t="shared" si="0"/>
        <v>1052.5357999999997</v>
      </c>
      <c r="Q5" s="4">
        <f t="shared" si="0"/>
        <v>0</v>
      </c>
      <c r="R5" s="1"/>
      <c r="S5" s="1"/>
      <c r="T5" s="1"/>
      <c r="U5" s="4">
        <f t="shared" ref="U5:AB5" si="1">SUM(U6:U495)</f>
        <v>949.99700000000007</v>
      </c>
      <c r="V5" s="4">
        <f t="shared" si="1"/>
        <v>1106.6372000000001</v>
      </c>
      <c r="W5" s="4">
        <f t="shared" si="1"/>
        <v>1120.4836</v>
      </c>
      <c r="X5" s="4">
        <f t="shared" si="1"/>
        <v>1202.2598</v>
      </c>
      <c r="Y5" s="4">
        <f t="shared" si="1"/>
        <v>1194.4542000000001</v>
      </c>
      <c r="Z5" s="4">
        <f t="shared" si="1"/>
        <v>1283.2222000000004</v>
      </c>
      <c r="AA5" s="4">
        <f t="shared" si="1"/>
        <v>1082.6156000000001</v>
      </c>
      <c r="AB5" s="4">
        <f t="shared" si="1"/>
        <v>1219.3140000000001</v>
      </c>
      <c r="AC5" s="1"/>
      <c r="AD5" s="4">
        <f>SUM(AD6:AD495)</f>
        <v>220.96779999999995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42</v>
      </c>
      <c r="D6" s="1"/>
      <c r="E6" s="1">
        <v>19</v>
      </c>
      <c r="F6" s="1">
        <v>18</v>
      </c>
      <c r="G6" s="30">
        <v>0.14000000000000001</v>
      </c>
      <c r="H6" s="1">
        <v>180</v>
      </c>
      <c r="I6" s="1">
        <v>9988421</v>
      </c>
      <c r="J6" s="1">
        <v>23</v>
      </c>
      <c r="K6" s="1">
        <f t="shared" ref="K6:K45" si="2">E6-J6</f>
        <v>-4</v>
      </c>
      <c r="L6" s="1"/>
      <c r="M6" s="1"/>
      <c r="N6" s="1">
        <v>23</v>
      </c>
      <c r="O6" s="1">
        <f t="shared" ref="O6:O45" si="3">E6/5</f>
        <v>3.8</v>
      </c>
      <c r="P6" s="5">
        <f>13*O6-N6-F6</f>
        <v>8.3999999999999986</v>
      </c>
      <c r="Q6" s="5"/>
      <c r="R6" s="1"/>
      <c r="S6" s="1">
        <f t="shared" ref="S6:S45" si="4">(F6+N6+P6)/O6</f>
        <v>13</v>
      </c>
      <c r="T6" s="1">
        <f t="shared" ref="T6:T45" si="5">(F6+N6)/O6</f>
        <v>10.789473684210527</v>
      </c>
      <c r="U6" s="1">
        <v>3.2</v>
      </c>
      <c r="V6" s="1">
        <v>3.8</v>
      </c>
      <c r="W6" s="1">
        <v>1.6</v>
      </c>
      <c r="X6" s="1">
        <v>5</v>
      </c>
      <c r="Y6" s="1">
        <v>3.8</v>
      </c>
      <c r="Z6" s="1">
        <v>6</v>
      </c>
      <c r="AA6" s="1">
        <v>6</v>
      </c>
      <c r="AB6" s="1">
        <v>6.2</v>
      </c>
      <c r="AC6" s="1"/>
      <c r="AD6" s="1">
        <f t="shared" ref="AD6:AD15" si="6">G6*P6</f>
        <v>1.1759999999999999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33</v>
      </c>
      <c r="C7" s="1">
        <v>70</v>
      </c>
      <c r="D7" s="1">
        <v>48</v>
      </c>
      <c r="E7" s="1">
        <v>70</v>
      </c>
      <c r="F7" s="1">
        <v>48</v>
      </c>
      <c r="G7" s="30">
        <v>0.18</v>
      </c>
      <c r="H7" s="1">
        <v>270</v>
      </c>
      <c r="I7" s="1">
        <v>9988438</v>
      </c>
      <c r="J7" s="1">
        <v>77</v>
      </c>
      <c r="K7" s="1">
        <f t="shared" si="2"/>
        <v>-7</v>
      </c>
      <c r="L7" s="1"/>
      <c r="M7" s="1"/>
      <c r="N7" s="1">
        <v>114.2</v>
      </c>
      <c r="O7" s="1">
        <f t="shared" si="3"/>
        <v>14</v>
      </c>
      <c r="P7" s="5">
        <f t="shared" ref="P7:P14" si="7">13*O7-N7-F7</f>
        <v>19.799999999999997</v>
      </c>
      <c r="Q7" s="5"/>
      <c r="R7" s="1"/>
      <c r="S7" s="1">
        <f t="shared" si="4"/>
        <v>13</v>
      </c>
      <c r="T7" s="1">
        <f t="shared" si="5"/>
        <v>11.585714285714285</v>
      </c>
      <c r="U7" s="1">
        <v>11.4</v>
      </c>
      <c r="V7" s="1">
        <v>12.2</v>
      </c>
      <c r="W7" s="1">
        <v>8</v>
      </c>
      <c r="X7" s="1">
        <v>16.2</v>
      </c>
      <c r="Y7" s="1">
        <v>18.600000000000001</v>
      </c>
      <c r="Z7" s="1">
        <v>13.6</v>
      </c>
      <c r="AA7" s="1">
        <v>14.2</v>
      </c>
      <c r="AB7" s="1">
        <v>12</v>
      </c>
      <c r="AC7" s="1"/>
      <c r="AD7" s="1">
        <f t="shared" si="6"/>
        <v>3.5639999999999992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33</v>
      </c>
      <c r="C8" s="1">
        <v>136</v>
      </c>
      <c r="D8" s="1"/>
      <c r="E8" s="1">
        <v>72</v>
      </c>
      <c r="F8" s="1">
        <v>64</v>
      </c>
      <c r="G8" s="30">
        <v>0.18</v>
      </c>
      <c r="H8" s="1">
        <v>270</v>
      </c>
      <c r="I8" s="1">
        <v>9988445</v>
      </c>
      <c r="J8" s="1">
        <v>72</v>
      </c>
      <c r="K8" s="1">
        <f t="shared" si="2"/>
        <v>0</v>
      </c>
      <c r="L8" s="1"/>
      <c r="M8" s="1"/>
      <c r="N8" s="1">
        <v>52</v>
      </c>
      <c r="O8" s="1">
        <f t="shared" si="3"/>
        <v>14.4</v>
      </c>
      <c r="P8" s="5">
        <f t="shared" si="7"/>
        <v>71.200000000000017</v>
      </c>
      <c r="Q8" s="5"/>
      <c r="R8" s="1"/>
      <c r="S8" s="1">
        <f t="shared" si="4"/>
        <v>13</v>
      </c>
      <c r="T8" s="1">
        <f t="shared" si="5"/>
        <v>8.0555555555555554</v>
      </c>
      <c r="U8" s="1">
        <v>9.4</v>
      </c>
      <c r="V8" s="1">
        <v>10.4</v>
      </c>
      <c r="W8" s="1">
        <v>8.6</v>
      </c>
      <c r="X8" s="1">
        <v>18.2</v>
      </c>
      <c r="Y8" s="1">
        <v>16.2</v>
      </c>
      <c r="Z8" s="1">
        <v>20.6</v>
      </c>
      <c r="AA8" s="1">
        <v>13.6</v>
      </c>
      <c r="AB8" s="1">
        <v>11.8</v>
      </c>
      <c r="AC8" s="1"/>
      <c r="AD8" s="1">
        <f t="shared" si="6"/>
        <v>12.816000000000003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33</v>
      </c>
      <c r="C9" s="1">
        <v>2</v>
      </c>
      <c r="D9" s="1">
        <v>16</v>
      </c>
      <c r="E9" s="1">
        <v>6</v>
      </c>
      <c r="F9" s="1">
        <v>10</v>
      </c>
      <c r="G9" s="30">
        <v>0.4</v>
      </c>
      <c r="H9" s="1">
        <v>270</v>
      </c>
      <c r="I9" s="1">
        <v>9988452</v>
      </c>
      <c r="J9" s="1">
        <v>7</v>
      </c>
      <c r="K9" s="1">
        <f t="shared" si="2"/>
        <v>-1</v>
      </c>
      <c r="L9" s="1"/>
      <c r="M9" s="1"/>
      <c r="N9" s="1">
        <v>71</v>
      </c>
      <c r="O9" s="1">
        <f t="shared" si="3"/>
        <v>1.2</v>
      </c>
      <c r="P9" s="5"/>
      <c r="Q9" s="5"/>
      <c r="R9" s="1"/>
      <c r="S9" s="1">
        <f t="shared" si="4"/>
        <v>67.5</v>
      </c>
      <c r="T9" s="1">
        <f t="shared" si="5"/>
        <v>67.5</v>
      </c>
      <c r="U9" s="1">
        <v>4.4000000000000004</v>
      </c>
      <c r="V9" s="1">
        <v>3</v>
      </c>
      <c r="W9" s="1">
        <v>1.4</v>
      </c>
      <c r="X9" s="1">
        <v>2.6</v>
      </c>
      <c r="Y9" s="1">
        <v>2.8</v>
      </c>
      <c r="Z9" s="1">
        <v>3</v>
      </c>
      <c r="AA9" s="1">
        <v>2.2000000000000002</v>
      </c>
      <c r="AB9" s="1">
        <v>1.2</v>
      </c>
      <c r="AC9" s="46" t="s">
        <v>41</v>
      </c>
      <c r="AD9" s="1">
        <f t="shared" si="6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33</v>
      </c>
      <c r="C10" s="1">
        <v>128</v>
      </c>
      <c r="D10" s="1"/>
      <c r="E10" s="1">
        <v>4</v>
      </c>
      <c r="F10" s="1">
        <v>124</v>
      </c>
      <c r="G10" s="30">
        <v>0.4</v>
      </c>
      <c r="H10" s="1">
        <v>270</v>
      </c>
      <c r="I10" s="1">
        <v>9988476</v>
      </c>
      <c r="J10" s="1">
        <v>18</v>
      </c>
      <c r="K10" s="1">
        <f t="shared" si="2"/>
        <v>-14</v>
      </c>
      <c r="L10" s="1"/>
      <c r="M10" s="1"/>
      <c r="N10" s="1">
        <v>128</v>
      </c>
      <c r="O10" s="1">
        <f t="shared" si="3"/>
        <v>0.8</v>
      </c>
      <c r="P10" s="5"/>
      <c r="Q10" s="5"/>
      <c r="R10" s="1"/>
      <c r="S10" s="1">
        <f t="shared" si="4"/>
        <v>315</v>
      </c>
      <c r="T10" s="1">
        <f t="shared" si="5"/>
        <v>315</v>
      </c>
      <c r="U10" s="1">
        <v>12.8</v>
      </c>
      <c r="V10" s="1">
        <v>6.4</v>
      </c>
      <c r="W10" s="1">
        <v>3.8</v>
      </c>
      <c r="X10" s="1">
        <v>10.8</v>
      </c>
      <c r="Y10" s="1">
        <v>0.6</v>
      </c>
      <c r="Z10" s="1">
        <v>2.6</v>
      </c>
      <c r="AA10" s="1">
        <v>2</v>
      </c>
      <c r="AB10" s="1">
        <v>0.6</v>
      </c>
      <c r="AC10" s="45" t="s">
        <v>88</v>
      </c>
      <c r="AD10" s="1">
        <f t="shared" si="6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33</v>
      </c>
      <c r="C11" s="1">
        <v>178</v>
      </c>
      <c r="D11" s="1"/>
      <c r="E11" s="1">
        <v>111</v>
      </c>
      <c r="F11" s="1">
        <v>67</v>
      </c>
      <c r="G11" s="30">
        <v>0.18</v>
      </c>
      <c r="H11" s="1">
        <v>150</v>
      </c>
      <c r="I11" s="1">
        <v>5034819</v>
      </c>
      <c r="J11" s="1">
        <v>109</v>
      </c>
      <c r="K11" s="1">
        <f t="shared" si="2"/>
        <v>2</v>
      </c>
      <c r="L11" s="1"/>
      <c r="M11" s="1"/>
      <c r="N11" s="1">
        <v>221</v>
      </c>
      <c r="O11" s="1">
        <f t="shared" si="3"/>
        <v>22.2</v>
      </c>
      <c r="P11" s="5"/>
      <c r="Q11" s="5"/>
      <c r="R11" s="1"/>
      <c r="S11" s="1">
        <f t="shared" si="4"/>
        <v>12.972972972972974</v>
      </c>
      <c r="T11" s="1">
        <f t="shared" si="5"/>
        <v>12.972972972972974</v>
      </c>
      <c r="U11" s="1">
        <v>18</v>
      </c>
      <c r="V11" s="1">
        <v>11.4</v>
      </c>
      <c r="W11" s="1">
        <v>6.8</v>
      </c>
      <c r="X11" s="1">
        <v>26</v>
      </c>
      <c r="Y11" s="1">
        <v>11.4</v>
      </c>
      <c r="Z11" s="1">
        <v>12.6</v>
      </c>
      <c r="AA11" s="1">
        <v>18.600000000000001</v>
      </c>
      <c r="AB11" s="1">
        <v>9.1999999999999993</v>
      </c>
      <c r="AC11" s="1"/>
      <c r="AD11" s="1">
        <f t="shared" si="6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1" t="s">
        <v>46</v>
      </c>
      <c r="B12" s="21" t="s">
        <v>43</v>
      </c>
      <c r="C12" s="21"/>
      <c r="D12" s="21"/>
      <c r="E12" s="21"/>
      <c r="F12" s="21"/>
      <c r="G12" s="32">
        <v>1</v>
      </c>
      <c r="H12" s="21">
        <v>150</v>
      </c>
      <c r="I12" s="21">
        <v>5041251</v>
      </c>
      <c r="J12" s="21"/>
      <c r="K12" s="21">
        <f t="shared" si="2"/>
        <v>0</v>
      </c>
      <c r="L12" s="21"/>
      <c r="M12" s="21"/>
      <c r="N12" s="21"/>
      <c r="O12" s="21">
        <f t="shared" si="3"/>
        <v>0</v>
      </c>
      <c r="P12" s="22"/>
      <c r="Q12" s="22"/>
      <c r="R12" s="21"/>
      <c r="S12" s="21" t="e">
        <f t="shared" si="4"/>
        <v>#DIV/0!</v>
      </c>
      <c r="T12" s="21" t="e">
        <f t="shared" si="5"/>
        <v>#DIV/0!</v>
      </c>
      <c r="U12" s="21">
        <v>0</v>
      </c>
      <c r="V12" s="21">
        <v>0</v>
      </c>
      <c r="W12" s="21">
        <v>11.401999999999999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3" t="s">
        <v>47</v>
      </c>
      <c r="AD12" s="21">
        <f t="shared" si="6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33</v>
      </c>
      <c r="C13" s="1">
        <v>115</v>
      </c>
      <c r="D13" s="1">
        <v>8</v>
      </c>
      <c r="E13" s="1">
        <v>67</v>
      </c>
      <c r="F13" s="1">
        <v>54</v>
      </c>
      <c r="G13" s="30">
        <v>0.1</v>
      </c>
      <c r="H13" s="1">
        <v>90</v>
      </c>
      <c r="I13" s="1">
        <v>8444163</v>
      </c>
      <c r="J13" s="1">
        <v>66</v>
      </c>
      <c r="K13" s="1">
        <f t="shared" si="2"/>
        <v>1</v>
      </c>
      <c r="L13" s="1"/>
      <c r="M13" s="1"/>
      <c r="N13" s="1">
        <v>183</v>
      </c>
      <c r="O13" s="1">
        <f t="shared" si="3"/>
        <v>13.4</v>
      </c>
      <c r="P13" s="5"/>
      <c r="Q13" s="5"/>
      <c r="R13" s="1"/>
      <c r="S13" s="1">
        <f t="shared" si="4"/>
        <v>17.686567164179102</v>
      </c>
      <c r="T13" s="1">
        <f t="shared" si="5"/>
        <v>17.686567164179102</v>
      </c>
      <c r="U13" s="1">
        <v>18</v>
      </c>
      <c r="V13" s="1">
        <v>15.4</v>
      </c>
      <c r="W13" s="1">
        <v>20.399999999999999</v>
      </c>
      <c r="X13" s="1">
        <v>21.4</v>
      </c>
      <c r="Y13" s="1">
        <v>17.600000000000001</v>
      </c>
      <c r="Z13" s="1">
        <v>29.2</v>
      </c>
      <c r="AA13" s="1">
        <v>12.2</v>
      </c>
      <c r="AB13" s="1">
        <v>23.6</v>
      </c>
      <c r="AC13" s="1"/>
      <c r="AD13" s="1">
        <f t="shared" si="6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1" t="s">
        <v>49</v>
      </c>
      <c r="B14" s="1" t="s">
        <v>33</v>
      </c>
      <c r="C14" s="1">
        <v>400</v>
      </c>
      <c r="D14" s="1">
        <v>120</v>
      </c>
      <c r="E14" s="1">
        <v>219</v>
      </c>
      <c r="F14" s="1">
        <v>301</v>
      </c>
      <c r="G14" s="30">
        <v>0.18</v>
      </c>
      <c r="H14" s="1">
        <v>150</v>
      </c>
      <c r="I14" s="1">
        <v>5038411</v>
      </c>
      <c r="J14" s="1">
        <v>221</v>
      </c>
      <c r="K14" s="1">
        <f t="shared" si="2"/>
        <v>-2</v>
      </c>
      <c r="L14" s="1"/>
      <c r="M14" s="1"/>
      <c r="N14" s="1">
        <v>55.199999999999932</v>
      </c>
      <c r="O14" s="1">
        <f t="shared" si="3"/>
        <v>43.8</v>
      </c>
      <c r="P14" s="5">
        <f t="shared" si="7"/>
        <v>213.20000000000005</v>
      </c>
      <c r="Q14" s="5"/>
      <c r="R14" s="1"/>
      <c r="S14" s="1">
        <f t="shared" si="4"/>
        <v>13</v>
      </c>
      <c r="T14" s="1">
        <f t="shared" si="5"/>
        <v>8.1324200913241995</v>
      </c>
      <c r="U14" s="1">
        <v>28.6</v>
      </c>
      <c r="V14" s="1">
        <v>48.2</v>
      </c>
      <c r="W14" s="1">
        <v>50.6</v>
      </c>
      <c r="X14" s="1">
        <v>43.6</v>
      </c>
      <c r="Y14" s="1">
        <v>50</v>
      </c>
      <c r="Z14" s="1">
        <v>52.4</v>
      </c>
      <c r="AA14" s="1">
        <v>36.799999999999997</v>
      </c>
      <c r="AB14" s="1">
        <v>61.4</v>
      </c>
      <c r="AC14" s="1"/>
      <c r="AD14" s="1">
        <f t="shared" si="6"/>
        <v>38.376000000000005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8" t="s">
        <v>50</v>
      </c>
      <c r="B15" s="9" t="s">
        <v>33</v>
      </c>
      <c r="C15" s="9">
        <v>-3</v>
      </c>
      <c r="D15" s="9">
        <v>603</v>
      </c>
      <c r="E15" s="9"/>
      <c r="F15" s="10">
        <v>600</v>
      </c>
      <c r="G15" s="30">
        <v>0.18</v>
      </c>
      <c r="H15" s="1">
        <v>150</v>
      </c>
      <c r="I15" s="1">
        <v>5038459</v>
      </c>
      <c r="J15" s="1">
        <v>108</v>
      </c>
      <c r="K15" s="1">
        <f t="shared" si="2"/>
        <v>-108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29.2</v>
      </c>
      <c r="V15" s="1">
        <v>59.4</v>
      </c>
      <c r="W15" s="1">
        <v>16.600000000000001</v>
      </c>
      <c r="X15" s="1">
        <v>34.799999999999997</v>
      </c>
      <c r="Y15" s="1">
        <v>52.8</v>
      </c>
      <c r="Z15" s="1">
        <v>51.2</v>
      </c>
      <c r="AA15" s="1">
        <v>28.8</v>
      </c>
      <c r="AB15" s="1">
        <v>3.4</v>
      </c>
      <c r="AC15" s="1"/>
      <c r="AD15" s="1">
        <f t="shared" si="6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37" t="s">
        <v>64</v>
      </c>
      <c r="B16" s="38" t="s">
        <v>33</v>
      </c>
      <c r="C16" s="38">
        <v>74</v>
      </c>
      <c r="D16" s="38"/>
      <c r="E16" s="38">
        <v>-17</v>
      </c>
      <c r="F16" s="39">
        <v>2</v>
      </c>
      <c r="G16" s="33">
        <v>0</v>
      </c>
      <c r="H16" s="14" t="e">
        <v>#N/A</v>
      </c>
      <c r="I16" s="14" t="s">
        <v>44</v>
      </c>
      <c r="J16" s="14">
        <v>42</v>
      </c>
      <c r="K16" s="14">
        <f>E16-J16</f>
        <v>-59</v>
      </c>
      <c r="L16" s="14"/>
      <c r="M16" s="14"/>
      <c r="N16" s="14"/>
      <c r="O16" s="14">
        <f t="shared" si="3"/>
        <v>-3.4</v>
      </c>
      <c r="P16" s="15"/>
      <c r="Q16" s="15"/>
      <c r="R16" s="14"/>
      <c r="S16" s="14">
        <f t="shared" si="4"/>
        <v>-0.58823529411764708</v>
      </c>
      <c r="T16" s="14">
        <f t="shared" si="5"/>
        <v>-0.58823529411764708</v>
      </c>
      <c r="U16" s="14">
        <v>0</v>
      </c>
      <c r="V16" s="14">
        <v>1.2</v>
      </c>
      <c r="W16" s="14">
        <v>8.8000000000000007</v>
      </c>
      <c r="X16" s="14">
        <v>-1.2</v>
      </c>
      <c r="Y16" s="14">
        <v>0</v>
      </c>
      <c r="Z16" s="14">
        <v>-0.2</v>
      </c>
      <c r="AA16" s="14">
        <v>2.6</v>
      </c>
      <c r="AB16" s="14">
        <v>36.799999999999997</v>
      </c>
      <c r="AC16" s="43" t="s">
        <v>86</v>
      </c>
      <c r="AD16" s="14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33</v>
      </c>
      <c r="C17" s="1">
        <v>311</v>
      </c>
      <c r="D17" s="1"/>
      <c r="E17" s="1">
        <v>106</v>
      </c>
      <c r="F17" s="1">
        <v>184</v>
      </c>
      <c r="G17" s="30">
        <v>0.18</v>
      </c>
      <c r="H17" s="1">
        <v>150</v>
      </c>
      <c r="I17" s="1">
        <v>5038831</v>
      </c>
      <c r="J17" s="1">
        <v>106</v>
      </c>
      <c r="K17" s="1">
        <f t="shared" si="2"/>
        <v>0</v>
      </c>
      <c r="L17" s="1"/>
      <c r="M17" s="1"/>
      <c r="N17" s="1"/>
      <c r="O17" s="1">
        <f t="shared" si="3"/>
        <v>21.2</v>
      </c>
      <c r="P17" s="5">
        <f t="shared" ref="P17:P19" si="8">13*O17-N17-F17</f>
        <v>91.599999999999966</v>
      </c>
      <c r="Q17" s="5"/>
      <c r="R17" s="1"/>
      <c r="S17" s="1">
        <f t="shared" si="4"/>
        <v>12.999999999999998</v>
      </c>
      <c r="T17" s="1">
        <f t="shared" si="5"/>
        <v>8.6792452830188687</v>
      </c>
      <c r="U17" s="1">
        <v>16.2</v>
      </c>
      <c r="V17" s="1">
        <v>14</v>
      </c>
      <c r="W17" s="1">
        <v>27.2</v>
      </c>
      <c r="X17" s="1">
        <v>18.2</v>
      </c>
      <c r="Y17" s="1">
        <v>15.6</v>
      </c>
      <c r="Z17" s="1">
        <v>32.4</v>
      </c>
      <c r="AA17" s="1">
        <v>12.8</v>
      </c>
      <c r="AB17" s="1">
        <v>20.6</v>
      </c>
      <c r="AC17" s="1"/>
      <c r="AD17" s="1">
        <f>G17*P17</f>
        <v>16.487999999999992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33</v>
      </c>
      <c r="C18" s="1">
        <v>187</v>
      </c>
      <c r="D18" s="1"/>
      <c r="E18" s="1">
        <v>76</v>
      </c>
      <c r="F18" s="1">
        <v>101</v>
      </c>
      <c r="G18" s="30">
        <v>0.18</v>
      </c>
      <c r="H18" s="1">
        <v>120</v>
      </c>
      <c r="I18" s="1">
        <v>5038855</v>
      </c>
      <c r="J18" s="1">
        <v>81</v>
      </c>
      <c r="K18" s="1">
        <f t="shared" si="2"/>
        <v>-5</v>
      </c>
      <c r="L18" s="1"/>
      <c r="M18" s="1"/>
      <c r="N18" s="1">
        <v>225</v>
      </c>
      <c r="O18" s="1">
        <f t="shared" si="3"/>
        <v>15.2</v>
      </c>
      <c r="P18" s="5"/>
      <c r="Q18" s="5"/>
      <c r="R18" s="1"/>
      <c r="S18" s="1">
        <f t="shared" si="4"/>
        <v>21.447368421052634</v>
      </c>
      <c r="T18" s="1">
        <f t="shared" si="5"/>
        <v>21.447368421052634</v>
      </c>
      <c r="U18" s="1">
        <v>20.2</v>
      </c>
      <c r="V18" s="1">
        <v>2</v>
      </c>
      <c r="W18" s="1">
        <v>0</v>
      </c>
      <c r="X18" s="1">
        <v>20</v>
      </c>
      <c r="Y18" s="1">
        <v>0</v>
      </c>
      <c r="Z18" s="1">
        <v>0</v>
      </c>
      <c r="AA18" s="1">
        <v>-0.4</v>
      </c>
      <c r="AB18" s="1">
        <v>2</v>
      </c>
      <c r="AC18" s="1"/>
      <c r="AD18" s="1">
        <f>G18*P18</f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33</v>
      </c>
      <c r="C19" s="1">
        <v>498</v>
      </c>
      <c r="D19" s="1">
        <v>280</v>
      </c>
      <c r="E19" s="1">
        <v>358</v>
      </c>
      <c r="F19" s="1">
        <v>417</v>
      </c>
      <c r="G19" s="30">
        <v>0.18</v>
      </c>
      <c r="H19" s="1">
        <v>150</v>
      </c>
      <c r="I19" s="1">
        <v>5038435</v>
      </c>
      <c r="J19" s="1">
        <v>366</v>
      </c>
      <c r="K19" s="1">
        <f t="shared" si="2"/>
        <v>-8</v>
      </c>
      <c r="L19" s="1"/>
      <c r="M19" s="1"/>
      <c r="N19" s="1">
        <v>309.90000000000009</v>
      </c>
      <c r="O19" s="1">
        <f t="shared" si="3"/>
        <v>71.599999999999994</v>
      </c>
      <c r="P19" s="5">
        <f t="shared" si="8"/>
        <v>203.89999999999986</v>
      </c>
      <c r="Q19" s="5"/>
      <c r="R19" s="1"/>
      <c r="S19" s="1">
        <f t="shared" si="4"/>
        <v>13</v>
      </c>
      <c r="T19" s="1">
        <f t="shared" si="5"/>
        <v>10.15223463687151</v>
      </c>
      <c r="U19" s="1">
        <v>54.4</v>
      </c>
      <c r="V19" s="1">
        <v>78.599999999999994</v>
      </c>
      <c r="W19" s="1">
        <v>69.2</v>
      </c>
      <c r="X19" s="1">
        <v>67.8</v>
      </c>
      <c r="Y19" s="1">
        <v>65.2</v>
      </c>
      <c r="Z19" s="1">
        <v>79.599999999999994</v>
      </c>
      <c r="AA19" s="1">
        <v>50.6</v>
      </c>
      <c r="AB19" s="1">
        <v>82.2</v>
      </c>
      <c r="AC19" s="1"/>
      <c r="AD19" s="1">
        <f>G19*P19</f>
        <v>36.701999999999977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4" t="s">
        <v>54</v>
      </c>
      <c r="B20" s="14" t="s">
        <v>33</v>
      </c>
      <c r="C20" s="14">
        <v>24</v>
      </c>
      <c r="D20" s="14"/>
      <c r="E20" s="14">
        <v>6</v>
      </c>
      <c r="F20" s="14">
        <v>-7</v>
      </c>
      <c r="G20" s="33">
        <v>0</v>
      </c>
      <c r="H20" s="14" t="e">
        <v>#N/A</v>
      </c>
      <c r="I20" s="14">
        <v>5039609</v>
      </c>
      <c r="J20" s="14">
        <v>23</v>
      </c>
      <c r="K20" s="14">
        <f t="shared" si="2"/>
        <v>-17</v>
      </c>
      <c r="L20" s="14"/>
      <c r="M20" s="14"/>
      <c r="N20" s="14"/>
      <c r="O20" s="14">
        <f t="shared" si="3"/>
        <v>1.2</v>
      </c>
      <c r="P20" s="15"/>
      <c r="Q20" s="15"/>
      <c r="R20" s="14"/>
      <c r="S20" s="14">
        <f t="shared" si="4"/>
        <v>-5.8333333333333339</v>
      </c>
      <c r="T20" s="14">
        <f t="shared" si="5"/>
        <v>-5.8333333333333339</v>
      </c>
      <c r="U20" s="14">
        <v>2.6</v>
      </c>
      <c r="V20" s="14">
        <v>1.2</v>
      </c>
      <c r="W20" s="14">
        <v>1</v>
      </c>
      <c r="X20" s="14">
        <v>0.8</v>
      </c>
      <c r="Y20" s="14">
        <v>7</v>
      </c>
      <c r="Z20" s="14">
        <v>4.2</v>
      </c>
      <c r="AA20" s="14">
        <v>0.8</v>
      </c>
      <c r="AB20" s="14">
        <v>5.4</v>
      </c>
      <c r="AC20" s="14" t="s">
        <v>55</v>
      </c>
      <c r="AD20" s="14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8" t="s">
        <v>56</v>
      </c>
      <c r="B21" s="9" t="s">
        <v>33</v>
      </c>
      <c r="C21" s="9">
        <v>405</v>
      </c>
      <c r="D21" s="9"/>
      <c r="E21" s="9">
        <v>154</v>
      </c>
      <c r="F21" s="10">
        <v>243</v>
      </c>
      <c r="G21" s="30">
        <v>0.18</v>
      </c>
      <c r="H21" s="1">
        <v>120</v>
      </c>
      <c r="I21" s="1">
        <v>5038398</v>
      </c>
      <c r="J21" s="1">
        <v>157</v>
      </c>
      <c r="K21" s="1">
        <f t="shared" si="2"/>
        <v>-3</v>
      </c>
      <c r="L21" s="1"/>
      <c r="M21" s="1"/>
      <c r="N21" s="1">
        <v>262</v>
      </c>
      <c r="O21" s="1">
        <f t="shared" si="3"/>
        <v>30.8</v>
      </c>
      <c r="P21" s="5"/>
      <c r="Q21" s="5"/>
      <c r="R21" s="1"/>
      <c r="S21" s="1">
        <f t="shared" si="4"/>
        <v>16.396103896103895</v>
      </c>
      <c r="T21" s="1">
        <f t="shared" si="5"/>
        <v>16.396103896103895</v>
      </c>
      <c r="U21" s="1">
        <v>33</v>
      </c>
      <c r="V21" s="1">
        <v>34.4</v>
      </c>
      <c r="W21" s="1">
        <v>43.6</v>
      </c>
      <c r="X21" s="1">
        <v>41.8</v>
      </c>
      <c r="Y21" s="1">
        <v>36.6</v>
      </c>
      <c r="Z21" s="1">
        <v>55.4</v>
      </c>
      <c r="AA21" s="1">
        <v>32.200000000000003</v>
      </c>
      <c r="AB21" s="1">
        <v>55.4</v>
      </c>
      <c r="AC21" s="1"/>
      <c r="AD21" s="1">
        <f>G21*P21</f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37" t="s">
        <v>66</v>
      </c>
      <c r="B22" s="38" t="s">
        <v>33</v>
      </c>
      <c r="C22" s="38">
        <v>1</v>
      </c>
      <c r="D22" s="38">
        <v>2</v>
      </c>
      <c r="E22" s="38">
        <v>-2</v>
      </c>
      <c r="F22" s="39">
        <v>3</v>
      </c>
      <c r="G22" s="33">
        <v>0</v>
      </c>
      <c r="H22" s="14" t="e">
        <v>#N/A</v>
      </c>
      <c r="I22" s="14" t="s">
        <v>44</v>
      </c>
      <c r="J22" s="14"/>
      <c r="K22" s="14">
        <f>E22-J22</f>
        <v>-2</v>
      </c>
      <c r="L22" s="14"/>
      <c r="M22" s="14"/>
      <c r="N22" s="14"/>
      <c r="O22" s="14">
        <f t="shared" si="3"/>
        <v>-0.4</v>
      </c>
      <c r="P22" s="15"/>
      <c r="Q22" s="15"/>
      <c r="R22" s="14"/>
      <c r="S22" s="14">
        <f t="shared" si="4"/>
        <v>-7.5</v>
      </c>
      <c r="T22" s="14">
        <f t="shared" si="5"/>
        <v>-7.5</v>
      </c>
      <c r="U22" s="14">
        <v>0.2</v>
      </c>
      <c r="V22" s="14">
        <v>0</v>
      </c>
      <c r="W22" s="14">
        <v>0.2</v>
      </c>
      <c r="X22" s="14">
        <v>0.4</v>
      </c>
      <c r="Y22" s="14">
        <v>0</v>
      </c>
      <c r="Z22" s="14">
        <v>0</v>
      </c>
      <c r="AA22" s="14">
        <v>0</v>
      </c>
      <c r="AB22" s="14">
        <v>-0.8</v>
      </c>
      <c r="AC22" s="14"/>
      <c r="AD22" s="1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7" t="s">
        <v>57</v>
      </c>
      <c r="B23" s="28" t="s">
        <v>43</v>
      </c>
      <c r="C23" s="28"/>
      <c r="D23" s="28"/>
      <c r="E23" s="28"/>
      <c r="F23" s="29"/>
      <c r="G23" s="32">
        <v>1</v>
      </c>
      <c r="H23" s="21">
        <v>150</v>
      </c>
      <c r="I23" s="21">
        <v>5038572</v>
      </c>
      <c r="J23" s="21">
        <v>6.5</v>
      </c>
      <c r="K23" s="21">
        <f t="shared" si="2"/>
        <v>-6.5</v>
      </c>
      <c r="L23" s="21"/>
      <c r="M23" s="21"/>
      <c r="N23" s="21"/>
      <c r="O23" s="21">
        <f t="shared" si="3"/>
        <v>0</v>
      </c>
      <c r="P23" s="22"/>
      <c r="Q23" s="22"/>
      <c r="R23" s="21"/>
      <c r="S23" s="21" t="e">
        <f t="shared" si="4"/>
        <v>#DIV/0!</v>
      </c>
      <c r="T23" s="21" t="e">
        <f t="shared" si="5"/>
        <v>#DIV/0!</v>
      </c>
      <c r="U23" s="21">
        <v>0</v>
      </c>
      <c r="V23" s="21">
        <v>8.8460000000000001</v>
      </c>
      <c r="W23" s="21">
        <v>5.3719999999999999</v>
      </c>
      <c r="X23" s="21">
        <v>28.628</v>
      </c>
      <c r="Y23" s="21">
        <v>12.872</v>
      </c>
      <c r="Z23" s="21">
        <v>18.7746</v>
      </c>
      <c r="AA23" s="21">
        <v>12.294</v>
      </c>
      <c r="AB23" s="21">
        <v>4.9836</v>
      </c>
      <c r="AC23" s="23" t="s">
        <v>58</v>
      </c>
      <c r="AD23" s="21">
        <f>G23*P23</f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37" t="s">
        <v>73</v>
      </c>
      <c r="B24" s="38" t="s">
        <v>43</v>
      </c>
      <c r="C24" s="38">
        <v>148.19</v>
      </c>
      <c r="D24" s="38"/>
      <c r="E24" s="38">
        <v>92.337999999999994</v>
      </c>
      <c r="F24" s="39">
        <v>55.851999999999997</v>
      </c>
      <c r="G24" s="33">
        <v>0</v>
      </c>
      <c r="H24" s="14" t="e">
        <v>#N/A</v>
      </c>
      <c r="I24" s="14" t="s">
        <v>44</v>
      </c>
      <c r="J24" s="14">
        <v>94.5</v>
      </c>
      <c r="K24" s="14">
        <f>E24-J24</f>
        <v>-2.1620000000000061</v>
      </c>
      <c r="L24" s="14"/>
      <c r="M24" s="14"/>
      <c r="N24" s="14"/>
      <c r="O24" s="14">
        <f t="shared" si="3"/>
        <v>18.467599999999997</v>
      </c>
      <c r="P24" s="15"/>
      <c r="Q24" s="15"/>
      <c r="R24" s="14"/>
      <c r="S24" s="14">
        <f t="shared" si="4"/>
        <v>3.0243236803916052</v>
      </c>
      <c r="T24" s="14">
        <f t="shared" si="5"/>
        <v>3.0243236803916052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/>
      <c r="AD24" s="14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7" t="s">
        <v>59</v>
      </c>
      <c r="B25" s="28" t="s">
        <v>43</v>
      </c>
      <c r="C25" s="28">
        <v>28.757999999999999</v>
      </c>
      <c r="D25" s="28">
        <v>0.26700000000000002</v>
      </c>
      <c r="E25" s="28">
        <v>23.754000000000001</v>
      </c>
      <c r="F25" s="29">
        <v>4.3010000000000002</v>
      </c>
      <c r="G25" s="32">
        <v>1</v>
      </c>
      <c r="H25" s="21">
        <v>150</v>
      </c>
      <c r="I25" s="21">
        <v>5038596</v>
      </c>
      <c r="J25" s="21">
        <v>33.5</v>
      </c>
      <c r="K25" s="21">
        <f t="shared" si="2"/>
        <v>-9.7459999999999987</v>
      </c>
      <c r="L25" s="21"/>
      <c r="M25" s="21"/>
      <c r="N25" s="21"/>
      <c r="O25" s="21">
        <f t="shared" si="3"/>
        <v>4.7507999999999999</v>
      </c>
      <c r="P25" s="22"/>
      <c r="Q25" s="22"/>
      <c r="R25" s="21"/>
      <c r="S25" s="21">
        <f t="shared" si="4"/>
        <v>0.90532120905952684</v>
      </c>
      <c r="T25" s="21">
        <f t="shared" si="5"/>
        <v>0.90532120905952684</v>
      </c>
      <c r="U25" s="21">
        <v>26.5184</v>
      </c>
      <c r="V25" s="21">
        <v>17.506799999999998</v>
      </c>
      <c r="W25" s="21">
        <v>15.507999999999999</v>
      </c>
      <c r="X25" s="21">
        <v>16.3552</v>
      </c>
      <c r="Y25" s="21">
        <v>7.6959999999999997</v>
      </c>
      <c r="Z25" s="21">
        <v>6.2539999999999996</v>
      </c>
      <c r="AA25" s="21">
        <v>2.7372000000000001</v>
      </c>
      <c r="AB25" s="21">
        <v>0.74160000000000004</v>
      </c>
      <c r="AC25" s="23" t="s">
        <v>60</v>
      </c>
      <c r="AD25" s="21">
        <f>G25*P25</f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37" t="s">
        <v>74</v>
      </c>
      <c r="B26" s="38" t="s">
        <v>43</v>
      </c>
      <c r="C26" s="38">
        <v>31.128</v>
      </c>
      <c r="D26" s="38"/>
      <c r="E26" s="38">
        <v>31.128</v>
      </c>
      <c r="F26" s="39">
        <v>-2.2200000000000002</v>
      </c>
      <c r="G26" s="33">
        <v>0</v>
      </c>
      <c r="H26" s="14" t="e">
        <v>#N/A</v>
      </c>
      <c r="I26" s="14" t="s">
        <v>44</v>
      </c>
      <c r="J26" s="14">
        <v>27.5</v>
      </c>
      <c r="K26" s="14">
        <f>E26-J26</f>
        <v>3.6280000000000001</v>
      </c>
      <c r="L26" s="14"/>
      <c r="M26" s="14"/>
      <c r="N26" s="14"/>
      <c r="O26" s="14">
        <f t="shared" si="3"/>
        <v>6.2256</v>
      </c>
      <c r="P26" s="15"/>
      <c r="Q26" s="15"/>
      <c r="R26" s="14"/>
      <c r="S26" s="14">
        <f t="shared" si="4"/>
        <v>-0.3565921356977641</v>
      </c>
      <c r="T26" s="14">
        <f t="shared" si="5"/>
        <v>-0.3565921356977641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/>
      <c r="AD26" s="14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8" t="s">
        <v>61</v>
      </c>
      <c r="B27" s="19" t="s">
        <v>43</v>
      </c>
      <c r="C27" s="19"/>
      <c r="D27" s="19"/>
      <c r="E27" s="19"/>
      <c r="F27" s="20"/>
      <c r="G27" s="34">
        <v>1</v>
      </c>
      <c r="H27" s="16">
        <v>120</v>
      </c>
      <c r="I27" s="16">
        <v>8785204</v>
      </c>
      <c r="J27" s="16"/>
      <c r="K27" s="16">
        <f t="shared" si="2"/>
        <v>0</v>
      </c>
      <c r="L27" s="16"/>
      <c r="M27" s="16"/>
      <c r="N27" s="16"/>
      <c r="O27" s="16">
        <f t="shared" si="3"/>
        <v>0</v>
      </c>
      <c r="P27" s="17"/>
      <c r="Q27" s="17"/>
      <c r="R27" s="16"/>
      <c r="S27" s="16" t="e">
        <f t="shared" si="4"/>
        <v>#DIV/0!</v>
      </c>
      <c r="T27" s="16" t="e">
        <f t="shared" si="5"/>
        <v>#DIV/0!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 t="s">
        <v>62</v>
      </c>
      <c r="AD27" s="16">
        <f>G27*P27</f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37" t="s">
        <v>42</v>
      </c>
      <c r="B28" s="38" t="s">
        <v>43</v>
      </c>
      <c r="C28" s="38">
        <v>153.93100000000001</v>
      </c>
      <c r="D28" s="38"/>
      <c r="E28" s="38">
        <v>58.67</v>
      </c>
      <c r="F28" s="39">
        <v>95.260999999999996</v>
      </c>
      <c r="G28" s="33">
        <v>0</v>
      </c>
      <c r="H28" s="14" t="e">
        <v>#N/A</v>
      </c>
      <c r="I28" s="14" t="s">
        <v>44</v>
      </c>
      <c r="J28" s="14">
        <v>62.8</v>
      </c>
      <c r="K28" s="14">
        <f>E28-J28</f>
        <v>-4.1299999999999955</v>
      </c>
      <c r="L28" s="14"/>
      <c r="M28" s="14"/>
      <c r="N28" s="14"/>
      <c r="O28" s="14">
        <f t="shared" si="3"/>
        <v>11.734</v>
      </c>
      <c r="P28" s="15"/>
      <c r="Q28" s="15"/>
      <c r="R28" s="14"/>
      <c r="S28" s="14">
        <f t="shared" si="4"/>
        <v>8.1183739560252253</v>
      </c>
      <c r="T28" s="14">
        <f t="shared" si="5"/>
        <v>8.1183739560252253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/>
      <c r="AD28" s="14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1" t="s">
        <v>68</v>
      </c>
      <c r="B29" s="1" t="s">
        <v>33</v>
      </c>
      <c r="C29" s="1">
        <v>200</v>
      </c>
      <c r="D29" s="1"/>
      <c r="E29" s="1">
        <v>136</v>
      </c>
      <c r="F29" s="1">
        <v>57</v>
      </c>
      <c r="G29" s="30">
        <v>0.1</v>
      </c>
      <c r="H29" s="1">
        <v>60</v>
      </c>
      <c r="I29" s="1">
        <v>8444170</v>
      </c>
      <c r="J29" s="1">
        <v>150</v>
      </c>
      <c r="K29" s="1">
        <f t="shared" si="2"/>
        <v>-14</v>
      </c>
      <c r="L29" s="1"/>
      <c r="M29" s="1"/>
      <c r="N29" s="1">
        <v>50</v>
      </c>
      <c r="O29" s="1">
        <f t="shared" si="3"/>
        <v>27.2</v>
      </c>
      <c r="P29" s="5">
        <f t="shared" ref="P29" si="9">13*O29-N29-F29</f>
        <v>246.59999999999997</v>
      </c>
      <c r="Q29" s="5"/>
      <c r="R29" s="1"/>
      <c r="S29" s="1">
        <f t="shared" si="4"/>
        <v>12.999999999999998</v>
      </c>
      <c r="T29" s="1">
        <f t="shared" si="5"/>
        <v>3.9338235294117649</v>
      </c>
      <c r="U29" s="1">
        <v>-2.2000000000000002</v>
      </c>
      <c r="V29" s="1">
        <v>-0.4</v>
      </c>
      <c r="W29" s="1">
        <v>23.8</v>
      </c>
      <c r="X29" s="1">
        <v>17</v>
      </c>
      <c r="Y29" s="1">
        <v>15.6</v>
      </c>
      <c r="Z29" s="1">
        <v>25.8</v>
      </c>
      <c r="AA29" s="1">
        <v>16.399999999999999</v>
      </c>
      <c r="AB29" s="1">
        <v>21.6</v>
      </c>
      <c r="AC29" s="1" t="s">
        <v>69</v>
      </c>
      <c r="AD29" s="1">
        <f>G29*P29</f>
        <v>24.659999999999997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8" t="s">
        <v>70</v>
      </c>
      <c r="B30" s="9" t="s">
        <v>43</v>
      </c>
      <c r="C30" s="9">
        <v>246.37899999999999</v>
      </c>
      <c r="D30" s="9">
        <v>52.68</v>
      </c>
      <c r="E30" s="9">
        <v>144.15199999999999</v>
      </c>
      <c r="F30" s="10">
        <v>136.39099999999999</v>
      </c>
      <c r="G30" s="30">
        <v>1</v>
      </c>
      <c r="H30" s="1">
        <v>120</v>
      </c>
      <c r="I30" s="1">
        <v>5522704</v>
      </c>
      <c r="J30" s="1">
        <v>171.1</v>
      </c>
      <c r="K30" s="1">
        <f t="shared" si="2"/>
        <v>-26.948000000000008</v>
      </c>
      <c r="L30" s="1"/>
      <c r="M30" s="1"/>
      <c r="N30" s="1">
        <v>201.4016</v>
      </c>
      <c r="O30" s="1">
        <f t="shared" si="3"/>
        <v>28.830399999999997</v>
      </c>
      <c r="P30" s="5">
        <f>13*(O30+O31)-N30-N31-F30-F31</f>
        <v>46.697399999999973</v>
      </c>
      <c r="Q30" s="5"/>
      <c r="R30" s="1"/>
      <c r="S30" s="1">
        <f t="shared" si="4"/>
        <v>13.336270048282369</v>
      </c>
      <c r="T30" s="1">
        <f t="shared" si="5"/>
        <v>11.716542260946779</v>
      </c>
      <c r="U30" s="1">
        <v>21.288799999999998</v>
      </c>
      <c r="V30" s="1">
        <v>27.651599999999998</v>
      </c>
      <c r="W30" s="1">
        <v>25.984400000000001</v>
      </c>
      <c r="X30" s="1">
        <v>21.02</v>
      </c>
      <c r="Y30" s="1">
        <v>19.690799999999999</v>
      </c>
      <c r="Z30" s="1">
        <v>43.728400000000001</v>
      </c>
      <c r="AA30" s="1">
        <v>27.996200000000002</v>
      </c>
      <c r="AB30" s="1">
        <v>22.562999999999999</v>
      </c>
      <c r="AC30" s="1"/>
      <c r="AD30" s="1">
        <f>G30*P30</f>
        <v>46.697399999999973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37" t="s">
        <v>65</v>
      </c>
      <c r="B31" s="38" t="s">
        <v>43</v>
      </c>
      <c r="C31" s="38">
        <v>-2.6379999999999999</v>
      </c>
      <c r="D31" s="38">
        <v>2.6379999999999999</v>
      </c>
      <c r="E31" s="38">
        <v>2.6930000000000001</v>
      </c>
      <c r="F31" s="39">
        <v>-2.6930000000000001</v>
      </c>
      <c r="G31" s="33">
        <v>0</v>
      </c>
      <c r="H31" s="14" t="e">
        <v>#N/A</v>
      </c>
      <c r="I31" s="14" t="s">
        <v>44</v>
      </c>
      <c r="J31" s="14">
        <v>13.5</v>
      </c>
      <c r="K31" s="14">
        <f>E31-J31</f>
        <v>-10.807</v>
      </c>
      <c r="L31" s="14"/>
      <c r="M31" s="14"/>
      <c r="N31" s="14"/>
      <c r="O31" s="14">
        <f t="shared" si="3"/>
        <v>0.53859999999999997</v>
      </c>
      <c r="P31" s="15"/>
      <c r="Q31" s="15"/>
      <c r="R31" s="14"/>
      <c r="S31" s="14">
        <f t="shared" si="4"/>
        <v>-5</v>
      </c>
      <c r="T31" s="14">
        <f t="shared" si="5"/>
        <v>-5</v>
      </c>
      <c r="U31" s="14">
        <v>0.52759999999999996</v>
      </c>
      <c r="V31" s="14">
        <v>0.98919999999999997</v>
      </c>
      <c r="W31" s="14">
        <v>2.774</v>
      </c>
      <c r="X31" s="14">
        <v>3.6036000000000001</v>
      </c>
      <c r="Y31" s="14">
        <v>4.6417999999999999</v>
      </c>
      <c r="Z31" s="14">
        <v>8.9575999999999993</v>
      </c>
      <c r="AA31" s="14">
        <v>10.563599999999999</v>
      </c>
      <c r="AB31" s="14">
        <v>7.7842000000000002</v>
      </c>
      <c r="AC31" s="14"/>
      <c r="AD31" s="14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33</v>
      </c>
      <c r="C32" s="1">
        <v>155</v>
      </c>
      <c r="D32" s="1"/>
      <c r="E32" s="1">
        <v>42</v>
      </c>
      <c r="F32" s="1">
        <v>112</v>
      </c>
      <c r="G32" s="30">
        <v>0.14000000000000001</v>
      </c>
      <c r="H32" s="1">
        <v>180</v>
      </c>
      <c r="I32" s="1">
        <v>9988391</v>
      </c>
      <c r="J32" s="1">
        <v>43</v>
      </c>
      <c r="K32" s="1">
        <f t="shared" si="2"/>
        <v>-1</v>
      </c>
      <c r="L32" s="1"/>
      <c r="M32" s="1"/>
      <c r="N32" s="1"/>
      <c r="O32" s="1">
        <f t="shared" si="3"/>
        <v>8.4</v>
      </c>
      <c r="P32" s="5"/>
      <c r="Q32" s="5"/>
      <c r="R32" s="1"/>
      <c r="S32" s="1">
        <f t="shared" si="4"/>
        <v>13.333333333333332</v>
      </c>
      <c r="T32" s="1">
        <f t="shared" si="5"/>
        <v>13.333333333333332</v>
      </c>
      <c r="U32" s="1">
        <v>10.4</v>
      </c>
      <c r="V32" s="1">
        <v>5.4</v>
      </c>
      <c r="W32" s="1">
        <v>3.2</v>
      </c>
      <c r="X32" s="1">
        <v>17.399999999999999</v>
      </c>
      <c r="Y32" s="1">
        <v>8.6</v>
      </c>
      <c r="Z32" s="1">
        <v>13.4</v>
      </c>
      <c r="AA32" s="1">
        <v>9.4</v>
      </c>
      <c r="AB32" s="1">
        <v>12.6</v>
      </c>
      <c r="AC32" s="1"/>
      <c r="AD32" s="1">
        <f>G32*P32</f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33</v>
      </c>
      <c r="C33" s="1">
        <v>108</v>
      </c>
      <c r="D33" s="1">
        <v>192</v>
      </c>
      <c r="E33" s="1">
        <v>108</v>
      </c>
      <c r="F33" s="1">
        <v>192</v>
      </c>
      <c r="G33" s="30">
        <v>0.18</v>
      </c>
      <c r="H33" s="1">
        <v>270</v>
      </c>
      <c r="I33" s="1">
        <v>9988681</v>
      </c>
      <c r="J33" s="1">
        <v>132</v>
      </c>
      <c r="K33" s="1">
        <f t="shared" si="2"/>
        <v>-24</v>
      </c>
      <c r="L33" s="1"/>
      <c r="M33" s="1"/>
      <c r="N33" s="1">
        <v>160</v>
      </c>
      <c r="O33" s="1">
        <f t="shared" si="3"/>
        <v>21.6</v>
      </c>
      <c r="P33" s="5"/>
      <c r="Q33" s="5"/>
      <c r="R33" s="1"/>
      <c r="S33" s="1">
        <f t="shared" si="4"/>
        <v>16.296296296296294</v>
      </c>
      <c r="T33" s="1">
        <f t="shared" si="5"/>
        <v>16.296296296296294</v>
      </c>
      <c r="U33" s="1">
        <v>22.6</v>
      </c>
      <c r="V33" s="1">
        <v>30</v>
      </c>
      <c r="W33" s="1">
        <v>24.8</v>
      </c>
      <c r="X33" s="1">
        <v>18.2</v>
      </c>
      <c r="Y33" s="1">
        <v>37</v>
      </c>
      <c r="Z33" s="1">
        <v>33.200000000000003</v>
      </c>
      <c r="AA33" s="1">
        <v>20.6</v>
      </c>
      <c r="AB33" s="1">
        <v>20.399999999999999</v>
      </c>
      <c r="AC33" s="1"/>
      <c r="AD33" s="1">
        <f>G33*P33</f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" t="s">
        <v>75</v>
      </c>
      <c r="B34" s="1" t="s">
        <v>43</v>
      </c>
      <c r="C34" s="1">
        <v>28.896000000000001</v>
      </c>
      <c r="D34" s="1">
        <v>197.37200000000001</v>
      </c>
      <c r="E34" s="1">
        <v>25.795999999999999</v>
      </c>
      <c r="F34" s="1">
        <v>200.47200000000001</v>
      </c>
      <c r="G34" s="30">
        <v>1</v>
      </c>
      <c r="H34" s="1">
        <v>120</v>
      </c>
      <c r="I34" s="1">
        <v>8785198</v>
      </c>
      <c r="J34" s="1">
        <v>26</v>
      </c>
      <c r="K34" s="1">
        <f t="shared" si="2"/>
        <v>-0.20400000000000063</v>
      </c>
      <c r="L34" s="1"/>
      <c r="M34" s="1"/>
      <c r="N34" s="1"/>
      <c r="O34" s="1">
        <f t="shared" si="3"/>
        <v>5.1592000000000002</v>
      </c>
      <c r="P34" s="5"/>
      <c r="Q34" s="5"/>
      <c r="R34" s="1"/>
      <c r="S34" s="1">
        <f t="shared" si="4"/>
        <v>38.857187160800123</v>
      </c>
      <c r="T34" s="1">
        <f t="shared" si="5"/>
        <v>38.857187160800123</v>
      </c>
      <c r="U34" s="1">
        <v>5.6543999999999999</v>
      </c>
      <c r="V34" s="1">
        <v>17.4284</v>
      </c>
      <c r="W34" s="1">
        <v>8.466800000000001</v>
      </c>
      <c r="X34" s="1">
        <v>6.3624000000000001</v>
      </c>
      <c r="Y34" s="1">
        <v>12.303599999999999</v>
      </c>
      <c r="Z34" s="1">
        <v>5.0312000000000001</v>
      </c>
      <c r="AA34" s="1">
        <v>5.2328000000000001</v>
      </c>
      <c r="AB34" s="1">
        <v>0</v>
      </c>
      <c r="AC34" s="46" t="s">
        <v>41</v>
      </c>
      <c r="AD34" s="1">
        <f>G34*P34</f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4" t="s">
        <v>76</v>
      </c>
      <c r="B35" s="25" t="s">
        <v>43</v>
      </c>
      <c r="C35" s="25"/>
      <c r="D35" s="25"/>
      <c r="E35" s="25"/>
      <c r="F35" s="26"/>
      <c r="G35" s="30">
        <v>1</v>
      </c>
      <c r="H35" s="1">
        <v>180</v>
      </c>
      <c r="I35" s="1">
        <v>5038619</v>
      </c>
      <c r="J35" s="1"/>
      <c r="K35" s="1">
        <f t="shared" si="2"/>
        <v>0</v>
      </c>
      <c r="L35" s="1"/>
      <c r="M35" s="1"/>
      <c r="N35" s="1">
        <v>26.8064</v>
      </c>
      <c r="O35" s="1">
        <f t="shared" si="3"/>
        <v>0</v>
      </c>
      <c r="P35" s="5"/>
      <c r="Q35" s="5"/>
      <c r="R35" s="1"/>
      <c r="S35" s="1" t="e">
        <f t="shared" si="4"/>
        <v>#DIV/0!</v>
      </c>
      <c r="T35" s="1" t="e">
        <f t="shared" si="5"/>
        <v>#DIV/0!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/>
      <c r="AD35" s="1">
        <f>G35*P35</f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40" t="s">
        <v>67</v>
      </c>
      <c r="B36" s="41" t="s">
        <v>43</v>
      </c>
      <c r="C36" s="41">
        <v>-2.14</v>
      </c>
      <c r="D36" s="41">
        <v>2.14</v>
      </c>
      <c r="E36" s="41"/>
      <c r="F36" s="42"/>
      <c r="G36" s="33">
        <v>0</v>
      </c>
      <c r="H36" s="14" t="e">
        <v>#N/A</v>
      </c>
      <c r="I36" s="14" t="s">
        <v>44</v>
      </c>
      <c r="J36" s="14"/>
      <c r="K36" s="14">
        <f>E36-J36</f>
        <v>0</v>
      </c>
      <c r="L36" s="14"/>
      <c r="M36" s="14"/>
      <c r="N36" s="14"/>
      <c r="O36" s="14">
        <f t="shared" si="3"/>
        <v>0</v>
      </c>
      <c r="P36" s="15"/>
      <c r="Q36" s="15"/>
      <c r="R36" s="14"/>
      <c r="S36" s="14" t="e">
        <f t="shared" si="4"/>
        <v>#DIV/0!</v>
      </c>
      <c r="T36" s="14" t="e">
        <f t="shared" si="5"/>
        <v>#DIV/0!</v>
      </c>
      <c r="U36" s="14">
        <v>0.42799999999999999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/>
      <c r="AD36" s="14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37" t="s">
        <v>63</v>
      </c>
      <c r="B37" s="38" t="s">
        <v>43</v>
      </c>
      <c r="C37" s="38">
        <v>4.2279999999999998</v>
      </c>
      <c r="D37" s="38">
        <v>27.73</v>
      </c>
      <c r="E37" s="38">
        <v>2.19</v>
      </c>
      <c r="F37" s="39">
        <v>27.73</v>
      </c>
      <c r="G37" s="33">
        <v>0</v>
      </c>
      <c r="H37" s="14" t="e">
        <v>#N/A</v>
      </c>
      <c r="I37" s="14" t="s">
        <v>44</v>
      </c>
      <c r="J37" s="14">
        <v>14</v>
      </c>
      <c r="K37" s="14">
        <f>E37-J37</f>
        <v>-11.81</v>
      </c>
      <c r="L37" s="14"/>
      <c r="M37" s="14"/>
      <c r="N37" s="14"/>
      <c r="O37" s="14">
        <f t="shared" si="3"/>
        <v>0.438</v>
      </c>
      <c r="P37" s="15"/>
      <c r="Q37" s="15"/>
      <c r="R37" s="14"/>
      <c r="S37" s="14">
        <f t="shared" si="4"/>
        <v>63.310502283105023</v>
      </c>
      <c r="T37" s="14">
        <f t="shared" si="5"/>
        <v>63.310502283105023</v>
      </c>
      <c r="U37" s="14">
        <v>2.3860000000000001</v>
      </c>
      <c r="V37" s="14">
        <v>3.2644000000000002</v>
      </c>
      <c r="W37" s="14">
        <v>2.3279999999999998</v>
      </c>
      <c r="X37" s="14">
        <v>3.36</v>
      </c>
      <c r="Y37" s="14">
        <v>0.50600000000000001</v>
      </c>
      <c r="Z37" s="14">
        <v>2.4159999999999999</v>
      </c>
      <c r="AA37" s="14">
        <v>0.44600000000000001</v>
      </c>
      <c r="AB37" s="14">
        <v>2.6536</v>
      </c>
      <c r="AC37" s="14"/>
      <c r="AD37" s="14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33</v>
      </c>
      <c r="C38" s="1">
        <v>66</v>
      </c>
      <c r="D38" s="1">
        <v>774</v>
      </c>
      <c r="E38" s="1">
        <v>59</v>
      </c>
      <c r="F38" s="1">
        <v>773</v>
      </c>
      <c r="G38" s="30">
        <v>0.1</v>
      </c>
      <c r="H38" s="1">
        <v>60</v>
      </c>
      <c r="I38" s="1">
        <v>8444187</v>
      </c>
      <c r="J38" s="1">
        <v>283</v>
      </c>
      <c r="K38" s="1">
        <f t="shared" si="2"/>
        <v>-224</v>
      </c>
      <c r="L38" s="1"/>
      <c r="M38" s="1"/>
      <c r="N38" s="1"/>
      <c r="O38" s="1">
        <f t="shared" si="3"/>
        <v>11.8</v>
      </c>
      <c r="P38" s="5"/>
      <c r="Q38" s="5"/>
      <c r="R38" s="1"/>
      <c r="S38" s="1">
        <f t="shared" si="4"/>
        <v>65.508474576271183</v>
      </c>
      <c r="T38" s="1">
        <f t="shared" si="5"/>
        <v>65.508474576271183</v>
      </c>
      <c r="U38" s="1">
        <v>54.2</v>
      </c>
      <c r="V38" s="1">
        <v>82.6</v>
      </c>
      <c r="W38" s="1">
        <v>54.6</v>
      </c>
      <c r="X38" s="1">
        <v>67.599999999999994</v>
      </c>
      <c r="Y38" s="1">
        <v>69.8</v>
      </c>
      <c r="Z38" s="1">
        <v>83.2</v>
      </c>
      <c r="AA38" s="1">
        <v>65.8</v>
      </c>
      <c r="AB38" s="1">
        <v>77.2</v>
      </c>
      <c r="AC38" s="1"/>
      <c r="AD38" s="1">
        <f>G38*P38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33</v>
      </c>
      <c r="C39" s="1">
        <v>199</v>
      </c>
      <c r="D39" s="1">
        <v>144</v>
      </c>
      <c r="E39" s="1">
        <v>190</v>
      </c>
      <c r="F39" s="1">
        <v>153</v>
      </c>
      <c r="G39" s="30">
        <v>0.1</v>
      </c>
      <c r="H39" s="1">
        <v>90</v>
      </c>
      <c r="I39" s="1">
        <v>8444194</v>
      </c>
      <c r="J39" s="1">
        <v>194</v>
      </c>
      <c r="K39" s="1">
        <f t="shared" si="2"/>
        <v>-4</v>
      </c>
      <c r="L39" s="1"/>
      <c r="M39" s="1"/>
      <c r="N39" s="1">
        <v>270.50000000000011</v>
      </c>
      <c r="O39" s="1">
        <f t="shared" si="3"/>
        <v>38</v>
      </c>
      <c r="P39" s="5">
        <f t="shared" ref="P39" si="10">13*O39-N39-F39</f>
        <v>70.499999999999886</v>
      </c>
      <c r="Q39" s="5"/>
      <c r="R39" s="1"/>
      <c r="S39" s="1">
        <f t="shared" si="4"/>
        <v>13</v>
      </c>
      <c r="T39" s="1">
        <f t="shared" si="5"/>
        <v>11.144736842105265</v>
      </c>
      <c r="U39" s="1">
        <v>36.200000000000003</v>
      </c>
      <c r="V39" s="1">
        <v>39</v>
      </c>
      <c r="W39" s="1">
        <v>41.4</v>
      </c>
      <c r="X39" s="1">
        <v>39.6</v>
      </c>
      <c r="Y39" s="1">
        <v>38.6</v>
      </c>
      <c r="Z39" s="1">
        <v>47.6</v>
      </c>
      <c r="AA39" s="1">
        <v>40.799999999999997</v>
      </c>
      <c r="AB39" s="1">
        <v>37.6</v>
      </c>
      <c r="AC39" s="1"/>
      <c r="AD39" s="1">
        <f>G39*P39</f>
        <v>7.0499999999999892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" t="s">
        <v>79</v>
      </c>
      <c r="B40" s="1" t="s">
        <v>33</v>
      </c>
      <c r="C40" s="1">
        <v>24</v>
      </c>
      <c r="D40" s="1">
        <v>160</v>
      </c>
      <c r="E40" s="1">
        <v>24</v>
      </c>
      <c r="F40" s="1">
        <v>160</v>
      </c>
      <c r="G40" s="30">
        <v>0.2</v>
      </c>
      <c r="H40" s="1">
        <v>120</v>
      </c>
      <c r="I40" s="1">
        <v>783798</v>
      </c>
      <c r="J40" s="1">
        <v>51</v>
      </c>
      <c r="K40" s="1">
        <f t="shared" si="2"/>
        <v>-27</v>
      </c>
      <c r="L40" s="1"/>
      <c r="M40" s="1"/>
      <c r="N40" s="1"/>
      <c r="O40" s="1">
        <f t="shared" si="3"/>
        <v>4.8</v>
      </c>
      <c r="P40" s="5"/>
      <c r="Q40" s="5"/>
      <c r="R40" s="1"/>
      <c r="S40" s="1">
        <f t="shared" si="4"/>
        <v>33.333333333333336</v>
      </c>
      <c r="T40" s="1">
        <f t="shared" si="5"/>
        <v>33.333333333333336</v>
      </c>
      <c r="U40" s="1">
        <v>11</v>
      </c>
      <c r="V40" s="1">
        <v>29</v>
      </c>
      <c r="W40" s="1">
        <v>22.6</v>
      </c>
      <c r="X40" s="1">
        <v>12.2</v>
      </c>
      <c r="Y40" s="1">
        <v>25.2</v>
      </c>
      <c r="Z40" s="1">
        <v>23.6</v>
      </c>
      <c r="AA40" s="1">
        <v>14.8</v>
      </c>
      <c r="AB40" s="1">
        <v>17.600000000000001</v>
      </c>
      <c r="AC40" s="1" t="s">
        <v>80</v>
      </c>
      <c r="AD40" s="1">
        <f>G40*P40</f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8" t="s">
        <v>81</v>
      </c>
      <c r="B41" s="9" t="s">
        <v>43</v>
      </c>
      <c r="C41" s="9">
        <v>99.018000000000001</v>
      </c>
      <c r="D41" s="9"/>
      <c r="E41" s="9">
        <v>86.843999999999994</v>
      </c>
      <c r="F41" s="10">
        <v>12.173999999999999</v>
      </c>
      <c r="G41" s="30">
        <v>1</v>
      </c>
      <c r="H41" s="1">
        <v>120</v>
      </c>
      <c r="I41" s="1">
        <v>783811</v>
      </c>
      <c r="J41" s="1">
        <v>98.3</v>
      </c>
      <c r="K41" s="1">
        <f t="shared" si="2"/>
        <v>-11.456000000000003</v>
      </c>
      <c r="L41" s="1"/>
      <c r="M41" s="1"/>
      <c r="N41" s="1">
        <v>214.02119999999999</v>
      </c>
      <c r="O41" s="1">
        <f t="shared" si="3"/>
        <v>17.3688</v>
      </c>
      <c r="P41" s="5">
        <f>13*(O41+O42)-N41-N42-F41-F42</f>
        <v>21.638400000000011</v>
      </c>
      <c r="Q41" s="5"/>
      <c r="R41" s="1"/>
      <c r="S41" s="1">
        <f t="shared" si="4"/>
        <v>14.268895951361062</v>
      </c>
      <c r="T41" s="1">
        <f t="shared" si="5"/>
        <v>13.023075860163051</v>
      </c>
      <c r="U41" s="1">
        <v>11.6256</v>
      </c>
      <c r="V41" s="1">
        <v>25.639199999999999</v>
      </c>
      <c r="W41" s="1">
        <v>13.7058</v>
      </c>
      <c r="X41" s="1">
        <v>13.416399999999999</v>
      </c>
      <c r="Y41" s="1">
        <v>15.736000000000001</v>
      </c>
      <c r="Z41" s="1">
        <v>20.547599999999999</v>
      </c>
      <c r="AA41" s="1">
        <v>15.4588</v>
      </c>
      <c r="AB41" s="1">
        <v>16.5318</v>
      </c>
      <c r="AC41" s="44" t="s">
        <v>87</v>
      </c>
      <c r="AD41" s="1">
        <f>G41*P41</f>
        <v>21.638400000000011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37" t="s">
        <v>82</v>
      </c>
      <c r="B42" s="38" t="s">
        <v>43</v>
      </c>
      <c r="C42" s="38">
        <v>-9.9239999999999995</v>
      </c>
      <c r="D42" s="38">
        <v>9.9239999999999995</v>
      </c>
      <c r="E42" s="38">
        <v>6.1219999999999999</v>
      </c>
      <c r="F42" s="39">
        <v>-6.1219999999999999</v>
      </c>
      <c r="G42" s="33">
        <v>0</v>
      </c>
      <c r="H42" s="14" t="e">
        <v>#N/A</v>
      </c>
      <c r="I42" s="14" t="s">
        <v>44</v>
      </c>
      <c r="J42" s="14">
        <v>7</v>
      </c>
      <c r="K42" s="14">
        <f t="shared" si="2"/>
        <v>-0.87800000000000011</v>
      </c>
      <c r="L42" s="14"/>
      <c r="M42" s="14"/>
      <c r="N42" s="14"/>
      <c r="O42" s="14">
        <f t="shared" si="3"/>
        <v>1.2243999999999999</v>
      </c>
      <c r="P42" s="15"/>
      <c r="Q42" s="15"/>
      <c r="R42" s="14"/>
      <c r="S42" s="14">
        <f t="shared" si="4"/>
        <v>-5</v>
      </c>
      <c r="T42" s="14">
        <f t="shared" si="5"/>
        <v>-5</v>
      </c>
      <c r="U42" s="14">
        <v>1.9847999999999999</v>
      </c>
      <c r="V42" s="14">
        <v>4.3648000000000007</v>
      </c>
      <c r="W42" s="14">
        <v>4.9740000000000002</v>
      </c>
      <c r="X42" s="14">
        <v>4.3643999999999998</v>
      </c>
      <c r="Y42" s="14">
        <v>4.2804000000000002</v>
      </c>
      <c r="Z42" s="14">
        <v>3.8448000000000002</v>
      </c>
      <c r="AA42" s="14">
        <v>3.0436000000000001</v>
      </c>
      <c r="AB42" s="14">
        <v>6.966800000000001</v>
      </c>
      <c r="AC42" s="14"/>
      <c r="AD42" s="14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1" t="s">
        <v>83</v>
      </c>
      <c r="B43" s="1" t="s">
        <v>33</v>
      </c>
      <c r="C43" s="1">
        <v>332</v>
      </c>
      <c r="D43" s="1">
        <v>7</v>
      </c>
      <c r="E43" s="1">
        <v>110</v>
      </c>
      <c r="F43" s="1">
        <v>227</v>
      </c>
      <c r="G43" s="30">
        <v>0.2</v>
      </c>
      <c r="H43" s="1">
        <v>120</v>
      </c>
      <c r="I43" s="1">
        <v>783804</v>
      </c>
      <c r="J43" s="1">
        <v>112</v>
      </c>
      <c r="K43" s="1">
        <f t="shared" si="2"/>
        <v>-2</v>
      </c>
      <c r="L43" s="1"/>
      <c r="M43" s="1"/>
      <c r="N43" s="1"/>
      <c r="O43" s="1">
        <f t="shared" si="3"/>
        <v>22</v>
      </c>
      <c r="P43" s="5">
        <f t="shared" ref="P43" si="11">13*O43-N43-F43</f>
        <v>59</v>
      </c>
      <c r="Q43" s="5"/>
      <c r="R43" s="1"/>
      <c r="S43" s="1">
        <f t="shared" si="4"/>
        <v>13</v>
      </c>
      <c r="T43" s="1">
        <f t="shared" si="5"/>
        <v>10.318181818181818</v>
      </c>
      <c r="U43" s="1">
        <v>13.2</v>
      </c>
      <c r="V43" s="1">
        <v>25.2</v>
      </c>
      <c r="W43" s="1">
        <v>29.8</v>
      </c>
      <c r="X43" s="1">
        <v>23.4</v>
      </c>
      <c r="Y43" s="1">
        <v>23.4</v>
      </c>
      <c r="Z43" s="1">
        <v>28.2</v>
      </c>
      <c r="AA43" s="1">
        <v>16.399999999999999</v>
      </c>
      <c r="AB43" s="1">
        <v>18.8</v>
      </c>
      <c r="AC43" s="1" t="s">
        <v>41</v>
      </c>
      <c r="AD43" s="1">
        <f>G43*P43</f>
        <v>11.8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8" t="s">
        <v>84</v>
      </c>
      <c r="B44" s="9" t="s">
        <v>43</v>
      </c>
      <c r="C44" s="9">
        <v>832.22199999999998</v>
      </c>
      <c r="D44" s="9"/>
      <c r="E44" s="9">
        <v>201.161</v>
      </c>
      <c r="F44" s="10">
        <v>521.83900000000006</v>
      </c>
      <c r="G44" s="30">
        <v>1</v>
      </c>
      <c r="H44" s="1">
        <v>120</v>
      </c>
      <c r="I44" s="1">
        <v>783828</v>
      </c>
      <c r="J44" s="1">
        <v>198.5</v>
      </c>
      <c r="K44" s="1">
        <f t="shared" si="2"/>
        <v>2.6610000000000014</v>
      </c>
      <c r="L44" s="1"/>
      <c r="M44" s="1"/>
      <c r="N44" s="1">
        <v>826.81819999999993</v>
      </c>
      <c r="O44" s="1">
        <f t="shared" si="3"/>
        <v>40.232199999999999</v>
      </c>
      <c r="P44" s="5"/>
      <c r="Q44" s="5"/>
      <c r="R44" s="1"/>
      <c r="S44" s="1">
        <f t="shared" si="4"/>
        <v>33.521835743508937</v>
      </c>
      <c r="T44" s="1">
        <f t="shared" si="5"/>
        <v>33.521835743508937</v>
      </c>
      <c r="U44" s="1">
        <v>48.471800000000002</v>
      </c>
      <c r="V44" s="1">
        <v>29.8048</v>
      </c>
      <c r="W44" s="1">
        <v>53.743600000000001</v>
      </c>
      <c r="X44" s="1">
        <v>42.687600000000003</v>
      </c>
      <c r="Y44" s="1">
        <v>31.7364</v>
      </c>
      <c r="Z44" s="1">
        <v>34.219200000000001</v>
      </c>
      <c r="AA44" s="1">
        <v>41.292000000000002</v>
      </c>
      <c r="AB44" s="1">
        <v>25.1586</v>
      </c>
      <c r="AC44" s="46" t="s">
        <v>41</v>
      </c>
      <c r="AD44" s="1">
        <f>G44*P44</f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5.75" thickBot="1" x14ac:dyDescent="0.3">
      <c r="A45" s="37" t="s">
        <v>85</v>
      </c>
      <c r="B45" s="38" t="s">
        <v>43</v>
      </c>
      <c r="C45" s="38">
        <v>-94.558000000000007</v>
      </c>
      <c r="D45" s="38">
        <v>94.558000000000007</v>
      </c>
      <c r="E45" s="38">
        <v>109.07</v>
      </c>
      <c r="F45" s="39">
        <v>-109.07</v>
      </c>
      <c r="G45" s="33">
        <v>0</v>
      </c>
      <c r="H45" s="14" t="e">
        <v>#N/A</v>
      </c>
      <c r="I45" s="14" t="s">
        <v>44</v>
      </c>
      <c r="J45" s="14">
        <v>108</v>
      </c>
      <c r="K45" s="14">
        <f t="shared" si="2"/>
        <v>1.0699999999999932</v>
      </c>
      <c r="L45" s="14"/>
      <c r="M45" s="14"/>
      <c r="N45" s="14"/>
      <c r="O45" s="14">
        <f t="shared" si="3"/>
        <v>21.814</v>
      </c>
      <c r="P45" s="15"/>
      <c r="Q45" s="15"/>
      <c r="R45" s="14"/>
      <c r="S45" s="14">
        <f t="shared" si="4"/>
        <v>-5</v>
      </c>
      <c r="T45" s="14">
        <f t="shared" si="5"/>
        <v>-5</v>
      </c>
      <c r="U45" s="14">
        <v>18.9116</v>
      </c>
      <c r="V45" s="14">
        <v>8.5419999999999998</v>
      </c>
      <c r="W45" s="14">
        <v>22.225000000000001</v>
      </c>
      <c r="X45" s="14">
        <v>38.662199999999999</v>
      </c>
      <c r="Y45" s="14">
        <v>11.991199999999999</v>
      </c>
      <c r="Z45" s="14">
        <v>15.0488</v>
      </c>
      <c r="AA45" s="14">
        <v>16.151399999999999</v>
      </c>
      <c r="AB45" s="14">
        <v>24.730799999999999</v>
      </c>
      <c r="AC45" s="14"/>
      <c r="AD45" s="14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7"/>
      <c r="B46" s="7"/>
      <c r="C46" s="7"/>
      <c r="D46" s="7"/>
      <c r="E46" s="7"/>
      <c r="F46" s="7"/>
      <c r="G46" s="35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ht="15.75" thickBot="1" x14ac:dyDescent="0.3">
      <c r="A47" s="1" t="s">
        <v>37</v>
      </c>
      <c r="B47" s="1" t="s">
        <v>33</v>
      </c>
      <c r="C47" s="1">
        <v>1394</v>
      </c>
      <c r="D47" s="1">
        <v>1400</v>
      </c>
      <c r="E47" s="1">
        <v>621</v>
      </c>
      <c r="F47" s="1">
        <v>2173</v>
      </c>
      <c r="G47" s="30">
        <v>0.18</v>
      </c>
      <c r="H47" s="1">
        <v>120</v>
      </c>
      <c r="I47" s="1"/>
      <c r="J47" s="1">
        <v>636</v>
      </c>
      <c r="K47" s="1">
        <f>E47-J47</f>
        <v>-15</v>
      </c>
      <c r="L47" s="1"/>
      <c r="M47" s="1"/>
      <c r="N47" s="1">
        <v>200</v>
      </c>
      <c r="O47" s="1">
        <f>E47/5</f>
        <v>124.2</v>
      </c>
      <c r="P47" s="5"/>
      <c r="Q47" s="5"/>
      <c r="R47" s="1"/>
      <c r="S47" s="1">
        <f>(F47+N47+P47)/O47</f>
        <v>19.106280193236714</v>
      </c>
      <c r="T47" s="1">
        <f>(F47+N47)/O47</f>
        <v>19.106280193236714</v>
      </c>
      <c r="U47" s="1">
        <v>99.8</v>
      </c>
      <c r="V47" s="1">
        <v>134.6</v>
      </c>
      <c r="W47" s="1">
        <v>113.4</v>
      </c>
      <c r="X47" s="1">
        <v>130.80000000000001</v>
      </c>
      <c r="Y47" s="1">
        <v>154</v>
      </c>
      <c r="Z47" s="1">
        <v>159.6</v>
      </c>
      <c r="AA47" s="1">
        <v>155.6</v>
      </c>
      <c r="AB47" s="1">
        <v>140</v>
      </c>
      <c r="AC47" s="1">
        <v>2860</v>
      </c>
      <c r="AD47" s="1">
        <f>G47*P47</f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8" t="s">
        <v>38</v>
      </c>
      <c r="B48" s="9" t="s">
        <v>33</v>
      </c>
      <c r="C48" s="9">
        <v>4889</v>
      </c>
      <c r="D48" s="9">
        <v>900</v>
      </c>
      <c r="E48" s="9">
        <v>1822</v>
      </c>
      <c r="F48" s="10">
        <v>3936</v>
      </c>
      <c r="G48" s="30">
        <v>0.18</v>
      </c>
      <c r="H48" s="1">
        <v>120</v>
      </c>
      <c r="I48" s="1"/>
      <c r="J48" s="1">
        <v>1833</v>
      </c>
      <c r="K48" s="1">
        <f>E48-J48</f>
        <v>-11</v>
      </c>
      <c r="L48" s="1"/>
      <c r="M48" s="1"/>
      <c r="N48" s="1">
        <v>3300</v>
      </c>
      <c r="O48" s="1">
        <f>E48/5</f>
        <v>364.4</v>
      </c>
      <c r="P48" s="5"/>
      <c r="Q48" s="5"/>
      <c r="R48" s="1"/>
      <c r="S48" s="1">
        <f>(F48+N48+P48)/O48</f>
        <v>19.85729967069155</v>
      </c>
      <c r="T48" s="1">
        <f>(F48+N48)/O48</f>
        <v>19.85729967069155</v>
      </c>
      <c r="U48" s="1">
        <v>299.2</v>
      </c>
      <c r="V48" s="1">
        <v>312.60000000000002</v>
      </c>
      <c r="W48" s="1">
        <v>348.8</v>
      </c>
      <c r="X48" s="1">
        <v>344.4</v>
      </c>
      <c r="Y48" s="1">
        <v>325.60000000000002</v>
      </c>
      <c r="Z48" s="1">
        <v>247</v>
      </c>
      <c r="AA48" s="1">
        <v>256.2</v>
      </c>
      <c r="AB48" s="1">
        <v>338.2</v>
      </c>
      <c r="AC48" s="1">
        <v>2860</v>
      </c>
      <c r="AD48" s="1">
        <f>G48*P48</f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ht="15.75" thickBot="1" x14ac:dyDescent="0.3">
      <c r="A49" s="11" t="s">
        <v>36</v>
      </c>
      <c r="B49" s="12" t="s">
        <v>33</v>
      </c>
      <c r="C49" s="12"/>
      <c r="D49" s="12"/>
      <c r="E49" s="12">
        <v>5</v>
      </c>
      <c r="F49" s="13">
        <v>-5</v>
      </c>
      <c r="G49" s="30">
        <v>0</v>
      </c>
      <c r="H49" s="1" t="e">
        <v>#N/A</v>
      </c>
      <c r="I49" s="1"/>
      <c r="J49" s="1">
        <v>5</v>
      </c>
      <c r="K49" s="1">
        <f>E49-J49</f>
        <v>0</v>
      </c>
      <c r="L49" s="1"/>
      <c r="M49" s="1"/>
      <c r="N49" s="1"/>
      <c r="O49" s="1">
        <f>E49/5</f>
        <v>1</v>
      </c>
      <c r="P49" s="5"/>
      <c r="Q49" s="5"/>
      <c r="R49" s="1"/>
      <c r="S49" s="1">
        <f>(F49+N49+P49)/O49</f>
        <v>-5</v>
      </c>
      <c r="T49" s="1">
        <f>(F49+N49)/O49</f>
        <v>-5</v>
      </c>
      <c r="U49" s="1">
        <v>6.2</v>
      </c>
      <c r="V49" s="1">
        <v>3</v>
      </c>
      <c r="W49" s="1">
        <v>23.8</v>
      </c>
      <c r="X49" s="1">
        <v>26.8</v>
      </c>
      <c r="Y49" s="1">
        <v>77</v>
      </c>
      <c r="Z49" s="1">
        <v>100.2</v>
      </c>
      <c r="AA49" s="1">
        <v>118.4</v>
      </c>
      <c r="AB49" s="1">
        <v>92.2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3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3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3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3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3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3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3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3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3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3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3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3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3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3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3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3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3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3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3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3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3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3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3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3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3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3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3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3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3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3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3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3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3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3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3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3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3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3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3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3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3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3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3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3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3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3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3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3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3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3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3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3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3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3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3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3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3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3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3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3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3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3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3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3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3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3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3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3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3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3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3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3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3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3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3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3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3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3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3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3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3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3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3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3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3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3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3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3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3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3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3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3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3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3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3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3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3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3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3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3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3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3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3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3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3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3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3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3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3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3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3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3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3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3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3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3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3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3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3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3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3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3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3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3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3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3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3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3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3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3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3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3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3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3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3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3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3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3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3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3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3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3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3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3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3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3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3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3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3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3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3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3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3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3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3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3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3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3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3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3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3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3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3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3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3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3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3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3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3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3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3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3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3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3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3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3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3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3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3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3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3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3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3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3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3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3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3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3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3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3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3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3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3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3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3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3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3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3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3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3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3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3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3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3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3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3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3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3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3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3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3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3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3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3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3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3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3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3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3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3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3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3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3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3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3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3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3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3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3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3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3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3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3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3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3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3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3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3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3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3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3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3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3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3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3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3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3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3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3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3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3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3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3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3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3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3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3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3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3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3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3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3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3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3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3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3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3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3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3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3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3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3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3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3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3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3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3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3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3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3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3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3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3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3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3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3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3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3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3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3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3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3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3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3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3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3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3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3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3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3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3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3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3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3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3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3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3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3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3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3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3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3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3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3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3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3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3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3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3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3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3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3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3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3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3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3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3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3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3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3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3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3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3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3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3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3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3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3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3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3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3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3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3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3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3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3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3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3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3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3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3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3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3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3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3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3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3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3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3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3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3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3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3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3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3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3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3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3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3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3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3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3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3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3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3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3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3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3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3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3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3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3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3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3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3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3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3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3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3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3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3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3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3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3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3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3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3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3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3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3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3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3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3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3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3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3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3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3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3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3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3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3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3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3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3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3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3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3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3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3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3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3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3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3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3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3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3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3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3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3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3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3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3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3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3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3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3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3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3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3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3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3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3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3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3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D45" xr:uid="{E5F24334-D22C-411A-A198-3293DBE034D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2024-12-23T11:37:51Z</dcterms:created>
  <dcterms:modified xsi:type="dcterms:W3CDTF">2024-12-23T11:57:00Z</dcterms:modified>
</cp:coreProperties>
</file>