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КИ филиалы\"/>
    </mc:Choice>
  </mc:AlternateContent>
  <xr:revisionPtr revIDLastSave="0" documentId="13_ncr:1_{979E6B6B-79A9-4496-A960-C1CE8CA450A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3" i="1" l="1"/>
  <c r="R92" i="1"/>
  <c r="R89" i="1"/>
  <c r="R87" i="1"/>
  <c r="R86" i="1"/>
  <c r="R84" i="1"/>
  <c r="R82" i="1"/>
  <c r="R81" i="1"/>
  <c r="R80" i="1"/>
  <c r="R79" i="1"/>
  <c r="R78" i="1"/>
  <c r="R76" i="1"/>
  <c r="R73" i="1"/>
  <c r="R72" i="1"/>
  <c r="R69" i="1"/>
  <c r="R68" i="1"/>
  <c r="R67" i="1"/>
  <c r="R64" i="1"/>
  <c r="R63" i="1"/>
  <c r="R62" i="1"/>
  <c r="R61" i="1"/>
  <c r="R58" i="1"/>
  <c r="R56" i="1"/>
  <c r="R53" i="1"/>
  <c r="R52" i="1"/>
  <c r="R50" i="1"/>
  <c r="R33" i="1"/>
  <c r="R32" i="1"/>
  <c r="R31" i="1"/>
  <c r="R27" i="1"/>
  <c r="R26" i="1"/>
  <c r="R17" i="1"/>
  <c r="R10" i="1"/>
  <c r="AE13" i="1" l="1"/>
  <c r="AE15" i="1"/>
  <c r="AE17" i="1"/>
  <c r="AE27" i="1"/>
  <c r="AE31" i="1"/>
  <c r="AE33" i="1"/>
  <c r="AE35" i="1"/>
  <c r="AE37" i="1"/>
  <c r="AE51" i="1"/>
  <c r="AE53" i="1"/>
  <c r="AE61" i="1"/>
  <c r="AE63" i="1"/>
  <c r="AE67" i="1"/>
  <c r="AE69" i="1"/>
  <c r="AE71" i="1"/>
  <c r="AE73" i="1"/>
  <c r="AE79" i="1"/>
  <c r="AE81" i="1"/>
  <c r="AE87" i="1"/>
  <c r="AE92" i="1"/>
  <c r="AE8" i="1"/>
  <c r="AE10" i="1"/>
  <c r="AE12" i="1"/>
  <c r="AE16" i="1"/>
  <c r="AE24" i="1"/>
  <c r="AE26" i="1"/>
  <c r="AE28" i="1"/>
  <c r="AE30" i="1"/>
  <c r="AE32" i="1"/>
  <c r="AE38" i="1"/>
  <c r="AE40" i="1"/>
  <c r="AE48" i="1"/>
  <c r="AE50" i="1"/>
  <c r="AE52" i="1"/>
  <c r="AE56" i="1"/>
  <c r="AE58" i="1"/>
  <c r="AE60" i="1"/>
  <c r="AE62" i="1"/>
  <c r="AE64" i="1"/>
  <c r="AE68" i="1"/>
  <c r="AE72" i="1"/>
  <c r="AE76" i="1"/>
  <c r="AE78" i="1"/>
  <c r="AE80" i="1"/>
  <c r="AE82" i="1"/>
  <c r="AE84" i="1"/>
  <c r="AE86" i="1"/>
  <c r="AE89" i="1"/>
  <c r="AE93" i="1"/>
  <c r="E54" i="1"/>
  <c r="K54" i="1" s="1"/>
  <c r="E94" i="1"/>
  <c r="K94" i="1" s="1"/>
  <c r="E89" i="1"/>
  <c r="P89" i="1" s="1"/>
  <c r="U89" i="1" s="1"/>
  <c r="P7" i="1"/>
  <c r="P8" i="1"/>
  <c r="U8" i="1" s="1"/>
  <c r="P9" i="1"/>
  <c r="P10" i="1"/>
  <c r="U10" i="1" s="1"/>
  <c r="P11" i="1"/>
  <c r="Q11" i="1" s="1"/>
  <c r="P12" i="1"/>
  <c r="U12" i="1" s="1"/>
  <c r="P13" i="1"/>
  <c r="U13" i="1" s="1"/>
  <c r="P14" i="1"/>
  <c r="Q14" i="1" s="1"/>
  <c r="P15" i="1"/>
  <c r="U15" i="1" s="1"/>
  <c r="P16" i="1"/>
  <c r="U16" i="1" s="1"/>
  <c r="P17" i="1"/>
  <c r="U17" i="1" s="1"/>
  <c r="P18" i="1"/>
  <c r="Q18" i="1" s="1"/>
  <c r="P19" i="1"/>
  <c r="P20" i="1"/>
  <c r="Q20" i="1" s="1"/>
  <c r="P21" i="1"/>
  <c r="P22" i="1"/>
  <c r="Q22" i="1" s="1"/>
  <c r="P23" i="1"/>
  <c r="P24" i="1"/>
  <c r="U24" i="1" s="1"/>
  <c r="P25" i="1"/>
  <c r="P26" i="1"/>
  <c r="U26" i="1" s="1"/>
  <c r="P27" i="1"/>
  <c r="U27" i="1" s="1"/>
  <c r="P28" i="1"/>
  <c r="U28" i="1" s="1"/>
  <c r="P29" i="1"/>
  <c r="Q29" i="1" s="1"/>
  <c r="P30" i="1"/>
  <c r="U30" i="1" s="1"/>
  <c r="P31" i="1"/>
  <c r="U31" i="1" s="1"/>
  <c r="P32" i="1"/>
  <c r="U32" i="1" s="1"/>
  <c r="P33" i="1"/>
  <c r="U33" i="1" s="1"/>
  <c r="P34" i="1"/>
  <c r="Q34" i="1" s="1"/>
  <c r="P35" i="1"/>
  <c r="U35" i="1" s="1"/>
  <c r="P36" i="1"/>
  <c r="Q36" i="1" s="1"/>
  <c r="P37" i="1"/>
  <c r="U37" i="1" s="1"/>
  <c r="P38" i="1"/>
  <c r="U38" i="1" s="1"/>
  <c r="P39" i="1"/>
  <c r="P40" i="1"/>
  <c r="U40" i="1" s="1"/>
  <c r="P41" i="1"/>
  <c r="Q41" i="1" s="1"/>
  <c r="P42" i="1"/>
  <c r="Q42" i="1" s="1"/>
  <c r="P43" i="1"/>
  <c r="P44" i="1"/>
  <c r="Q44" i="1" s="1"/>
  <c r="P45" i="1"/>
  <c r="P46" i="1"/>
  <c r="Q46" i="1" s="1"/>
  <c r="P47" i="1"/>
  <c r="P48" i="1"/>
  <c r="U48" i="1" s="1"/>
  <c r="P49" i="1"/>
  <c r="P50" i="1"/>
  <c r="U50" i="1" s="1"/>
  <c r="P51" i="1"/>
  <c r="U51" i="1" s="1"/>
  <c r="P52" i="1"/>
  <c r="U52" i="1" s="1"/>
  <c r="P53" i="1"/>
  <c r="U53" i="1" s="1"/>
  <c r="P54" i="1"/>
  <c r="Q54" i="1" s="1"/>
  <c r="P55" i="1"/>
  <c r="P56" i="1"/>
  <c r="U56" i="1" s="1"/>
  <c r="P57" i="1"/>
  <c r="P58" i="1"/>
  <c r="U58" i="1" s="1"/>
  <c r="P59" i="1"/>
  <c r="P60" i="1"/>
  <c r="U60" i="1" s="1"/>
  <c r="P61" i="1"/>
  <c r="U61" i="1" s="1"/>
  <c r="P62" i="1"/>
  <c r="U62" i="1" s="1"/>
  <c r="P63" i="1"/>
  <c r="U63" i="1" s="1"/>
  <c r="P64" i="1"/>
  <c r="U64" i="1" s="1"/>
  <c r="P65" i="1"/>
  <c r="P66" i="1"/>
  <c r="Q66" i="1" s="1"/>
  <c r="P67" i="1"/>
  <c r="U67" i="1" s="1"/>
  <c r="P68" i="1"/>
  <c r="U68" i="1" s="1"/>
  <c r="P69" i="1"/>
  <c r="U69" i="1" s="1"/>
  <c r="P70" i="1"/>
  <c r="Q70" i="1" s="1"/>
  <c r="P71" i="1"/>
  <c r="U71" i="1" s="1"/>
  <c r="P72" i="1"/>
  <c r="U72" i="1" s="1"/>
  <c r="P73" i="1"/>
  <c r="U73" i="1" s="1"/>
  <c r="P74" i="1"/>
  <c r="Q74" i="1" s="1"/>
  <c r="P75" i="1"/>
  <c r="P76" i="1"/>
  <c r="U76" i="1" s="1"/>
  <c r="P77" i="1"/>
  <c r="P78" i="1"/>
  <c r="U78" i="1" s="1"/>
  <c r="P79" i="1"/>
  <c r="U79" i="1" s="1"/>
  <c r="P80" i="1"/>
  <c r="U80" i="1" s="1"/>
  <c r="P81" i="1"/>
  <c r="U81" i="1" s="1"/>
  <c r="P82" i="1"/>
  <c r="U82" i="1" s="1"/>
  <c r="P83" i="1"/>
  <c r="Q83" i="1" s="1"/>
  <c r="P84" i="1"/>
  <c r="U84" i="1" s="1"/>
  <c r="P85" i="1"/>
  <c r="P86" i="1"/>
  <c r="U86" i="1" s="1"/>
  <c r="P87" i="1"/>
  <c r="U87" i="1" s="1"/>
  <c r="P88" i="1"/>
  <c r="U88" i="1" s="1"/>
  <c r="P90" i="1"/>
  <c r="P91" i="1"/>
  <c r="Q91" i="1" s="1"/>
  <c r="P92" i="1"/>
  <c r="U92" i="1" s="1"/>
  <c r="P93" i="1"/>
  <c r="U93" i="1" s="1"/>
  <c r="P94" i="1"/>
  <c r="Q94" i="1" s="1"/>
  <c r="P95" i="1"/>
  <c r="U95" i="1" s="1"/>
  <c r="P96" i="1"/>
  <c r="U96" i="1" s="1"/>
  <c r="P6" i="1"/>
  <c r="V6" i="1" s="1"/>
  <c r="K96" i="1"/>
  <c r="K95" i="1"/>
  <c r="K93" i="1"/>
  <c r="K92" i="1"/>
  <c r="K91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AE91" i="1" l="1"/>
  <c r="U91" i="1"/>
  <c r="AE74" i="1"/>
  <c r="U74" i="1"/>
  <c r="AE70" i="1"/>
  <c r="U70" i="1"/>
  <c r="AE66" i="1"/>
  <c r="U66" i="1"/>
  <c r="AE54" i="1"/>
  <c r="U54" i="1"/>
  <c r="AE46" i="1"/>
  <c r="U46" i="1"/>
  <c r="AE44" i="1"/>
  <c r="U44" i="1"/>
  <c r="AE42" i="1"/>
  <c r="U42" i="1"/>
  <c r="AE36" i="1"/>
  <c r="U36" i="1"/>
  <c r="AE34" i="1"/>
  <c r="U34" i="1"/>
  <c r="AE22" i="1"/>
  <c r="U22" i="1"/>
  <c r="AE20" i="1"/>
  <c r="U20" i="1"/>
  <c r="AE18" i="1"/>
  <c r="U18" i="1"/>
  <c r="AE14" i="1"/>
  <c r="U14" i="1"/>
  <c r="AE94" i="1"/>
  <c r="U94" i="1"/>
  <c r="AE83" i="1"/>
  <c r="U83" i="1"/>
  <c r="AE41" i="1"/>
  <c r="U41" i="1"/>
  <c r="AE29" i="1"/>
  <c r="U29" i="1"/>
  <c r="AE11" i="1"/>
  <c r="U11" i="1"/>
  <c r="Q6" i="1"/>
  <c r="Q90" i="1"/>
  <c r="Q85" i="1"/>
  <c r="Q77" i="1"/>
  <c r="Q75" i="1"/>
  <c r="Q7" i="1"/>
  <c r="Q9" i="1"/>
  <c r="Q19" i="1"/>
  <c r="Q21" i="1"/>
  <c r="Q23" i="1"/>
  <c r="Q25" i="1"/>
  <c r="Q39" i="1"/>
  <c r="Q43" i="1"/>
  <c r="Q45" i="1"/>
  <c r="Q47" i="1"/>
  <c r="Q49" i="1"/>
  <c r="Q55" i="1"/>
  <c r="Q57" i="1"/>
  <c r="R57" i="1" s="1"/>
  <c r="Q59" i="1"/>
  <c r="R59" i="1" s="1"/>
  <c r="Q65" i="1"/>
  <c r="E5" i="1"/>
  <c r="K89" i="1"/>
  <c r="K5" i="1" s="1"/>
  <c r="V93" i="1"/>
  <c r="V85" i="1"/>
  <c r="V77" i="1"/>
  <c r="V69" i="1"/>
  <c r="V61" i="1"/>
  <c r="V53" i="1"/>
  <c r="V45" i="1"/>
  <c r="V37" i="1"/>
  <c r="V29" i="1"/>
  <c r="V21" i="1"/>
  <c r="V13" i="1"/>
  <c r="V89" i="1"/>
  <c r="V81" i="1"/>
  <c r="V73" i="1"/>
  <c r="V65" i="1"/>
  <c r="V57" i="1"/>
  <c r="V49" i="1"/>
  <c r="V41" i="1"/>
  <c r="V33" i="1"/>
  <c r="V25" i="1"/>
  <c r="V17" i="1"/>
  <c r="V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P5" i="1"/>
  <c r="AE59" i="1" l="1"/>
  <c r="U59" i="1"/>
  <c r="AE55" i="1"/>
  <c r="U55" i="1"/>
  <c r="AE47" i="1"/>
  <c r="U47" i="1"/>
  <c r="AE43" i="1"/>
  <c r="U43" i="1"/>
  <c r="AE25" i="1"/>
  <c r="U25" i="1"/>
  <c r="AE21" i="1"/>
  <c r="U21" i="1"/>
  <c r="AE9" i="1"/>
  <c r="U9" i="1"/>
  <c r="AE75" i="1"/>
  <c r="U75" i="1"/>
  <c r="AE85" i="1"/>
  <c r="U85" i="1"/>
  <c r="R5" i="1"/>
  <c r="U6" i="1"/>
  <c r="AE6" i="1"/>
  <c r="AE65" i="1"/>
  <c r="U65" i="1"/>
  <c r="AE57" i="1"/>
  <c r="U57" i="1"/>
  <c r="AE49" i="1"/>
  <c r="U49" i="1"/>
  <c r="AE45" i="1"/>
  <c r="U45" i="1"/>
  <c r="AE39" i="1"/>
  <c r="U39" i="1"/>
  <c r="AE23" i="1"/>
  <c r="U23" i="1"/>
  <c r="AE19" i="1"/>
  <c r="U19" i="1"/>
  <c r="AE7" i="1"/>
  <c r="U7" i="1"/>
  <c r="AE77" i="1"/>
  <c r="U77" i="1"/>
  <c r="AE90" i="1"/>
  <c r="U90" i="1"/>
  <c r="Q5" i="1"/>
  <c r="AE5" i="1" l="1"/>
</calcChain>
</file>

<file path=xl/sharedStrings.xml><?xml version="1.0" encoding="utf-8"?>
<sst xmlns="http://schemas.openxmlformats.org/spreadsheetml/2006/main" count="345" uniqueCount="148">
  <si>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</si>
  <si>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</si>
  <si>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</si>
  <si>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</si>
  <si>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</si>
  <si>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</si>
  <si>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</si>
  <si>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</si>
  <si>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</si>
  <si>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</si>
  <si>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</si>
  <si>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</si>
  <si>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</si>
  <si>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</si>
  <si>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</si>
  <si>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</si>
  <si>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</si>
  <si>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</si>
  <si>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</si>
  <si>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</si>
  <si>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</si>
  <si>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</si>
  <si>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</si>
  <si>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</si>
  <si>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</si>
  <si>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</si>
  <si>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</si>
  <si>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</si>
  <si>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</si>
  <si>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</si>
  <si>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</si>
  <si>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</si>
  <si>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</si>
  <si>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</si>
  <si>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</si>
  <si>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</si>
  <si>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</si>
  <si>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</si>
  <si>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</si>
  <si>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</si>
  <si>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</si>
  <si>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</si>
  <si>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</si>
  <si>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</si>
  <si>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</si>
  <si>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</si>
  <si>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</si>
  <si>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</si>
  <si>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</si>
  <si>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</si>
  <si>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</si>
  <si>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</si>
  <si>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</si>
  <si>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</si>
  <si>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</si>
  <si>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</si>
  <si>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</si>
  <si>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</si>
  <si>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</si>
  <si>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</si>
  <si>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</si>
  <si>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</si>
  <si>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нужно увеличить продажи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</si>
  <si>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</si>
  <si>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</si>
  <si>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</si>
  <si>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</si>
  <si>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</si>
  <si>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</si>
  <si>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</si>
  <si>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</si>
  <si>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</si>
  <si>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</si>
  <si>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</si>
  <si>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</si>
  <si>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</si>
  <si>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</si>
  <si>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</si>
  <si>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</si>
  <si>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 в матрице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</si>
  <si>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</si>
  <si>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</si>
  <si>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</si>
  <si>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</si>
  <si>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</si>
  <si>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</si>
  <si>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</si>
  <si>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</si>
  <si>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</si>
  <si>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</si>
  <si>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</si>
  <si>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</si>
  <si>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</si>
  <si>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</si>
  <si>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</si>
  <si>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</si>
  <si>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</si>
  <si>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</si>
  <si>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</si>
  <si>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</si>
  <si>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</si>
  <si>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</si>
  <si>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</si>
  <si>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</si>
  <si>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</si>
  <si>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</si>
  <si>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</si>
  <si>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</si>
  <si>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</si>
  <si>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</si>
  <si>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</si>
  <si>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</si>
  <si>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</si>
  <si>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</si>
  <si>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</si>
  <si>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</si>
  <si>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</si>
  <si>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</si>
  <si>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</si>
  <si>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</si>
  <si>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18,12,24 Зверев обнулил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</si>
  <si>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</si>
  <si>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</si>
  <si>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</si>
  <si>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</si>
  <si>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</si>
  <si>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</si>
  <si>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</si>
  <si>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</si>
  <si>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</si>
  <si>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</si>
  <si>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</si>
  <si>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</si>
  <si>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</si>
  <si>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</si>
  <si>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</si>
  <si>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</si>
  <si>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</si>
  <si>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</si>
  <si>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</si>
  <si>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</si>
  <si>
    <t>БОНУС_6087 СОЧНЫЕ ПМ сос п/о мгс 0,41кг 10шт.  ОСТАНКИНО</t>
  </si>
  <si>
    <t>бонус</t>
  </si>
  <si>
    <t>09,12,24 завод не отгрузил</t>
  </si>
  <si>
    <t>09,12,24 завод отгрузил 27кг из 102кг</t>
  </si>
  <si>
    <t>02,12,24 завод отгрузил 30шт вместо 140шт</t>
  </si>
  <si>
    <t>заказ</t>
  </si>
  <si>
    <t>30,12,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</si>
</sst>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16.7109375" customWidth="1"/>
    <col min="21" max="22" width="5" customWidth="1"/>
    <col min="23" max="29" width="6" customWidth="1"/>
    <col min="30" max="30" width="36.5703125" customWidth="1"/>
    <col min="31" max="31" width="7" customWidth="1"/>
    <col min="32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146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147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14934.978999999998</v>
      </c>
      <c r="F5" s="4">
        <f>SUM(F6:F498)</f>
        <v>24312.677000000003</v>
      </c>
      <c r="G5" s="7"/>
      <c r="H5" s="1"/>
      <c r="I5" s="1"/>
      <c r="J5" s="4">
        <f t="shared" ref="J5:S5" si="0">SUM(J6:J498)</f>
        <v>15215.400000000003</v>
      </c>
      <c r="K5" s="4">
        <f t="shared" si="0"/>
        <v>-280.42100000000016</v>
      </c>
      <c r="L5" s="4">
        <f t="shared" si="0"/>
        <v>0</v>
      </c>
      <c r="M5" s="4">
        <f t="shared" si="0"/>
        <v>0</v>
      </c>
      <c r="N5" s="4">
        <f t="shared" si="0"/>
        <v>6007</v>
      </c>
      <c r="O5" s="4">
        <f t="shared" si="0"/>
        <v>685</v>
      </c>
      <c r="P5" s="4">
        <f t="shared" si="0"/>
        <v>2986.9958000000006</v>
      </c>
      <c r="Q5" s="4">
        <f t="shared" si="0"/>
        <v>3634.9823999999999</v>
      </c>
      <c r="R5" s="4">
        <f t="shared" si="0"/>
        <v>8214.9950000000008</v>
      </c>
      <c r="S5" s="4">
        <f t="shared" si="0"/>
        <v>11682</v>
      </c>
      <c r="T5" s="1"/>
      <c r="U5" s="1"/>
      <c r="V5" s="1"/>
      <c r="W5" s="4">
        <f t="shared" ref="W5:AC5" si="1">SUM(W6:W498)</f>
        <v>2744.6140000000005</v>
      </c>
      <c r="X5" s="4">
        <f t="shared" si="1"/>
        <v>3118.5515999999989</v>
      </c>
      <c r="Y5" s="4">
        <f t="shared" si="1"/>
        <v>2967.2221999999997</v>
      </c>
      <c r="Z5" s="4">
        <f t="shared" si="1"/>
        <v>3142.2648000000004</v>
      </c>
      <c r="AA5" s="4">
        <f t="shared" si="1"/>
        <v>2564.5516000000002</v>
      </c>
      <c r="AB5" s="4">
        <f t="shared" si="1"/>
        <v>3234.2268000000008</v>
      </c>
      <c r="AC5" s="4">
        <f t="shared" si="1"/>
        <v>2425.6114000000002</v>
      </c>
      <c r="AD5" s="1"/>
      <c r="AE5" s="4">
        <f>SUM(AE6:AE498)</f>
        <v>5197.3750000000009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522</v>
      </c>
      <c r="D6" s="1">
        <v>152</v>
      </c>
      <c r="E6" s="1">
        <v>267</v>
      </c>
      <c r="F6" s="1">
        <v>400</v>
      </c>
      <c r="G6" s="7">
        <v>0.4</v>
      </c>
      <c r="H6" s="1">
        <v>60</v>
      </c>
      <c r="I6" s="1" t="s">
        <v>34</v>
      </c>
      <c r="J6" s="1">
        <v>274</v>
      </c>
      <c r="K6" s="1">
        <f t="shared" ref="K6:K37" si="2">E6-J6</f>
        <v>-7</v>
      </c>
      <c r="L6" s="1"/>
      <c r="M6" s="1"/>
      <c r="N6" s="1">
        <v>100</v>
      </c>
      <c r="O6" s="1"/>
      <c r="P6" s="1">
        <f t="shared" ref="P6:P37" si="3">E6/5</f>
        <v>53.4</v>
      </c>
      <c r="Q6" s="5">
        <f>10*P6-O6-N6-F6</f>
        <v>34</v>
      </c>
      <c r="R6" s="5">
        <v>140</v>
      </c>
      <c r="S6" s="5">
        <v>290</v>
      </c>
      <c r="T6" s="1"/>
      <c r="U6" s="1">
        <f>(F6+N6+O6+R6)/P6</f>
        <v>11.985018726591761</v>
      </c>
      <c r="V6" s="1">
        <f>(F6+N6+O6)/P6</f>
        <v>9.3632958801498134</v>
      </c>
      <c r="W6" s="1">
        <v>41</v>
      </c>
      <c r="X6" s="1">
        <v>47.6</v>
      </c>
      <c r="Y6" s="1">
        <v>61.2</v>
      </c>
      <c r="Z6" s="1">
        <v>48.8</v>
      </c>
      <c r="AA6" s="1">
        <v>11</v>
      </c>
      <c r="AB6" s="1">
        <v>75.8</v>
      </c>
      <c r="AC6" s="1">
        <v>31.2</v>
      </c>
      <c r="AD6" s="1" t="s">
        <v>145</v>
      </c>
      <c r="AE6" s="1">
        <f>G6*R6</f>
        <v>56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43.5</v>
      </c>
      <c r="D7" s="1">
        <v>87.534999999999997</v>
      </c>
      <c r="E7" s="1">
        <v>45.31</v>
      </c>
      <c r="F7" s="1">
        <v>85.234999999999999</v>
      </c>
      <c r="G7" s="7">
        <v>1</v>
      </c>
      <c r="H7" s="1">
        <v>120</v>
      </c>
      <c r="I7" s="1" t="s">
        <v>34</v>
      </c>
      <c r="J7" s="1">
        <v>46.5</v>
      </c>
      <c r="K7" s="1">
        <f t="shared" si="2"/>
        <v>-1.1899999999999977</v>
      </c>
      <c r="L7" s="1"/>
      <c r="M7" s="1"/>
      <c r="N7" s="1">
        <v>0</v>
      </c>
      <c r="O7" s="1"/>
      <c r="P7" s="1">
        <f t="shared" si="3"/>
        <v>9.0620000000000012</v>
      </c>
      <c r="Q7" s="5">
        <f t="shared" ref="Q7:Q66" si="4">10*P7-O7-N7-F7</f>
        <v>5.3850000000000051</v>
      </c>
      <c r="R7" s="5">
        <v>50</v>
      </c>
      <c r="S7" s="5">
        <v>50</v>
      </c>
      <c r="T7" s="1"/>
      <c r="U7" s="1">
        <f t="shared" ref="U7:U70" si="5">(F7+N7+O7+R7)/P7</f>
        <v>14.923306113440741</v>
      </c>
      <c r="V7" s="1">
        <f t="shared" ref="V7:V70" si="6">(F7+N7+O7)/P7</f>
        <v>9.4057603178106373</v>
      </c>
      <c r="W7" s="1">
        <v>6.5140000000000002</v>
      </c>
      <c r="X7" s="1">
        <v>8.7629999999999999</v>
      </c>
      <c r="Y7" s="1">
        <v>7.7153999999999998</v>
      </c>
      <c r="Z7" s="1">
        <v>5.1424000000000003</v>
      </c>
      <c r="AA7" s="1">
        <v>7.2652000000000001</v>
      </c>
      <c r="AB7" s="1">
        <v>7.6433999999999997</v>
      </c>
      <c r="AC7" s="1">
        <v>6.3586</v>
      </c>
      <c r="AD7" s="1"/>
      <c r="AE7" s="1">
        <f t="shared" ref="AE7:AE70" si="7">G7*R7</f>
        <v>50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36</v>
      </c>
      <c r="C8" s="1">
        <v>714.25400000000002</v>
      </c>
      <c r="D8" s="1">
        <v>250.98099999999999</v>
      </c>
      <c r="E8" s="1">
        <v>451.565</v>
      </c>
      <c r="F8" s="1">
        <v>511.31799999999998</v>
      </c>
      <c r="G8" s="7">
        <v>1</v>
      </c>
      <c r="H8" s="1">
        <v>60</v>
      </c>
      <c r="I8" s="1" t="s">
        <v>38</v>
      </c>
      <c r="J8" s="1">
        <v>453.1</v>
      </c>
      <c r="K8" s="1">
        <f t="shared" si="2"/>
        <v>-1.535000000000025</v>
      </c>
      <c r="L8" s="1"/>
      <c r="M8" s="1"/>
      <c r="N8" s="1">
        <v>250</v>
      </c>
      <c r="O8" s="1">
        <v>250</v>
      </c>
      <c r="P8" s="1">
        <f t="shared" si="3"/>
        <v>90.313000000000002</v>
      </c>
      <c r="Q8" s="5"/>
      <c r="R8" s="5">
        <v>180</v>
      </c>
      <c r="S8" s="5">
        <v>300</v>
      </c>
      <c r="T8" s="1"/>
      <c r="U8" s="1">
        <f t="shared" si="5"/>
        <v>13.190991330151805</v>
      </c>
      <c r="V8" s="1">
        <f t="shared" si="6"/>
        <v>11.197922779666271</v>
      </c>
      <c r="W8" s="1">
        <v>78.627200000000002</v>
      </c>
      <c r="X8" s="1">
        <v>83.799599999999998</v>
      </c>
      <c r="Y8" s="1">
        <v>94.222200000000001</v>
      </c>
      <c r="Z8" s="1">
        <v>86.324600000000004</v>
      </c>
      <c r="AA8" s="1">
        <v>91.832000000000008</v>
      </c>
      <c r="AB8" s="1">
        <v>98.903800000000004</v>
      </c>
      <c r="AC8" s="1">
        <v>84.305800000000005</v>
      </c>
      <c r="AD8" s="1" t="s">
        <v>143</v>
      </c>
      <c r="AE8" s="1">
        <f t="shared" si="7"/>
        <v>180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36</v>
      </c>
      <c r="C9" s="1">
        <v>33.5</v>
      </c>
      <c r="D9" s="1">
        <v>59.262999999999998</v>
      </c>
      <c r="E9" s="1">
        <v>44.485999999999997</v>
      </c>
      <c r="F9" s="1">
        <v>48.277000000000001</v>
      </c>
      <c r="G9" s="7">
        <v>1</v>
      </c>
      <c r="H9" s="1">
        <v>120</v>
      </c>
      <c r="I9" s="1" t="s">
        <v>34</v>
      </c>
      <c r="J9" s="1">
        <v>45.4</v>
      </c>
      <c r="K9" s="1">
        <f t="shared" si="2"/>
        <v>-0.91400000000000148</v>
      </c>
      <c r="L9" s="1"/>
      <c r="M9" s="1"/>
      <c r="N9" s="1">
        <v>19</v>
      </c>
      <c r="O9" s="1"/>
      <c r="P9" s="1">
        <f t="shared" si="3"/>
        <v>8.8971999999999998</v>
      </c>
      <c r="Q9" s="5">
        <f t="shared" si="4"/>
        <v>21.694999999999993</v>
      </c>
      <c r="R9" s="5">
        <v>50</v>
      </c>
      <c r="S9" s="5">
        <v>50</v>
      </c>
      <c r="T9" s="1"/>
      <c r="U9" s="1">
        <f t="shared" si="5"/>
        <v>13.181337949017669</v>
      </c>
      <c r="V9" s="1">
        <f t="shared" si="6"/>
        <v>7.5615924110956261</v>
      </c>
      <c r="W9" s="1">
        <v>6.0996000000000006</v>
      </c>
      <c r="X9" s="1">
        <v>6.6383999999999999</v>
      </c>
      <c r="Y9" s="1">
        <v>6.1685999999999996</v>
      </c>
      <c r="Z9" s="1">
        <v>3.4756</v>
      </c>
      <c r="AA9" s="1">
        <v>6.5477999999999996</v>
      </c>
      <c r="AB9" s="1">
        <v>5.3130000000000006</v>
      </c>
      <c r="AC9" s="1">
        <v>3.4693999999999998</v>
      </c>
      <c r="AD9" s="1"/>
      <c r="AE9" s="1">
        <f t="shared" si="7"/>
        <v>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36</v>
      </c>
      <c r="C10" s="1">
        <v>6.6</v>
      </c>
      <c r="D10" s="1">
        <v>320.27</v>
      </c>
      <c r="E10" s="1">
        <v>33.759</v>
      </c>
      <c r="F10" s="1">
        <v>293.11099999999999</v>
      </c>
      <c r="G10" s="7">
        <v>1</v>
      </c>
      <c r="H10" s="1" t="e">
        <v>#N/A</v>
      </c>
      <c r="I10" s="1" t="s">
        <v>34</v>
      </c>
      <c r="J10" s="1">
        <v>61.3</v>
      </c>
      <c r="K10" s="1">
        <f t="shared" si="2"/>
        <v>-27.540999999999997</v>
      </c>
      <c r="L10" s="1"/>
      <c r="M10" s="1"/>
      <c r="N10" s="1">
        <v>0</v>
      </c>
      <c r="O10" s="1"/>
      <c r="P10" s="1">
        <f t="shared" si="3"/>
        <v>6.7518000000000002</v>
      </c>
      <c r="Q10" s="5"/>
      <c r="R10" s="5">
        <f t="shared" ref="R10:R69" si="8">Q10</f>
        <v>0</v>
      </c>
      <c r="S10" s="5"/>
      <c r="T10" s="1"/>
      <c r="U10" s="1">
        <f t="shared" si="5"/>
        <v>43.412275245119815</v>
      </c>
      <c r="V10" s="1">
        <f t="shared" si="6"/>
        <v>43.412275245119815</v>
      </c>
      <c r="W10" s="1">
        <v>17.618400000000001</v>
      </c>
      <c r="X10" s="1">
        <v>28.970800000000001</v>
      </c>
      <c r="Y10" s="1">
        <v>14.8994</v>
      </c>
      <c r="Z10" s="1">
        <v>22.9542</v>
      </c>
      <c r="AA10" s="1">
        <v>19.109000000000002</v>
      </c>
      <c r="AB10" s="1">
        <v>15.4572</v>
      </c>
      <c r="AC10" s="1">
        <v>21.1206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36</v>
      </c>
      <c r="C11" s="1">
        <v>251</v>
      </c>
      <c r="D11" s="1">
        <v>32.445999999999998</v>
      </c>
      <c r="E11" s="1">
        <v>92.162999999999997</v>
      </c>
      <c r="F11" s="1">
        <v>191.28299999999999</v>
      </c>
      <c r="G11" s="7">
        <v>1</v>
      </c>
      <c r="H11" s="1">
        <v>60</v>
      </c>
      <c r="I11" s="1" t="s">
        <v>38</v>
      </c>
      <c r="J11" s="1">
        <v>93.9</v>
      </c>
      <c r="K11" s="1">
        <f t="shared" si="2"/>
        <v>-1.737000000000009</v>
      </c>
      <c r="L11" s="1"/>
      <c r="M11" s="1"/>
      <c r="N11" s="1">
        <v>0</v>
      </c>
      <c r="O11" s="1"/>
      <c r="P11" s="1">
        <f t="shared" si="3"/>
        <v>18.432600000000001</v>
      </c>
      <c r="Q11" s="5">
        <f t="shared" ref="Q11" si="9">11*P11-O11-N11-F11</f>
        <v>11.475600000000014</v>
      </c>
      <c r="R11" s="5">
        <v>50</v>
      </c>
      <c r="S11" s="5">
        <v>70</v>
      </c>
      <c r="T11" s="1"/>
      <c r="U11" s="1">
        <f t="shared" si="5"/>
        <v>13.090014430953852</v>
      </c>
      <c r="V11" s="1">
        <f t="shared" si="6"/>
        <v>10.377429120145827</v>
      </c>
      <c r="W11" s="1">
        <v>18.175799999999999</v>
      </c>
      <c r="X11" s="1">
        <v>23.593</v>
      </c>
      <c r="Y11" s="1">
        <v>11.558999999999999</v>
      </c>
      <c r="Z11" s="1">
        <v>25.2346</v>
      </c>
      <c r="AA11" s="1">
        <v>27.729800000000001</v>
      </c>
      <c r="AB11" s="1">
        <v>21.823599999999999</v>
      </c>
      <c r="AC11" s="1">
        <v>17.768599999999999</v>
      </c>
      <c r="AD11" s="1"/>
      <c r="AE11" s="1">
        <f t="shared" si="7"/>
        <v>50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36</v>
      </c>
      <c r="C12" s="1">
        <v>313.8</v>
      </c>
      <c r="D12" s="1">
        <v>513.38800000000003</v>
      </c>
      <c r="E12" s="1">
        <v>389.88299999999998</v>
      </c>
      <c r="F12" s="1">
        <v>436.005</v>
      </c>
      <c r="G12" s="7">
        <v>1</v>
      </c>
      <c r="H12" s="1">
        <v>60</v>
      </c>
      <c r="I12" s="1" t="s">
        <v>38</v>
      </c>
      <c r="J12" s="1">
        <v>388.6</v>
      </c>
      <c r="K12" s="1">
        <f t="shared" si="2"/>
        <v>1.2829999999999586</v>
      </c>
      <c r="L12" s="1"/>
      <c r="M12" s="1"/>
      <c r="N12" s="1">
        <v>335</v>
      </c>
      <c r="O12" s="1">
        <v>135</v>
      </c>
      <c r="P12" s="1">
        <f t="shared" si="3"/>
        <v>77.976599999999991</v>
      </c>
      <c r="Q12" s="5"/>
      <c r="R12" s="5">
        <v>80</v>
      </c>
      <c r="S12" s="5">
        <v>240</v>
      </c>
      <c r="T12" s="1"/>
      <c r="U12" s="1">
        <f t="shared" si="5"/>
        <v>12.644883208552312</v>
      </c>
      <c r="V12" s="1">
        <f t="shared" si="6"/>
        <v>11.6189343982682</v>
      </c>
      <c r="W12" s="1">
        <v>71.8</v>
      </c>
      <c r="X12" s="1">
        <v>68.773800000000008</v>
      </c>
      <c r="Y12" s="1">
        <v>69.569199999999995</v>
      </c>
      <c r="Z12" s="1">
        <v>71.581199999999995</v>
      </c>
      <c r="AA12" s="1">
        <v>87.433199999999999</v>
      </c>
      <c r="AB12" s="1">
        <v>72.558199999999999</v>
      </c>
      <c r="AC12" s="1">
        <v>72.763199999999998</v>
      </c>
      <c r="AD12" s="1" t="s">
        <v>144</v>
      </c>
      <c r="AE12" s="1">
        <f t="shared" si="7"/>
        <v>80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33</v>
      </c>
      <c r="C13" s="1">
        <v>308</v>
      </c>
      <c r="D13" s="1">
        <v>312</v>
      </c>
      <c r="E13" s="1">
        <v>181</v>
      </c>
      <c r="F13" s="1">
        <v>435</v>
      </c>
      <c r="G13" s="7">
        <v>0.25</v>
      </c>
      <c r="H13" s="1">
        <v>120</v>
      </c>
      <c r="I13" s="1" t="s">
        <v>34</v>
      </c>
      <c r="J13" s="1">
        <v>191</v>
      </c>
      <c r="K13" s="1">
        <f t="shared" si="2"/>
        <v>-10</v>
      </c>
      <c r="L13" s="1"/>
      <c r="M13" s="1"/>
      <c r="N13" s="1">
        <v>63</v>
      </c>
      <c r="O13" s="1"/>
      <c r="P13" s="1">
        <f t="shared" si="3"/>
        <v>36.200000000000003</v>
      </c>
      <c r="Q13" s="5"/>
      <c r="R13" s="5">
        <v>40</v>
      </c>
      <c r="S13" s="5">
        <v>40</v>
      </c>
      <c r="T13" s="1"/>
      <c r="U13" s="1">
        <f t="shared" si="5"/>
        <v>14.861878453038672</v>
      </c>
      <c r="V13" s="1">
        <f t="shared" si="6"/>
        <v>13.756906077348065</v>
      </c>
      <c r="W13" s="1">
        <v>39</v>
      </c>
      <c r="X13" s="1">
        <v>47</v>
      </c>
      <c r="Y13" s="1">
        <v>45.4</v>
      </c>
      <c r="Z13" s="1">
        <v>45.4</v>
      </c>
      <c r="AA13" s="1">
        <v>34</v>
      </c>
      <c r="AB13" s="1">
        <v>51.8</v>
      </c>
      <c r="AC13" s="1">
        <v>31</v>
      </c>
      <c r="AD13" s="1"/>
      <c r="AE13" s="1">
        <f t="shared" si="7"/>
        <v>10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36</v>
      </c>
      <c r="C14" s="1">
        <v>472.15600000000001</v>
      </c>
      <c r="D14" s="1">
        <v>588.28</v>
      </c>
      <c r="E14" s="1">
        <v>372.82900000000001</v>
      </c>
      <c r="F14" s="1">
        <v>679.78599999999994</v>
      </c>
      <c r="G14" s="7">
        <v>1</v>
      </c>
      <c r="H14" s="1">
        <v>45</v>
      </c>
      <c r="I14" s="1" t="s">
        <v>45</v>
      </c>
      <c r="J14" s="1">
        <v>348.8</v>
      </c>
      <c r="K14" s="1">
        <f t="shared" si="2"/>
        <v>24.028999999999996</v>
      </c>
      <c r="L14" s="1"/>
      <c r="M14" s="1"/>
      <c r="N14" s="1">
        <v>60</v>
      </c>
      <c r="O14" s="1"/>
      <c r="P14" s="1">
        <f t="shared" si="3"/>
        <v>74.565799999999996</v>
      </c>
      <c r="Q14" s="5">
        <f>11*P14-O14-N14-F14</f>
        <v>80.437800000000038</v>
      </c>
      <c r="R14" s="5">
        <v>230</v>
      </c>
      <c r="S14" s="5">
        <v>340</v>
      </c>
      <c r="T14" s="1"/>
      <c r="U14" s="1">
        <f t="shared" si="5"/>
        <v>13.00577476537501</v>
      </c>
      <c r="V14" s="1">
        <f t="shared" si="6"/>
        <v>9.9212507610727698</v>
      </c>
      <c r="W14" s="1">
        <v>70.063599999999994</v>
      </c>
      <c r="X14" s="1">
        <v>88.052800000000005</v>
      </c>
      <c r="Y14" s="1">
        <v>96.025800000000004</v>
      </c>
      <c r="Z14" s="1">
        <v>76.039200000000008</v>
      </c>
      <c r="AA14" s="1">
        <v>82.120199999999997</v>
      </c>
      <c r="AB14" s="1">
        <v>98.131200000000007</v>
      </c>
      <c r="AC14" s="1">
        <v>77.400199999999998</v>
      </c>
      <c r="AD14" s="1"/>
      <c r="AE14" s="1">
        <f t="shared" si="7"/>
        <v>230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36</v>
      </c>
      <c r="C15" s="1">
        <v>63.7</v>
      </c>
      <c r="D15" s="1">
        <v>289.11900000000003</v>
      </c>
      <c r="E15" s="1">
        <v>150.26599999999999</v>
      </c>
      <c r="F15" s="1">
        <v>199.89699999999999</v>
      </c>
      <c r="G15" s="7">
        <v>1</v>
      </c>
      <c r="H15" s="1">
        <v>60</v>
      </c>
      <c r="I15" s="1" t="s">
        <v>34</v>
      </c>
      <c r="J15" s="1">
        <v>155.1</v>
      </c>
      <c r="K15" s="1">
        <f t="shared" si="2"/>
        <v>-4.8340000000000032</v>
      </c>
      <c r="L15" s="1"/>
      <c r="M15" s="1"/>
      <c r="N15" s="1">
        <v>140</v>
      </c>
      <c r="O15" s="1"/>
      <c r="P15" s="1">
        <f t="shared" si="3"/>
        <v>30.053199999999997</v>
      </c>
      <c r="Q15" s="5"/>
      <c r="R15" s="5">
        <v>60</v>
      </c>
      <c r="S15" s="5">
        <v>90</v>
      </c>
      <c r="T15" s="1"/>
      <c r="U15" s="1">
        <f t="shared" si="5"/>
        <v>13.306303488480429</v>
      </c>
      <c r="V15" s="1">
        <f t="shared" si="6"/>
        <v>11.309843876858372</v>
      </c>
      <c r="W15" s="1">
        <v>27.740600000000001</v>
      </c>
      <c r="X15" s="1">
        <v>32.341799999999999</v>
      </c>
      <c r="Y15" s="1">
        <v>26.978200000000001</v>
      </c>
      <c r="Z15" s="1">
        <v>25.8322</v>
      </c>
      <c r="AA15" s="1">
        <v>33.0306</v>
      </c>
      <c r="AB15" s="1">
        <v>26.834399999999999</v>
      </c>
      <c r="AC15" s="1">
        <v>23.261199999999999</v>
      </c>
      <c r="AD15" s="1"/>
      <c r="AE15" s="1">
        <f t="shared" si="7"/>
        <v>60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33</v>
      </c>
      <c r="C16" s="1">
        <v>262</v>
      </c>
      <c r="D16" s="1">
        <v>464</v>
      </c>
      <c r="E16" s="1">
        <v>319</v>
      </c>
      <c r="F16" s="1">
        <v>404</v>
      </c>
      <c r="G16" s="7">
        <v>0.25</v>
      </c>
      <c r="H16" s="1">
        <v>120</v>
      </c>
      <c r="I16" s="1" t="s">
        <v>34</v>
      </c>
      <c r="J16" s="1">
        <v>322</v>
      </c>
      <c r="K16" s="1">
        <f t="shared" si="2"/>
        <v>-3</v>
      </c>
      <c r="L16" s="1"/>
      <c r="M16" s="1"/>
      <c r="N16" s="1">
        <v>300</v>
      </c>
      <c r="O16" s="1">
        <v>100</v>
      </c>
      <c r="P16" s="1">
        <f t="shared" si="3"/>
        <v>63.8</v>
      </c>
      <c r="Q16" s="5"/>
      <c r="R16" s="5">
        <v>130</v>
      </c>
      <c r="S16" s="5">
        <v>130</v>
      </c>
      <c r="T16" s="1"/>
      <c r="U16" s="1">
        <f t="shared" si="5"/>
        <v>14.639498432601881</v>
      </c>
      <c r="V16" s="1">
        <f t="shared" si="6"/>
        <v>12.601880877742948</v>
      </c>
      <c r="W16" s="1">
        <v>54</v>
      </c>
      <c r="X16" s="1">
        <v>52</v>
      </c>
      <c r="Y16" s="1">
        <v>47.4</v>
      </c>
      <c r="Z16" s="1">
        <v>42.8</v>
      </c>
      <c r="AA16" s="1">
        <v>19.399999999999999</v>
      </c>
      <c r="AB16" s="1">
        <v>55.4</v>
      </c>
      <c r="AC16" s="1">
        <v>32.4</v>
      </c>
      <c r="AD16" s="1" t="s">
        <v>48</v>
      </c>
      <c r="AE16" s="1">
        <f t="shared" si="7"/>
        <v>32.5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33</v>
      </c>
      <c r="C17" s="1">
        <v>275</v>
      </c>
      <c r="D17" s="1">
        <v>102</v>
      </c>
      <c r="E17" s="1">
        <v>81</v>
      </c>
      <c r="F17" s="1">
        <v>296</v>
      </c>
      <c r="G17" s="7">
        <v>0.4</v>
      </c>
      <c r="H17" s="1">
        <v>60</v>
      </c>
      <c r="I17" s="1" t="s">
        <v>34</v>
      </c>
      <c r="J17" s="1">
        <v>81</v>
      </c>
      <c r="K17" s="1">
        <f t="shared" si="2"/>
        <v>0</v>
      </c>
      <c r="L17" s="1"/>
      <c r="M17" s="1"/>
      <c r="N17" s="1">
        <v>0</v>
      </c>
      <c r="O17" s="1"/>
      <c r="P17" s="1">
        <f t="shared" si="3"/>
        <v>16.2</v>
      </c>
      <c r="Q17" s="5"/>
      <c r="R17" s="5">
        <f t="shared" si="8"/>
        <v>0</v>
      </c>
      <c r="S17" s="5"/>
      <c r="T17" s="1"/>
      <c r="U17" s="1">
        <f t="shared" si="5"/>
        <v>18.271604938271604</v>
      </c>
      <c r="V17" s="1">
        <f t="shared" si="6"/>
        <v>18.271604938271604</v>
      </c>
      <c r="W17" s="1">
        <v>11.8</v>
      </c>
      <c r="X17" s="1">
        <v>31</v>
      </c>
      <c r="Y17" s="1">
        <v>8.6</v>
      </c>
      <c r="Z17" s="1">
        <v>30.6</v>
      </c>
      <c r="AA17" s="1">
        <v>23.4</v>
      </c>
      <c r="AB17" s="1">
        <v>20.2</v>
      </c>
      <c r="AC17" s="1">
        <v>4</v>
      </c>
      <c r="AD17" s="16" t="s">
        <v>50</v>
      </c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36</v>
      </c>
      <c r="C18" s="1">
        <v>466.58800000000002</v>
      </c>
      <c r="D18" s="1">
        <v>762.64300000000003</v>
      </c>
      <c r="E18" s="1">
        <v>433.29500000000002</v>
      </c>
      <c r="F18" s="1">
        <v>789.92600000000004</v>
      </c>
      <c r="G18" s="7">
        <v>1</v>
      </c>
      <c r="H18" s="1">
        <v>45</v>
      </c>
      <c r="I18" s="1" t="s">
        <v>45</v>
      </c>
      <c r="J18" s="1">
        <v>375.2</v>
      </c>
      <c r="K18" s="1">
        <f t="shared" si="2"/>
        <v>58.095000000000027</v>
      </c>
      <c r="L18" s="1"/>
      <c r="M18" s="1"/>
      <c r="N18" s="1">
        <v>0</v>
      </c>
      <c r="O18" s="1"/>
      <c r="P18" s="1">
        <f t="shared" si="3"/>
        <v>86.659000000000006</v>
      </c>
      <c r="Q18" s="5">
        <f>11*P18-O18-N18-F18</f>
        <v>163.32299999999998</v>
      </c>
      <c r="R18" s="5">
        <v>330</v>
      </c>
      <c r="S18" s="5">
        <v>470</v>
      </c>
      <c r="T18" s="1"/>
      <c r="U18" s="1">
        <f t="shared" si="5"/>
        <v>12.923366297787879</v>
      </c>
      <c r="V18" s="1">
        <f t="shared" si="6"/>
        <v>9.115337125976529</v>
      </c>
      <c r="W18" s="1">
        <v>72.869399999999999</v>
      </c>
      <c r="X18" s="1">
        <v>97.762799999999999</v>
      </c>
      <c r="Y18" s="1">
        <v>95.667999999999992</v>
      </c>
      <c r="Z18" s="1">
        <v>76.040400000000005</v>
      </c>
      <c r="AA18" s="1">
        <v>86.513400000000004</v>
      </c>
      <c r="AB18" s="1">
        <v>98.7316</v>
      </c>
      <c r="AC18" s="1">
        <v>75.896799999999999</v>
      </c>
      <c r="AD18" s="1"/>
      <c r="AE18" s="1">
        <f t="shared" si="7"/>
        <v>330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33</v>
      </c>
      <c r="C19" s="1">
        <v>476</v>
      </c>
      <c r="D19" s="1">
        <v>80</v>
      </c>
      <c r="E19" s="1">
        <v>343</v>
      </c>
      <c r="F19" s="1">
        <v>212</v>
      </c>
      <c r="G19" s="7">
        <v>0.12</v>
      </c>
      <c r="H19" s="1">
        <v>60</v>
      </c>
      <c r="I19" s="1" t="s">
        <v>34</v>
      </c>
      <c r="J19" s="1">
        <v>343</v>
      </c>
      <c r="K19" s="1">
        <f t="shared" si="2"/>
        <v>0</v>
      </c>
      <c r="L19" s="1"/>
      <c r="M19" s="1"/>
      <c r="N19" s="1">
        <v>320</v>
      </c>
      <c r="O19" s="1"/>
      <c r="P19" s="1">
        <f t="shared" si="3"/>
        <v>68.599999999999994</v>
      </c>
      <c r="Q19" s="5">
        <f t="shared" si="4"/>
        <v>154</v>
      </c>
      <c r="R19" s="5">
        <v>360</v>
      </c>
      <c r="S19" s="5">
        <v>430</v>
      </c>
      <c r="T19" s="1"/>
      <c r="U19" s="1">
        <f t="shared" si="5"/>
        <v>13.002915451895046</v>
      </c>
      <c r="V19" s="1">
        <f t="shared" si="6"/>
        <v>7.7551020408163271</v>
      </c>
      <c r="W19" s="1">
        <v>53.2</v>
      </c>
      <c r="X19" s="1">
        <v>35.4</v>
      </c>
      <c r="Y19" s="1">
        <v>64</v>
      </c>
      <c r="Z19" s="1">
        <v>73</v>
      </c>
      <c r="AA19" s="1">
        <v>53.4</v>
      </c>
      <c r="AB19" s="1">
        <v>69.8</v>
      </c>
      <c r="AC19" s="1">
        <v>52.4</v>
      </c>
      <c r="AD19" s="1"/>
      <c r="AE19" s="1">
        <f t="shared" si="7"/>
        <v>43.199999999999996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36</v>
      </c>
      <c r="C20" s="1">
        <v>278.20800000000003</v>
      </c>
      <c r="D20" s="1">
        <v>346.87400000000002</v>
      </c>
      <c r="E20" s="1">
        <v>203.595</v>
      </c>
      <c r="F20" s="1">
        <v>418.46800000000002</v>
      </c>
      <c r="G20" s="7">
        <v>1</v>
      </c>
      <c r="H20" s="1">
        <v>45</v>
      </c>
      <c r="I20" s="1" t="s">
        <v>45</v>
      </c>
      <c r="J20" s="1">
        <v>203</v>
      </c>
      <c r="K20" s="1">
        <f t="shared" si="2"/>
        <v>0.59499999999999886</v>
      </c>
      <c r="L20" s="1"/>
      <c r="M20" s="1"/>
      <c r="N20" s="1">
        <v>0</v>
      </c>
      <c r="O20" s="1"/>
      <c r="P20" s="1">
        <f t="shared" si="3"/>
        <v>40.719000000000001</v>
      </c>
      <c r="Q20" s="5">
        <f>11*P20-O20-N20-F20</f>
        <v>29.440999999999974</v>
      </c>
      <c r="R20" s="5">
        <v>110</v>
      </c>
      <c r="S20" s="5">
        <v>170</v>
      </c>
      <c r="T20" s="1"/>
      <c r="U20" s="1">
        <f t="shared" si="5"/>
        <v>12.978413025860165</v>
      </c>
      <c r="V20" s="1">
        <f t="shared" si="6"/>
        <v>10.276971438394852</v>
      </c>
      <c r="W20" s="1">
        <v>42.473599999999998</v>
      </c>
      <c r="X20" s="1">
        <v>52.431600000000003</v>
      </c>
      <c r="Y20" s="1">
        <v>52.733800000000002</v>
      </c>
      <c r="Z20" s="1">
        <v>47.355800000000002</v>
      </c>
      <c r="AA20" s="1">
        <v>51.117199999999997</v>
      </c>
      <c r="AB20" s="1">
        <v>49.819400000000002</v>
      </c>
      <c r="AC20" s="1">
        <v>35.518999999999998</v>
      </c>
      <c r="AD20" s="1"/>
      <c r="AE20" s="1">
        <f t="shared" si="7"/>
        <v>110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33</v>
      </c>
      <c r="C21" s="1">
        <v>332</v>
      </c>
      <c r="D21" s="1">
        <v>352</v>
      </c>
      <c r="E21" s="1">
        <v>298</v>
      </c>
      <c r="F21" s="1">
        <v>381</v>
      </c>
      <c r="G21" s="7">
        <v>0.25</v>
      </c>
      <c r="H21" s="1">
        <v>120</v>
      </c>
      <c r="I21" s="1" t="s">
        <v>34</v>
      </c>
      <c r="J21" s="1">
        <v>303</v>
      </c>
      <c r="K21" s="1">
        <f t="shared" si="2"/>
        <v>-5</v>
      </c>
      <c r="L21" s="1"/>
      <c r="M21" s="1"/>
      <c r="N21" s="1">
        <v>190</v>
      </c>
      <c r="O21" s="1"/>
      <c r="P21" s="1">
        <f t="shared" si="3"/>
        <v>59.6</v>
      </c>
      <c r="Q21" s="5">
        <f t="shared" si="4"/>
        <v>25</v>
      </c>
      <c r="R21" s="5">
        <v>290</v>
      </c>
      <c r="S21" s="5">
        <v>290</v>
      </c>
      <c r="T21" s="1"/>
      <c r="U21" s="1">
        <f t="shared" si="5"/>
        <v>14.446308724832214</v>
      </c>
      <c r="V21" s="1">
        <f t="shared" si="6"/>
        <v>9.5805369127516773</v>
      </c>
      <c r="W21" s="1">
        <v>45.2</v>
      </c>
      <c r="X21" s="1">
        <v>47.6</v>
      </c>
      <c r="Y21" s="1">
        <v>54.2</v>
      </c>
      <c r="Z21" s="1">
        <v>44</v>
      </c>
      <c r="AA21" s="1">
        <v>28.2</v>
      </c>
      <c r="AB21" s="1">
        <v>62</v>
      </c>
      <c r="AC21" s="1">
        <v>31.4</v>
      </c>
      <c r="AD21" s="1"/>
      <c r="AE21" s="1">
        <f t="shared" si="7"/>
        <v>72.5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36</v>
      </c>
      <c r="C22" s="1">
        <v>63</v>
      </c>
      <c r="D22" s="1">
        <v>55.735999999999997</v>
      </c>
      <c r="E22" s="1">
        <v>44.061999999999998</v>
      </c>
      <c r="F22" s="1">
        <v>74.674000000000007</v>
      </c>
      <c r="G22" s="7">
        <v>1</v>
      </c>
      <c r="H22" s="1">
        <v>120</v>
      </c>
      <c r="I22" s="1" t="s">
        <v>34</v>
      </c>
      <c r="J22" s="1">
        <v>44.5</v>
      </c>
      <c r="K22" s="1">
        <f t="shared" si="2"/>
        <v>-0.43800000000000239</v>
      </c>
      <c r="L22" s="1"/>
      <c r="M22" s="1"/>
      <c r="N22" s="1">
        <v>0</v>
      </c>
      <c r="O22" s="1"/>
      <c r="P22" s="1">
        <f t="shared" si="3"/>
        <v>8.8124000000000002</v>
      </c>
      <c r="Q22" s="5">
        <f t="shared" si="4"/>
        <v>13.449999999999989</v>
      </c>
      <c r="R22" s="5">
        <v>40</v>
      </c>
      <c r="S22" s="5">
        <v>40</v>
      </c>
      <c r="T22" s="1"/>
      <c r="U22" s="1">
        <f t="shared" si="5"/>
        <v>13.012800145249875</v>
      </c>
      <c r="V22" s="1">
        <f t="shared" si="6"/>
        <v>8.4737415460033603</v>
      </c>
      <c r="W22" s="1">
        <v>6.3776000000000002</v>
      </c>
      <c r="X22" s="1">
        <v>6.1386000000000003</v>
      </c>
      <c r="Y22" s="1">
        <v>8.5873999999999988</v>
      </c>
      <c r="Z22" s="1">
        <v>4.3276000000000003</v>
      </c>
      <c r="AA22" s="1">
        <v>6.2881999999999998</v>
      </c>
      <c r="AB22" s="1">
        <v>6.4795999999999996</v>
      </c>
      <c r="AC22" s="1">
        <v>4.6712000000000007</v>
      </c>
      <c r="AD22" s="1"/>
      <c r="AE22" s="1">
        <f t="shared" si="7"/>
        <v>40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33</v>
      </c>
      <c r="C23" s="1">
        <v>452</v>
      </c>
      <c r="D23" s="1">
        <v>152</v>
      </c>
      <c r="E23" s="1">
        <v>222</v>
      </c>
      <c r="F23" s="1">
        <v>379</v>
      </c>
      <c r="G23" s="7">
        <v>0.4</v>
      </c>
      <c r="H23" s="1">
        <v>45</v>
      </c>
      <c r="I23" s="1" t="s">
        <v>34</v>
      </c>
      <c r="J23" s="1">
        <v>227</v>
      </c>
      <c r="K23" s="1">
        <f t="shared" si="2"/>
        <v>-5</v>
      </c>
      <c r="L23" s="1"/>
      <c r="M23" s="1"/>
      <c r="N23" s="1">
        <v>0</v>
      </c>
      <c r="O23" s="1"/>
      <c r="P23" s="1">
        <f t="shared" si="3"/>
        <v>44.4</v>
      </c>
      <c r="Q23" s="5">
        <f t="shared" si="4"/>
        <v>65</v>
      </c>
      <c r="R23" s="5">
        <v>110</v>
      </c>
      <c r="S23" s="5">
        <v>250</v>
      </c>
      <c r="T23" s="1"/>
      <c r="U23" s="1">
        <f t="shared" si="5"/>
        <v>11.013513513513514</v>
      </c>
      <c r="V23" s="1">
        <f t="shared" si="6"/>
        <v>8.5360360360360357</v>
      </c>
      <c r="W23" s="1">
        <v>35.200000000000003</v>
      </c>
      <c r="X23" s="1">
        <v>20.8</v>
      </c>
      <c r="Y23" s="1">
        <v>51.8</v>
      </c>
      <c r="Z23" s="1">
        <v>38.799999999999997</v>
      </c>
      <c r="AA23" s="1">
        <v>12</v>
      </c>
      <c r="AB23" s="1">
        <v>58.6</v>
      </c>
      <c r="AC23" s="1">
        <v>17.8</v>
      </c>
      <c r="AD23" s="1"/>
      <c r="AE23" s="1">
        <f t="shared" si="7"/>
        <v>44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36</v>
      </c>
      <c r="C24" s="1">
        <v>280</v>
      </c>
      <c r="D24" s="1">
        <v>367.17899999999997</v>
      </c>
      <c r="E24" s="1">
        <v>258.33699999999999</v>
      </c>
      <c r="F24" s="1">
        <v>388.84199999999998</v>
      </c>
      <c r="G24" s="7">
        <v>1</v>
      </c>
      <c r="H24" s="1">
        <v>60</v>
      </c>
      <c r="I24" s="1" t="s">
        <v>38</v>
      </c>
      <c r="J24" s="1">
        <v>255.3</v>
      </c>
      <c r="K24" s="1">
        <f t="shared" si="2"/>
        <v>3.0369999999999777</v>
      </c>
      <c r="L24" s="1"/>
      <c r="M24" s="1"/>
      <c r="N24" s="1">
        <v>110</v>
      </c>
      <c r="O24" s="1">
        <v>100</v>
      </c>
      <c r="P24" s="1">
        <f t="shared" si="3"/>
        <v>51.667400000000001</v>
      </c>
      <c r="Q24" s="5"/>
      <c r="R24" s="5">
        <v>70</v>
      </c>
      <c r="S24" s="5">
        <v>140</v>
      </c>
      <c r="T24" s="1"/>
      <c r="U24" s="1">
        <f t="shared" si="5"/>
        <v>12.945145294711946</v>
      </c>
      <c r="V24" s="1">
        <f t="shared" si="6"/>
        <v>11.59032581473037</v>
      </c>
      <c r="W24" s="1">
        <v>46.966200000000001</v>
      </c>
      <c r="X24" s="1">
        <v>51.375599999999999</v>
      </c>
      <c r="Y24" s="1">
        <v>55.009</v>
      </c>
      <c r="Z24" s="1">
        <v>39.811</v>
      </c>
      <c r="AA24" s="1">
        <v>47.941000000000003</v>
      </c>
      <c r="AB24" s="1">
        <v>47.985399999999998</v>
      </c>
      <c r="AC24" s="1">
        <v>52.951599999999999</v>
      </c>
      <c r="AD24" s="1"/>
      <c r="AE24" s="1">
        <f t="shared" si="7"/>
        <v>70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33</v>
      </c>
      <c r="C25" s="1">
        <v>309</v>
      </c>
      <c r="D25" s="1">
        <v>248</v>
      </c>
      <c r="E25" s="1">
        <v>195</v>
      </c>
      <c r="F25" s="1">
        <v>361</v>
      </c>
      <c r="G25" s="7">
        <v>0.22</v>
      </c>
      <c r="H25" s="1">
        <v>120</v>
      </c>
      <c r="I25" s="1" t="s">
        <v>34</v>
      </c>
      <c r="J25" s="1">
        <v>196</v>
      </c>
      <c r="K25" s="1">
        <f t="shared" si="2"/>
        <v>-1</v>
      </c>
      <c r="L25" s="1"/>
      <c r="M25" s="1"/>
      <c r="N25" s="1">
        <v>0</v>
      </c>
      <c r="O25" s="1"/>
      <c r="P25" s="1">
        <f t="shared" si="3"/>
        <v>39</v>
      </c>
      <c r="Q25" s="5">
        <f t="shared" si="4"/>
        <v>29</v>
      </c>
      <c r="R25" s="5">
        <v>180</v>
      </c>
      <c r="S25" s="5">
        <v>180</v>
      </c>
      <c r="T25" s="1"/>
      <c r="U25" s="1">
        <f t="shared" si="5"/>
        <v>13.871794871794872</v>
      </c>
      <c r="V25" s="1">
        <f t="shared" si="6"/>
        <v>9.2564102564102573</v>
      </c>
      <c r="W25" s="1">
        <v>28.4</v>
      </c>
      <c r="X25" s="1">
        <v>32.113999999999997</v>
      </c>
      <c r="Y25" s="1">
        <v>41</v>
      </c>
      <c r="Z25" s="1">
        <v>31.6</v>
      </c>
      <c r="AA25" s="1">
        <v>8.4</v>
      </c>
      <c r="AB25" s="1">
        <v>61</v>
      </c>
      <c r="AC25" s="1">
        <v>17.600000000000001</v>
      </c>
      <c r="AD25" s="1"/>
      <c r="AE25" s="1">
        <f t="shared" si="7"/>
        <v>39.6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33</v>
      </c>
      <c r="C26" s="1">
        <v>534</v>
      </c>
      <c r="D26" s="1"/>
      <c r="E26" s="1">
        <v>52</v>
      </c>
      <c r="F26" s="1">
        <v>463</v>
      </c>
      <c r="G26" s="7">
        <v>0.33</v>
      </c>
      <c r="H26" s="1">
        <v>45</v>
      </c>
      <c r="I26" s="1" t="s">
        <v>34</v>
      </c>
      <c r="J26" s="1">
        <v>72</v>
      </c>
      <c r="K26" s="1">
        <f t="shared" si="2"/>
        <v>-20</v>
      </c>
      <c r="L26" s="1"/>
      <c r="M26" s="1"/>
      <c r="N26" s="1">
        <v>0</v>
      </c>
      <c r="O26" s="1"/>
      <c r="P26" s="1">
        <f t="shared" si="3"/>
        <v>10.4</v>
      </c>
      <c r="Q26" s="5"/>
      <c r="R26" s="5">
        <f t="shared" si="8"/>
        <v>0</v>
      </c>
      <c r="S26" s="5"/>
      <c r="T26" s="1"/>
      <c r="U26" s="1">
        <f t="shared" si="5"/>
        <v>44.519230769230766</v>
      </c>
      <c r="V26" s="1">
        <f t="shared" si="6"/>
        <v>44.519230769230766</v>
      </c>
      <c r="W26" s="1">
        <v>10</v>
      </c>
      <c r="X26" s="1">
        <v>16</v>
      </c>
      <c r="Y26" s="1">
        <v>18</v>
      </c>
      <c r="Z26" s="1">
        <v>47</v>
      </c>
      <c r="AA26" s="1">
        <v>7.2</v>
      </c>
      <c r="AB26" s="1">
        <v>25.6</v>
      </c>
      <c r="AC26" s="1">
        <v>21.8</v>
      </c>
      <c r="AD26" s="16" t="s">
        <v>50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33</v>
      </c>
      <c r="C27" s="1">
        <v>286</v>
      </c>
      <c r="D27" s="1">
        <v>102</v>
      </c>
      <c r="E27" s="1">
        <v>105</v>
      </c>
      <c r="F27" s="1">
        <v>250</v>
      </c>
      <c r="G27" s="7">
        <v>0.3</v>
      </c>
      <c r="H27" s="1">
        <v>45</v>
      </c>
      <c r="I27" s="1" t="s">
        <v>34</v>
      </c>
      <c r="J27" s="1">
        <v>139</v>
      </c>
      <c r="K27" s="1">
        <f t="shared" si="2"/>
        <v>-34</v>
      </c>
      <c r="L27" s="1"/>
      <c r="M27" s="1"/>
      <c r="N27" s="1">
        <v>0</v>
      </c>
      <c r="O27" s="1"/>
      <c r="P27" s="1">
        <f t="shared" si="3"/>
        <v>21</v>
      </c>
      <c r="Q27" s="5"/>
      <c r="R27" s="5">
        <f t="shared" si="8"/>
        <v>0</v>
      </c>
      <c r="S27" s="5">
        <v>60</v>
      </c>
      <c r="T27" s="1"/>
      <c r="U27" s="1">
        <f t="shared" si="5"/>
        <v>11.904761904761905</v>
      </c>
      <c r="V27" s="1">
        <f t="shared" si="6"/>
        <v>11.904761904761905</v>
      </c>
      <c r="W27" s="1">
        <v>15.8</v>
      </c>
      <c r="X27" s="1">
        <v>19.399999999999999</v>
      </c>
      <c r="Y27" s="1">
        <v>39.4</v>
      </c>
      <c r="Z27" s="1">
        <v>24.8</v>
      </c>
      <c r="AA27" s="1">
        <v>25.2</v>
      </c>
      <c r="AB27" s="1">
        <v>8.1999999999999993</v>
      </c>
      <c r="AC27" s="1">
        <v>27.8</v>
      </c>
      <c r="AD27" s="1"/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33</v>
      </c>
      <c r="C28" s="1">
        <v>220</v>
      </c>
      <c r="D28" s="1">
        <v>150</v>
      </c>
      <c r="E28" s="1">
        <v>113</v>
      </c>
      <c r="F28" s="1">
        <v>249</v>
      </c>
      <c r="G28" s="7">
        <v>0.09</v>
      </c>
      <c r="H28" s="1">
        <v>45</v>
      </c>
      <c r="I28" s="1" t="s">
        <v>34</v>
      </c>
      <c r="J28" s="1">
        <v>124</v>
      </c>
      <c r="K28" s="1">
        <f t="shared" si="2"/>
        <v>-11</v>
      </c>
      <c r="L28" s="1"/>
      <c r="M28" s="1"/>
      <c r="N28" s="1">
        <v>0</v>
      </c>
      <c r="O28" s="1"/>
      <c r="P28" s="1">
        <f t="shared" si="3"/>
        <v>22.6</v>
      </c>
      <c r="Q28" s="5"/>
      <c r="R28" s="5">
        <v>20</v>
      </c>
      <c r="S28" s="5">
        <v>60</v>
      </c>
      <c r="T28" s="1"/>
      <c r="U28" s="1">
        <f t="shared" si="5"/>
        <v>11.902654867256636</v>
      </c>
      <c r="V28" s="1">
        <f t="shared" si="6"/>
        <v>11.017699115044246</v>
      </c>
      <c r="W28" s="1">
        <v>19.600000000000001</v>
      </c>
      <c r="X28" s="1">
        <v>29.8</v>
      </c>
      <c r="Y28" s="1">
        <v>38.4</v>
      </c>
      <c r="Z28" s="1">
        <v>36.799999999999997</v>
      </c>
      <c r="AA28" s="1">
        <v>28.8</v>
      </c>
      <c r="AB28" s="1">
        <v>32.4</v>
      </c>
      <c r="AC28" s="1">
        <v>20.6</v>
      </c>
      <c r="AD28" s="13" t="s">
        <v>62</v>
      </c>
      <c r="AE28" s="1">
        <f t="shared" si="7"/>
        <v>1.7999999999999998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36</v>
      </c>
      <c r="C29" s="1">
        <v>360</v>
      </c>
      <c r="D29" s="1">
        <v>592.31200000000001</v>
      </c>
      <c r="E29" s="1">
        <v>408.61599999999999</v>
      </c>
      <c r="F29" s="1">
        <v>540.70600000000002</v>
      </c>
      <c r="G29" s="7">
        <v>1</v>
      </c>
      <c r="H29" s="1">
        <v>45</v>
      </c>
      <c r="I29" s="1" t="s">
        <v>45</v>
      </c>
      <c r="J29" s="1">
        <v>389.6</v>
      </c>
      <c r="K29" s="1">
        <f t="shared" si="2"/>
        <v>19.015999999999963</v>
      </c>
      <c r="L29" s="1"/>
      <c r="M29" s="1"/>
      <c r="N29" s="1">
        <v>0</v>
      </c>
      <c r="O29" s="1"/>
      <c r="P29" s="1">
        <f t="shared" si="3"/>
        <v>81.723199999999991</v>
      </c>
      <c r="Q29" s="5">
        <f>11*P29-O29-N29-F29</f>
        <v>358.24919999999986</v>
      </c>
      <c r="R29" s="5">
        <v>450</v>
      </c>
      <c r="S29" s="5">
        <v>450</v>
      </c>
      <c r="T29" s="1"/>
      <c r="U29" s="1">
        <f t="shared" si="5"/>
        <v>12.122701998942775</v>
      </c>
      <c r="V29" s="1">
        <f t="shared" si="6"/>
        <v>6.6163096892926374</v>
      </c>
      <c r="W29" s="1">
        <v>74.161799999999999</v>
      </c>
      <c r="X29" s="1">
        <v>82.733599999999996</v>
      </c>
      <c r="Y29" s="1">
        <v>85.579599999999999</v>
      </c>
      <c r="Z29" s="1">
        <v>68.911199999999994</v>
      </c>
      <c r="AA29" s="1">
        <v>84.003200000000007</v>
      </c>
      <c r="AB29" s="1">
        <v>83.236000000000004</v>
      </c>
      <c r="AC29" s="1">
        <v>68.025800000000004</v>
      </c>
      <c r="AD29" s="1"/>
      <c r="AE29" s="1">
        <f t="shared" si="7"/>
        <v>450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33</v>
      </c>
      <c r="C30" s="1">
        <v>76</v>
      </c>
      <c r="D30" s="1">
        <v>240</v>
      </c>
      <c r="E30" s="1">
        <v>95</v>
      </c>
      <c r="F30" s="1">
        <v>218</v>
      </c>
      <c r="G30" s="7">
        <v>0.4</v>
      </c>
      <c r="H30" s="1" t="e">
        <v>#N/A</v>
      </c>
      <c r="I30" s="1" t="s">
        <v>34</v>
      </c>
      <c r="J30" s="1">
        <v>100</v>
      </c>
      <c r="K30" s="1">
        <f t="shared" si="2"/>
        <v>-5</v>
      </c>
      <c r="L30" s="1"/>
      <c r="M30" s="1"/>
      <c r="N30" s="1">
        <v>0</v>
      </c>
      <c r="O30" s="1"/>
      <c r="P30" s="1">
        <f t="shared" si="3"/>
        <v>19</v>
      </c>
      <c r="Q30" s="5"/>
      <c r="R30" s="5">
        <v>24</v>
      </c>
      <c r="S30" s="5">
        <v>50</v>
      </c>
      <c r="T30" s="1"/>
      <c r="U30" s="1">
        <f t="shared" si="5"/>
        <v>12.736842105263158</v>
      </c>
      <c r="V30" s="1">
        <f t="shared" si="6"/>
        <v>11.473684210526315</v>
      </c>
      <c r="W30" s="1">
        <v>19</v>
      </c>
      <c r="X30" s="1">
        <v>28</v>
      </c>
      <c r="Y30" s="1">
        <v>25.2</v>
      </c>
      <c r="Z30" s="1">
        <v>15.6</v>
      </c>
      <c r="AA30" s="1">
        <v>18</v>
      </c>
      <c r="AB30" s="1">
        <v>22</v>
      </c>
      <c r="AC30" s="1">
        <v>14</v>
      </c>
      <c r="AD30" s="1"/>
      <c r="AE30" s="1">
        <f t="shared" si="7"/>
        <v>9.6000000000000014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33</v>
      </c>
      <c r="C31" s="1">
        <v>119</v>
      </c>
      <c r="D31" s="1">
        <v>992</v>
      </c>
      <c r="E31" s="1">
        <v>273</v>
      </c>
      <c r="F31" s="1">
        <v>784</v>
      </c>
      <c r="G31" s="7">
        <v>0.4</v>
      </c>
      <c r="H31" s="1">
        <v>60</v>
      </c>
      <c r="I31" s="1" t="s">
        <v>38</v>
      </c>
      <c r="J31" s="1">
        <v>375</v>
      </c>
      <c r="K31" s="1">
        <f t="shared" si="2"/>
        <v>-102</v>
      </c>
      <c r="L31" s="1"/>
      <c r="M31" s="1"/>
      <c r="N31" s="1">
        <v>0</v>
      </c>
      <c r="O31" s="1"/>
      <c r="P31" s="1">
        <f t="shared" si="3"/>
        <v>54.6</v>
      </c>
      <c r="Q31" s="5"/>
      <c r="R31" s="5">
        <f t="shared" si="8"/>
        <v>0</v>
      </c>
      <c r="S31" s="5"/>
      <c r="T31" s="1"/>
      <c r="U31" s="1">
        <f t="shared" si="5"/>
        <v>14.358974358974359</v>
      </c>
      <c r="V31" s="1">
        <f t="shared" si="6"/>
        <v>14.358974358974359</v>
      </c>
      <c r="W31" s="1">
        <v>50.2</v>
      </c>
      <c r="X31" s="1">
        <v>79</v>
      </c>
      <c r="Y31" s="1">
        <v>47</v>
      </c>
      <c r="Z31" s="1">
        <v>56.2</v>
      </c>
      <c r="AA31" s="1">
        <v>77.2</v>
      </c>
      <c r="AB31" s="1">
        <v>55.6</v>
      </c>
      <c r="AC31" s="1">
        <v>49.6</v>
      </c>
      <c r="AD31" s="1"/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132</v>
      </c>
      <c r="D32" s="1"/>
      <c r="E32" s="1">
        <v>52</v>
      </c>
      <c r="F32" s="1">
        <v>75</v>
      </c>
      <c r="G32" s="7">
        <v>0.5</v>
      </c>
      <c r="H32" s="1">
        <v>60</v>
      </c>
      <c r="I32" s="1" t="s">
        <v>34</v>
      </c>
      <c r="J32" s="1">
        <v>57</v>
      </c>
      <c r="K32" s="1">
        <f t="shared" si="2"/>
        <v>-5</v>
      </c>
      <c r="L32" s="1"/>
      <c r="M32" s="1"/>
      <c r="N32" s="1">
        <v>32</v>
      </c>
      <c r="O32" s="1"/>
      <c r="P32" s="1">
        <f t="shared" si="3"/>
        <v>10.4</v>
      </c>
      <c r="Q32" s="5"/>
      <c r="R32" s="5">
        <f t="shared" si="8"/>
        <v>0</v>
      </c>
      <c r="S32" s="5"/>
      <c r="T32" s="1"/>
      <c r="U32" s="1">
        <f t="shared" si="5"/>
        <v>10.288461538461538</v>
      </c>
      <c r="V32" s="1">
        <f t="shared" si="6"/>
        <v>10.288461538461538</v>
      </c>
      <c r="W32" s="1">
        <v>10</v>
      </c>
      <c r="X32" s="1">
        <v>11.6</v>
      </c>
      <c r="Y32" s="1">
        <v>10.8</v>
      </c>
      <c r="Z32" s="1">
        <v>15.4</v>
      </c>
      <c r="AA32" s="1">
        <v>19.2</v>
      </c>
      <c r="AB32" s="1">
        <v>15.2</v>
      </c>
      <c r="AC32" s="1">
        <v>12</v>
      </c>
      <c r="AD32" s="1"/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33</v>
      </c>
      <c r="C33" s="1">
        <v>28</v>
      </c>
      <c r="D33" s="1">
        <v>16</v>
      </c>
      <c r="E33" s="1">
        <v>6</v>
      </c>
      <c r="F33" s="1">
        <v>36</v>
      </c>
      <c r="G33" s="7">
        <v>0.5</v>
      </c>
      <c r="H33" s="1">
        <v>60</v>
      </c>
      <c r="I33" s="1" t="s">
        <v>34</v>
      </c>
      <c r="J33" s="1">
        <v>8</v>
      </c>
      <c r="K33" s="1">
        <f t="shared" si="2"/>
        <v>-2</v>
      </c>
      <c r="L33" s="1"/>
      <c r="M33" s="1"/>
      <c r="N33" s="1">
        <v>0</v>
      </c>
      <c r="O33" s="1"/>
      <c r="P33" s="1">
        <f t="shared" si="3"/>
        <v>1.2</v>
      </c>
      <c r="Q33" s="5"/>
      <c r="R33" s="5">
        <f t="shared" si="8"/>
        <v>0</v>
      </c>
      <c r="S33" s="5"/>
      <c r="T33" s="1"/>
      <c r="U33" s="1">
        <f t="shared" si="5"/>
        <v>30</v>
      </c>
      <c r="V33" s="1">
        <f t="shared" si="6"/>
        <v>30</v>
      </c>
      <c r="W33" s="1">
        <v>1.8</v>
      </c>
      <c r="X33" s="1">
        <v>4.4000000000000004</v>
      </c>
      <c r="Y33" s="1">
        <v>2.6</v>
      </c>
      <c r="Z33" s="1">
        <v>3</v>
      </c>
      <c r="AA33" s="1">
        <v>1.6</v>
      </c>
      <c r="AB33" s="1">
        <v>1.4</v>
      </c>
      <c r="AC33" s="1">
        <v>0.2</v>
      </c>
      <c r="AD33" s="16" t="s">
        <v>50</v>
      </c>
      <c r="AE33" s="1">
        <f t="shared" si="7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33</v>
      </c>
      <c r="C34" s="1">
        <v>747</v>
      </c>
      <c r="D34" s="1">
        <v>245</v>
      </c>
      <c r="E34" s="1">
        <v>376</v>
      </c>
      <c r="F34" s="1">
        <v>616</v>
      </c>
      <c r="G34" s="7">
        <v>0.4</v>
      </c>
      <c r="H34" s="1">
        <v>60</v>
      </c>
      <c r="I34" s="1" t="s">
        <v>38</v>
      </c>
      <c r="J34" s="1">
        <v>378</v>
      </c>
      <c r="K34" s="1">
        <f t="shared" si="2"/>
        <v>-2</v>
      </c>
      <c r="L34" s="1"/>
      <c r="M34" s="1"/>
      <c r="N34" s="1">
        <v>0</v>
      </c>
      <c r="O34" s="1"/>
      <c r="P34" s="1">
        <f t="shared" si="3"/>
        <v>75.2</v>
      </c>
      <c r="Q34" s="5">
        <f>11*P34-O34-N34-F34</f>
        <v>211.20000000000005</v>
      </c>
      <c r="R34" s="5">
        <v>340</v>
      </c>
      <c r="S34" s="5">
        <v>340</v>
      </c>
      <c r="T34" s="1"/>
      <c r="U34" s="1">
        <f t="shared" si="5"/>
        <v>12.712765957446807</v>
      </c>
      <c r="V34" s="1">
        <f t="shared" si="6"/>
        <v>8.1914893617021267</v>
      </c>
      <c r="W34" s="1">
        <v>54.2</v>
      </c>
      <c r="X34" s="1">
        <v>68.8</v>
      </c>
      <c r="Y34" s="1">
        <v>97.6</v>
      </c>
      <c r="Z34" s="1">
        <v>62.2</v>
      </c>
      <c r="AA34" s="1">
        <v>36.6</v>
      </c>
      <c r="AB34" s="1">
        <v>73.599999999999994</v>
      </c>
      <c r="AC34" s="1">
        <v>43.4</v>
      </c>
      <c r="AD34" s="1"/>
      <c r="AE34" s="1">
        <f t="shared" si="7"/>
        <v>136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33</v>
      </c>
      <c r="C35" s="1">
        <v>413</v>
      </c>
      <c r="D35" s="1">
        <v>608</v>
      </c>
      <c r="E35" s="1">
        <v>362</v>
      </c>
      <c r="F35" s="1">
        <v>658</v>
      </c>
      <c r="G35" s="7">
        <v>0.4</v>
      </c>
      <c r="H35" s="1">
        <v>60</v>
      </c>
      <c r="I35" s="1" t="s">
        <v>34</v>
      </c>
      <c r="J35" s="1">
        <v>361</v>
      </c>
      <c r="K35" s="1">
        <f t="shared" si="2"/>
        <v>1</v>
      </c>
      <c r="L35" s="1"/>
      <c r="M35" s="1"/>
      <c r="N35" s="1">
        <v>0</v>
      </c>
      <c r="O35" s="1"/>
      <c r="P35" s="1">
        <f t="shared" si="3"/>
        <v>72.400000000000006</v>
      </c>
      <c r="Q35" s="5"/>
      <c r="R35" s="5">
        <v>280</v>
      </c>
      <c r="S35" s="5">
        <v>350</v>
      </c>
      <c r="T35" s="1"/>
      <c r="U35" s="1">
        <f t="shared" si="5"/>
        <v>12.955801104972375</v>
      </c>
      <c r="V35" s="1">
        <f t="shared" si="6"/>
        <v>9.0883977900552484</v>
      </c>
      <c r="W35" s="1">
        <v>53.4</v>
      </c>
      <c r="X35" s="1">
        <v>75.400000000000006</v>
      </c>
      <c r="Y35" s="1">
        <v>34.799999999999997</v>
      </c>
      <c r="Z35" s="1">
        <v>84.2</v>
      </c>
      <c r="AA35" s="1">
        <v>57.6</v>
      </c>
      <c r="AB35" s="1">
        <v>56.8</v>
      </c>
      <c r="AC35" s="1">
        <v>49.8</v>
      </c>
      <c r="AD35" s="13" t="s">
        <v>62</v>
      </c>
      <c r="AE35" s="1">
        <f t="shared" si="7"/>
        <v>112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33</v>
      </c>
      <c r="C36" s="1">
        <v>380</v>
      </c>
      <c r="D36" s="1">
        <v>10</v>
      </c>
      <c r="E36" s="1">
        <v>250</v>
      </c>
      <c r="F36" s="1">
        <v>113</v>
      </c>
      <c r="G36" s="7">
        <v>0.1</v>
      </c>
      <c r="H36" s="1">
        <v>45</v>
      </c>
      <c r="I36" s="1" t="s">
        <v>34</v>
      </c>
      <c r="J36" s="1">
        <v>244</v>
      </c>
      <c r="K36" s="1">
        <f t="shared" si="2"/>
        <v>6</v>
      </c>
      <c r="L36" s="1"/>
      <c r="M36" s="1"/>
      <c r="N36" s="1">
        <v>190</v>
      </c>
      <c r="O36" s="1"/>
      <c r="P36" s="1">
        <f t="shared" si="3"/>
        <v>50</v>
      </c>
      <c r="Q36" s="5">
        <f t="shared" si="4"/>
        <v>197</v>
      </c>
      <c r="R36" s="5">
        <v>250</v>
      </c>
      <c r="S36" s="5">
        <v>250</v>
      </c>
      <c r="T36" s="1"/>
      <c r="U36" s="1">
        <f t="shared" si="5"/>
        <v>11.06</v>
      </c>
      <c r="V36" s="1">
        <f t="shared" si="6"/>
        <v>6.06</v>
      </c>
      <c r="W36" s="1">
        <v>41.2</v>
      </c>
      <c r="X36" s="1">
        <v>42.4</v>
      </c>
      <c r="Y36" s="1">
        <v>28.6</v>
      </c>
      <c r="Z36" s="1">
        <v>53.2</v>
      </c>
      <c r="AA36" s="1">
        <v>48.6</v>
      </c>
      <c r="AB36" s="1">
        <v>34.6</v>
      </c>
      <c r="AC36" s="1">
        <v>49.2</v>
      </c>
      <c r="AD36" s="1"/>
      <c r="AE36" s="1">
        <f t="shared" si="7"/>
        <v>25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33</v>
      </c>
      <c r="C37" s="1">
        <v>230</v>
      </c>
      <c r="D37" s="1">
        <v>98</v>
      </c>
      <c r="E37" s="1">
        <v>164</v>
      </c>
      <c r="F37" s="1">
        <v>164</v>
      </c>
      <c r="G37" s="7">
        <v>0.1</v>
      </c>
      <c r="H37" s="1">
        <v>60</v>
      </c>
      <c r="I37" s="1" t="s">
        <v>34</v>
      </c>
      <c r="J37" s="1">
        <v>164</v>
      </c>
      <c r="K37" s="1">
        <f t="shared" si="2"/>
        <v>0</v>
      </c>
      <c r="L37" s="1"/>
      <c r="M37" s="1"/>
      <c r="N37" s="1">
        <v>240</v>
      </c>
      <c r="O37" s="1"/>
      <c r="P37" s="1">
        <f t="shared" si="3"/>
        <v>32.799999999999997</v>
      </c>
      <c r="Q37" s="5"/>
      <c r="R37" s="5">
        <v>28</v>
      </c>
      <c r="S37" s="5">
        <v>80</v>
      </c>
      <c r="T37" s="1"/>
      <c r="U37" s="1">
        <f t="shared" si="5"/>
        <v>13.170731707317074</v>
      </c>
      <c r="V37" s="1">
        <f t="shared" si="6"/>
        <v>12.317073170731708</v>
      </c>
      <c r="W37" s="1">
        <v>36.200000000000003</v>
      </c>
      <c r="X37" s="1">
        <v>23.8</v>
      </c>
      <c r="Y37" s="1">
        <v>40.799999999999997</v>
      </c>
      <c r="Z37" s="1">
        <v>46.2</v>
      </c>
      <c r="AA37" s="1">
        <v>9.1999999999999993</v>
      </c>
      <c r="AB37" s="1">
        <v>38.200000000000003</v>
      </c>
      <c r="AC37" s="1">
        <v>34.799999999999997</v>
      </c>
      <c r="AD37" s="1"/>
      <c r="AE37" s="1">
        <f t="shared" si="7"/>
        <v>2.8000000000000003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33</v>
      </c>
      <c r="C38" s="1">
        <v>150</v>
      </c>
      <c r="D38" s="1">
        <v>250</v>
      </c>
      <c r="E38" s="1">
        <v>164</v>
      </c>
      <c r="F38" s="1">
        <v>236</v>
      </c>
      <c r="G38" s="7">
        <v>0.1</v>
      </c>
      <c r="H38" s="1">
        <v>60</v>
      </c>
      <c r="I38" s="1" t="s">
        <v>34</v>
      </c>
      <c r="J38" s="1">
        <v>164</v>
      </c>
      <c r="K38" s="1">
        <f t="shared" ref="K38:K68" si="10">E38-J38</f>
        <v>0</v>
      </c>
      <c r="L38" s="1"/>
      <c r="M38" s="1"/>
      <c r="N38" s="1">
        <v>150</v>
      </c>
      <c r="O38" s="1"/>
      <c r="P38" s="1">
        <f t="shared" ref="P38:P69" si="11">E38/5</f>
        <v>32.799999999999997</v>
      </c>
      <c r="Q38" s="5"/>
      <c r="R38" s="5">
        <v>30</v>
      </c>
      <c r="S38" s="5">
        <v>100</v>
      </c>
      <c r="T38" s="1"/>
      <c r="U38" s="1">
        <f t="shared" si="5"/>
        <v>12.682926829268293</v>
      </c>
      <c r="V38" s="1">
        <f t="shared" si="6"/>
        <v>11.76829268292683</v>
      </c>
      <c r="W38" s="1">
        <v>35.4</v>
      </c>
      <c r="X38" s="1">
        <v>38.799999999999997</v>
      </c>
      <c r="Y38" s="1">
        <v>19.399999999999999</v>
      </c>
      <c r="Z38" s="1">
        <v>42.8</v>
      </c>
      <c r="AA38" s="1">
        <v>32.4</v>
      </c>
      <c r="AB38" s="1">
        <v>-0.6</v>
      </c>
      <c r="AC38" s="1">
        <v>27.2</v>
      </c>
      <c r="AD38" s="1"/>
      <c r="AE38" s="1">
        <f t="shared" si="7"/>
        <v>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33</v>
      </c>
      <c r="C39" s="1">
        <v>179</v>
      </c>
      <c r="D39" s="1">
        <v>294</v>
      </c>
      <c r="E39" s="1">
        <v>199</v>
      </c>
      <c r="F39" s="1">
        <v>264</v>
      </c>
      <c r="G39" s="7">
        <v>0.4</v>
      </c>
      <c r="H39" s="1">
        <v>45</v>
      </c>
      <c r="I39" s="1" t="s">
        <v>34</v>
      </c>
      <c r="J39" s="1">
        <v>211</v>
      </c>
      <c r="K39" s="1">
        <f t="shared" si="10"/>
        <v>-12</v>
      </c>
      <c r="L39" s="1"/>
      <c r="M39" s="1"/>
      <c r="N39" s="1">
        <v>20</v>
      </c>
      <c r="O39" s="1"/>
      <c r="P39" s="1">
        <f t="shared" si="11"/>
        <v>39.799999999999997</v>
      </c>
      <c r="Q39" s="5">
        <f t="shared" si="4"/>
        <v>114</v>
      </c>
      <c r="R39" s="5">
        <v>190</v>
      </c>
      <c r="S39" s="5">
        <v>250</v>
      </c>
      <c r="T39" s="1"/>
      <c r="U39" s="1">
        <f t="shared" si="5"/>
        <v>11.909547738693469</v>
      </c>
      <c r="V39" s="1">
        <f t="shared" si="6"/>
        <v>7.1356783919597992</v>
      </c>
      <c r="W39" s="1">
        <v>35.4</v>
      </c>
      <c r="X39" s="1">
        <v>42.6</v>
      </c>
      <c r="Y39" s="1">
        <v>43.6</v>
      </c>
      <c r="Z39" s="1">
        <v>39</v>
      </c>
      <c r="AA39" s="1">
        <v>56.6</v>
      </c>
      <c r="AB39" s="1">
        <v>46.2</v>
      </c>
      <c r="AC39" s="1">
        <v>36.4</v>
      </c>
      <c r="AD39" s="1"/>
      <c r="AE39" s="1">
        <f t="shared" si="7"/>
        <v>76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33</v>
      </c>
      <c r="C40" s="1">
        <v>262</v>
      </c>
      <c r="D40" s="1"/>
      <c r="E40" s="1">
        <v>95</v>
      </c>
      <c r="F40" s="1">
        <v>156</v>
      </c>
      <c r="G40" s="7">
        <v>0.3</v>
      </c>
      <c r="H40" s="1" t="e">
        <v>#N/A</v>
      </c>
      <c r="I40" s="1" t="s">
        <v>34</v>
      </c>
      <c r="J40" s="1">
        <v>103</v>
      </c>
      <c r="K40" s="1">
        <f t="shared" si="10"/>
        <v>-8</v>
      </c>
      <c r="L40" s="1"/>
      <c r="M40" s="1"/>
      <c r="N40" s="1">
        <v>0</v>
      </c>
      <c r="O40" s="1"/>
      <c r="P40" s="1">
        <f t="shared" si="11"/>
        <v>19</v>
      </c>
      <c r="Q40" s="5"/>
      <c r="R40" s="5">
        <v>60</v>
      </c>
      <c r="S40" s="5">
        <v>110</v>
      </c>
      <c r="T40" s="1"/>
      <c r="U40" s="1">
        <f t="shared" si="5"/>
        <v>11.368421052631579</v>
      </c>
      <c r="V40" s="1">
        <f t="shared" si="6"/>
        <v>8.2105263157894743</v>
      </c>
      <c r="W40" s="1">
        <v>10.6</v>
      </c>
      <c r="X40" s="1">
        <v>10</v>
      </c>
      <c r="Y40" s="1">
        <v>15.4</v>
      </c>
      <c r="Z40" s="1">
        <v>31.6</v>
      </c>
      <c r="AA40" s="1">
        <v>18.399999999999999</v>
      </c>
      <c r="AB40" s="1">
        <v>25</v>
      </c>
      <c r="AC40" s="1">
        <v>26.2</v>
      </c>
      <c r="AD40" s="16" t="s">
        <v>50</v>
      </c>
      <c r="AE40" s="1">
        <f t="shared" si="7"/>
        <v>18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36</v>
      </c>
      <c r="C41" s="1">
        <v>240.99</v>
      </c>
      <c r="D41" s="1">
        <v>482.44200000000001</v>
      </c>
      <c r="E41" s="1">
        <v>255.346</v>
      </c>
      <c r="F41" s="1">
        <v>468.08600000000001</v>
      </c>
      <c r="G41" s="7">
        <v>1</v>
      </c>
      <c r="H41" s="1">
        <v>60</v>
      </c>
      <c r="I41" s="1" t="s">
        <v>38</v>
      </c>
      <c r="J41" s="1">
        <v>238.7</v>
      </c>
      <c r="K41" s="1">
        <f t="shared" si="10"/>
        <v>16.646000000000015</v>
      </c>
      <c r="L41" s="1"/>
      <c r="M41" s="1"/>
      <c r="N41" s="1">
        <v>90</v>
      </c>
      <c r="O41" s="1"/>
      <c r="P41" s="1">
        <f t="shared" si="11"/>
        <v>51.069200000000002</v>
      </c>
      <c r="Q41" s="5">
        <f>11*P41-O41-N41-F41</f>
        <v>3.675200000000018</v>
      </c>
      <c r="R41" s="5">
        <v>110</v>
      </c>
      <c r="S41" s="5">
        <v>170</v>
      </c>
      <c r="T41" s="1"/>
      <c r="U41" s="1">
        <f t="shared" si="5"/>
        <v>13.081975045624368</v>
      </c>
      <c r="V41" s="1">
        <f t="shared" si="6"/>
        <v>10.928034901662842</v>
      </c>
      <c r="W41" s="1">
        <v>45.866199999999999</v>
      </c>
      <c r="X41" s="1">
        <v>55.296599999999998</v>
      </c>
      <c r="Y41" s="1">
        <v>49.547600000000003</v>
      </c>
      <c r="Z41" s="1">
        <v>40.630000000000003</v>
      </c>
      <c r="AA41" s="1">
        <v>39.721800000000002</v>
      </c>
      <c r="AB41" s="1">
        <v>42.366399999999999</v>
      </c>
      <c r="AC41" s="1">
        <v>39.299799999999998</v>
      </c>
      <c r="AD41" s="1"/>
      <c r="AE41" s="1">
        <f t="shared" si="7"/>
        <v>110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36</v>
      </c>
      <c r="C42" s="1">
        <v>115</v>
      </c>
      <c r="D42" s="1">
        <v>340.31299999999999</v>
      </c>
      <c r="E42" s="1">
        <v>192.32900000000001</v>
      </c>
      <c r="F42" s="1">
        <v>260.959</v>
      </c>
      <c r="G42" s="7">
        <v>1</v>
      </c>
      <c r="H42" s="1">
        <v>45</v>
      </c>
      <c r="I42" s="1" t="s">
        <v>34</v>
      </c>
      <c r="J42" s="1">
        <v>192</v>
      </c>
      <c r="K42" s="1">
        <f t="shared" si="10"/>
        <v>0.32900000000000773</v>
      </c>
      <c r="L42" s="1"/>
      <c r="M42" s="1"/>
      <c r="N42" s="1">
        <v>100</v>
      </c>
      <c r="O42" s="1"/>
      <c r="P42" s="1">
        <f t="shared" si="11"/>
        <v>38.465800000000002</v>
      </c>
      <c r="Q42" s="5">
        <f t="shared" si="4"/>
        <v>23.699000000000012</v>
      </c>
      <c r="R42" s="5">
        <v>65</v>
      </c>
      <c r="S42" s="5">
        <v>160</v>
      </c>
      <c r="T42" s="1"/>
      <c r="U42" s="1">
        <f t="shared" si="5"/>
        <v>11.073707033260714</v>
      </c>
      <c r="V42" s="1">
        <f t="shared" si="6"/>
        <v>9.3838942645154919</v>
      </c>
      <c r="W42" s="1">
        <v>42.874600000000001</v>
      </c>
      <c r="X42" s="1">
        <v>44.946199999999997</v>
      </c>
      <c r="Y42" s="1">
        <v>41.860999999999997</v>
      </c>
      <c r="Z42" s="1">
        <v>39.649799999999999</v>
      </c>
      <c r="AA42" s="1">
        <v>50.132800000000003</v>
      </c>
      <c r="AB42" s="1">
        <v>48.317799999999998</v>
      </c>
      <c r="AC42" s="1">
        <v>38.990400000000001</v>
      </c>
      <c r="AD42" s="1"/>
      <c r="AE42" s="1">
        <f t="shared" si="7"/>
        <v>65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36</v>
      </c>
      <c r="C43" s="1">
        <v>269</v>
      </c>
      <c r="D43" s="1">
        <v>188.21100000000001</v>
      </c>
      <c r="E43" s="1">
        <v>199.529</v>
      </c>
      <c r="F43" s="1">
        <v>256.68</v>
      </c>
      <c r="G43" s="7">
        <v>1</v>
      </c>
      <c r="H43" s="1">
        <v>45</v>
      </c>
      <c r="I43" s="1" t="s">
        <v>34</v>
      </c>
      <c r="J43" s="1">
        <v>198</v>
      </c>
      <c r="K43" s="1">
        <f t="shared" si="10"/>
        <v>1.5289999999999964</v>
      </c>
      <c r="L43" s="1"/>
      <c r="M43" s="1"/>
      <c r="N43" s="1">
        <v>110</v>
      </c>
      <c r="O43" s="1"/>
      <c r="P43" s="1">
        <f t="shared" si="11"/>
        <v>39.905799999999999</v>
      </c>
      <c r="Q43" s="5">
        <f t="shared" si="4"/>
        <v>32.377999999999986</v>
      </c>
      <c r="R43" s="5">
        <v>110</v>
      </c>
      <c r="S43" s="5">
        <v>200</v>
      </c>
      <c r="T43" s="1"/>
      <c r="U43" s="1">
        <f t="shared" si="5"/>
        <v>11.945130782993951</v>
      </c>
      <c r="V43" s="1">
        <f t="shared" si="6"/>
        <v>9.1886392454229711</v>
      </c>
      <c r="W43" s="1">
        <v>43.5002</v>
      </c>
      <c r="X43" s="1">
        <v>43.1404</v>
      </c>
      <c r="Y43" s="1">
        <v>49.264200000000002</v>
      </c>
      <c r="Z43" s="1">
        <v>35.157400000000003</v>
      </c>
      <c r="AA43" s="1">
        <v>39.392800000000001</v>
      </c>
      <c r="AB43" s="1">
        <v>49.985599999999998</v>
      </c>
      <c r="AC43" s="1">
        <v>29.757400000000001</v>
      </c>
      <c r="AD43" s="1"/>
      <c r="AE43" s="1">
        <f t="shared" si="7"/>
        <v>110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33</v>
      </c>
      <c r="C44" s="1">
        <v>4</v>
      </c>
      <c r="D44" s="1">
        <v>30</v>
      </c>
      <c r="E44" s="1">
        <v>13</v>
      </c>
      <c r="F44" s="1">
        <v>21</v>
      </c>
      <c r="G44" s="7">
        <v>0.09</v>
      </c>
      <c r="H44" s="1">
        <v>45</v>
      </c>
      <c r="I44" s="1" t="s">
        <v>34</v>
      </c>
      <c r="J44" s="1">
        <v>16</v>
      </c>
      <c r="K44" s="1">
        <f t="shared" si="10"/>
        <v>-3</v>
      </c>
      <c r="L44" s="1"/>
      <c r="M44" s="1"/>
      <c r="N44" s="1">
        <v>0</v>
      </c>
      <c r="O44" s="1"/>
      <c r="P44" s="1">
        <f t="shared" si="11"/>
        <v>2.6</v>
      </c>
      <c r="Q44" s="5">
        <f t="shared" si="4"/>
        <v>5</v>
      </c>
      <c r="R44" s="5">
        <v>10</v>
      </c>
      <c r="S44" s="5">
        <v>12</v>
      </c>
      <c r="T44" s="1"/>
      <c r="U44" s="1">
        <f t="shared" si="5"/>
        <v>11.923076923076923</v>
      </c>
      <c r="V44" s="1">
        <f t="shared" si="6"/>
        <v>8.0769230769230766</v>
      </c>
      <c r="W44" s="1">
        <v>0.8</v>
      </c>
      <c r="X44" s="1">
        <v>3.2</v>
      </c>
      <c r="Y44" s="1">
        <v>1.6</v>
      </c>
      <c r="Z44" s="1">
        <v>-0.4</v>
      </c>
      <c r="AA44" s="1">
        <v>2.2000000000000002</v>
      </c>
      <c r="AB44" s="1">
        <v>3.8</v>
      </c>
      <c r="AC44" s="1">
        <v>0.6</v>
      </c>
      <c r="AD44" s="1"/>
      <c r="AE44" s="1">
        <f t="shared" si="7"/>
        <v>0.89999999999999991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36</v>
      </c>
      <c r="C45" s="1">
        <v>132.12</v>
      </c>
      <c r="D45" s="1">
        <v>241.86099999999999</v>
      </c>
      <c r="E45" s="1">
        <v>144.05199999999999</v>
      </c>
      <c r="F45" s="1">
        <v>229.929</v>
      </c>
      <c r="G45" s="7">
        <v>1</v>
      </c>
      <c r="H45" s="1">
        <v>45</v>
      </c>
      <c r="I45" s="1" t="s">
        <v>34</v>
      </c>
      <c r="J45" s="1">
        <v>143</v>
      </c>
      <c r="K45" s="1">
        <f t="shared" si="10"/>
        <v>1.0519999999999925</v>
      </c>
      <c r="L45" s="1"/>
      <c r="M45" s="1"/>
      <c r="N45" s="1">
        <v>30</v>
      </c>
      <c r="O45" s="1"/>
      <c r="P45" s="1">
        <f t="shared" si="11"/>
        <v>28.810399999999998</v>
      </c>
      <c r="Q45" s="5">
        <f t="shared" si="4"/>
        <v>28.174999999999983</v>
      </c>
      <c r="R45" s="5">
        <v>90</v>
      </c>
      <c r="S45" s="5">
        <v>140</v>
      </c>
      <c r="T45" s="1"/>
      <c r="U45" s="1">
        <f t="shared" si="5"/>
        <v>12.145926470996585</v>
      </c>
      <c r="V45" s="1">
        <f t="shared" si="6"/>
        <v>9.0220545358620488</v>
      </c>
      <c r="W45" s="1">
        <v>29.804200000000002</v>
      </c>
      <c r="X45" s="1">
        <v>36.096200000000003</v>
      </c>
      <c r="Y45" s="1">
        <v>34.846200000000003</v>
      </c>
      <c r="Z45" s="1">
        <v>32.565600000000003</v>
      </c>
      <c r="AA45" s="1">
        <v>0</v>
      </c>
      <c r="AB45" s="1">
        <v>0</v>
      </c>
      <c r="AC45" s="1">
        <v>0</v>
      </c>
      <c r="AD45" s="1" t="s">
        <v>81</v>
      </c>
      <c r="AE45" s="1">
        <f t="shared" si="7"/>
        <v>90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36</v>
      </c>
      <c r="C46" s="1">
        <v>173.7</v>
      </c>
      <c r="D46" s="1">
        <v>227.559</v>
      </c>
      <c r="E46" s="1">
        <v>235.143</v>
      </c>
      <c r="F46" s="1">
        <v>163.03399999999999</v>
      </c>
      <c r="G46" s="7">
        <v>1</v>
      </c>
      <c r="H46" s="1">
        <v>45</v>
      </c>
      <c r="I46" s="1" t="s">
        <v>34</v>
      </c>
      <c r="J46" s="1">
        <v>226</v>
      </c>
      <c r="K46" s="1">
        <f t="shared" si="10"/>
        <v>9.1430000000000007</v>
      </c>
      <c r="L46" s="1"/>
      <c r="M46" s="1"/>
      <c r="N46" s="1">
        <v>20</v>
      </c>
      <c r="O46" s="1"/>
      <c r="P46" s="1">
        <f t="shared" si="11"/>
        <v>47.028599999999997</v>
      </c>
      <c r="Q46" s="5">
        <f t="shared" si="4"/>
        <v>287.25199999999995</v>
      </c>
      <c r="R46" s="5">
        <v>380</v>
      </c>
      <c r="S46" s="5">
        <v>480</v>
      </c>
      <c r="T46" s="1"/>
      <c r="U46" s="1">
        <f t="shared" si="5"/>
        <v>11.972161620800961</v>
      </c>
      <c r="V46" s="1">
        <f t="shared" si="6"/>
        <v>3.8919721190934879</v>
      </c>
      <c r="W46" s="1">
        <v>30.5852</v>
      </c>
      <c r="X46" s="1">
        <v>36.143599999999999</v>
      </c>
      <c r="Y46" s="1">
        <v>37.445999999999998</v>
      </c>
      <c r="Z46" s="1">
        <v>20.142600000000002</v>
      </c>
      <c r="AA46" s="1">
        <v>31.118600000000001</v>
      </c>
      <c r="AB46" s="1">
        <v>7.4786000000000001</v>
      </c>
      <c r="AC46" s="1">
        <v>25.3232</v>
      </c>
      <c r="AD46" s="1"/>
      <c r="AE46" s="1">
        <f t="shared" si="7"/>
        <v>380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33</v>
      </c>
      <c r="C47" s="1">
        <v>434</v>
      </c>
      <c r="D47" s="1">
        <v>1056</v>
      </c>
      <c r="E47" s="1">
        <v>522</v>
      </c>
      <c r="F47" s="1">
        <v>955</v>
      </c>
      <c r="G47" s="7">
        <v>0.28000000000000003</v>
      </c>
      <c r="H47" s="1">
        <v>45</v>
      </c>
      <c r="I47" s="1" t="s">
        <v>34</v>
      </c>
      <c r="J47" s="1">
        <v>539</v>
      </c>
      <c r="K47" s="1">
        <f t="shared" si="10"/>
        <v>-17</v>
      </c>
      <c r="L47" s="1"/>
      <c r="M47" s="1"/>
      <c r="N47" s="1">
        <v>20</v>
      </c>
      <c r="O47" s="1"/>
      <c r="P47" s="1">
        <f t="shared" si="11"/>
        <v>104.4</v>
      </c>
      <c r="Q47" s="5">
        <f t="shared" si="4"/>
        <v>69</v>
      </c>
      <c r="R47" s="5">
        <v>250</v>
      </c>
      <c r="S47" s="5">
        <v>490</v>
      </c>
      <c r="T47" s="1"/>
      <c r="U47" s="1">
        <f t="shared" si="5"/>
        <v>11.733716475095784</v>
      </c>
      <c r="V47" s="1">
        <f t="shared" si="6"/>
        <v>9.3390804597701145</v>
      </c>
      <c r="W47" s="1">
        <v>88</v>
      </c>
      <c r="X47" s="1">
        <v>114</v>
      </c>
      <c r="Y47" s="1">
        <v>106.8</v>
      </c>
      <c r="Z47" s="1">
        <v>83.8</v>
      </c>
      <c r="AA47" s="1">
        <v>107</v>
      </c>
      <c r="AB47" s="1">
        <v>122.6</v>
      </c>
      <c r="AC47" s="1">
        <v>84.6</v>
      </c>
      <c r="AD47" s="1"/>
      <c r="AE47" s="1">
        <f t="shared" si="7"/>
        <v>70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33</v>
      </c>
      <c r="C48" s="1">
        <v>532</v>
      </c>
      <c r="D48" s="1">
        <v>200</v>
      </c>
      <c r="E48" s="1">
        <v>469</v>
      </c>
      <c r="F48" s="1">
        <v>258</v>
      </c>
      <c r="G48" s="7">
        <v>0.35</v>
      </c>
      <c r="H48" s="1">
        <v>45</v>
      </c>
      <c r="I48" s="1" t="s">
        <v>34</v>
      </c>
      <c r="J48" s="1">
        <v>470</v>
      </c>
      <c r="K48" s="1">
        <f t="shared" si="10"/>
        <v>-1</v>
      </c>
      <c r="L48" s="1"/>
      <c r="M48" s="1"/>
      <c r="N48" s="1">
        <v>700</v>
      </c>
      <c r="O48" s="1"/>
      <c r="P48" s="1">
        <f t="shared" si="11"/>
        <v>93.8</v>
      </c>
      <c r="Q48" s="5"/>
      <c r="R48" s="5">
        <v>180</v>
      </c>
      <c r="S48" s="5">
        <v>370</v>
      </c>
      <c r="T48" s="1"/>
      <c r="U48" s="1">
        <f t="shared" si="5"/>
        <v>12.132196162046908</v>
      </c>
      <c r="V48" s="1">
        <f t="shared" si="6"/>
        <v>10.213219616204691</v>
      </c>
      <c r="W48" s="1">
        <v>86.6</v>
      </c>
      <c r="X48" s="1">
        <v>63.6</v>
      </c>
      <c r="Y48" s="1">
        <v>92.2</v>
      </c>
      <c r="Z48" s="1">
        <v>92</v>
      </c>
      <c r="AA48" s="1">
        <v>69.8</v>
      </c>
      <c r="AB48" s="1">
        <v>92.6</v>
      </c>
      <c r="AC48" s="1">
        <v>62.4</v>
      </c>
      <c r="AD48" s="1"/>
      <c r="AE48" s="1">
        <f t="shared" si="7"/>
        <v>62.999999999999993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33</v>
      </c>
      <c r="C49" s="1">
        <v>391</v>
      </c>
      <c r="D49" s="1">
        <v>456</v>
      </c>
      <c r="E49" s="1">
        <v>471</v>
      </c>
      <c r="F49" s="1">
        <v>363</v>
      </c>
      <c r="G49" s="7">
        <v>0.28000000000000003</v>
      </c>
      <c r="H49" s="1">
        <v>45</v>
      </c>
      <c r="I49" s="1" t="s">
        <v>34</v>
      </c>
      <c r="J49" s="1">
        <v>485</v>
      </c>
      <c r="K49" s="1">
        <f t="shared" si="10"/>
        <v>-14</v>
      </c>
      <c r="L49" s="1"/>
      <c r="M49" s="1"/>
      <c r="N49" s="1">
        <v>490</v>
      </c>
      <c r="O49" s="1"/>
      <c r="P49" s="1">
        <f t="shared" si="11"/>
        <v>94.2</v>
      </c>
      <c r="Q49" s="5">
        <f t="shared" si="4"/>
        <v>89</v>
      </c>
      <c r="R49" s="5">
        <v>280</v>
      </c>
      <c r="S49" s="5">
        <v>490</v>
      </c>
      <c r="T49" s="1"/>
      <c r="U49" s="1">
        <f t="shared" si="5"/>
        <v>12.027600849256899</v>
      </c>
      <c r="V49" s="1">
        <f t="shared" si="6"/>
        <v>9.0552016985138</v>
      </c>
      <c r="W49" s="1">
        <v>79.8</v>
      </c>
      <c r="X49" s="1">
        <v>69.8</v>
      </c>
      <c r="Y49" s="1">
        <v>75</v>
      </c>
      <c r="Z49" s="1">
        <v>87.2</v>
      </c>
      <c r="AA49" s="1">
        <v>78.2</v>
      </c>
      <c r="AB49" s="1">
        <v>75</v>
      </c>
      <c r="AC49" s="1">
        <v>79</v>
      </c>
      <c r="AD49" s="1"/>
      <c r="AE49" s="1">
        <f t="shared" si="7"/>
        <v>78.400000000000006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33</v>
      </c>
      <c r="C50" s="1">
        <v>393</v>
      </c>
      <c r="D50" s="1">
        <v>1232</v>
      </c>
      <c r="E50" s="1">
        <v>428</v>
      </c>
      <c r="F50" s="1">
        <v>1188</v>
      </c>
      <c r="G50" s="7">
        <v>0.35</v>
      </c>
      <c r="H50" s="1">
        <v>45</v>
      </c>
      <c r="I50" s="1" t="s">
        <v>45</v>
      </c>
      <c r="J50" s="1">
        <v>432</v>
      </c>
      <c r="K50" s="1">
        <f t="shared" si="10"/>
        <v>-4</v>
      </c>
      <c r="L50" s="1"/>
      <c r="M50" s="1"/>
      <c r="N50" s="1">
        <v>0</v>
      </c>
      <c r="O50" s="1"/>
      <c r="P50" s="1">
        <f t="shared" si="11"/>
        <v>85.6</v>
      </c>
      <c r="Q50" s="5"/>
      <c r="R50" s="5">
        <f t="shared" si="8"/>
        <v>0</v>
      </c>
      <c r="S50" s="5">
        <v>60</v>
      </c>
      <c r="T50" s="1"/>
      <c r="U50" s="1">
        <f t="shared" si="5"/>
        <v>13.878504672897197</v>
      </c>
      <c r="V50" s="1">
        <f t="shared" si="6"/>
        <v>13.878504672897197</v>
      </c>
      <c r="W50" s="1">
        <v>81.8</v>
      </c>
      <c r="X50" s="1">
        <v>126.6</v>
      </c>
      <c r="Y50" s="1">
        <v>53</v>
      </c>
      <c r="Z50" s="1">
        <v>99.8</v>
      </c>
      <c r="AA50" s="1">
        <v>99.6</v>
      </c>
      <c r="AB50" s="1">
        <v>67.400000000000006</v>
      </c>
      <c r="AC50" s="1">
        <v>85</v>
      </c>
      <c r="AD50" s="1"/>
      <c r="AE50" s="1">
        <f t="shared" si="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33</v>
      </c>
      <c r="C51" s="1">
        <v>825</v>
      </c>
      <c r="D51" s="1">
        <v>296</v>
      </c>
      <c r="E51" s="1">
        <v>401</v>
      </c>
      <c r="F51" s="1">
        <v>717</v>
      </c>
      <c r="G51" s="7">
        <v>0.35</v>
      </c>
      <c r="H51" s="1">
        <v>45</v>
      </c>
      <c r="I51" s="1" t="s">
        <v>45</v>
      </c>
      <c r="J51" s="1">
        <v>408</v>
      </c>
      <c r="K51" s="1">
        <f t="shared" si="10"/>
        <v>-7</v>
      </c>
      <c r="L51" s="1"/>
      <c r="M51" s="1"/>
      <c r="N51" s="1">
        <v>210</v>
      </c>
      <c r="O51" s="1"/>
      <c r="P51" s="1">
        <f t="shared" si="11"/>
        <v>80.2</v>
      </c>
      <c r="Q51" s="5"/>
      <c r="R51" s="5">
        <v>80</v>
      </c>
      <c r="S51" s="5">
        <v>220</v>
      </c>
      <c r="T51" s="1"/>
      <c r="U51" s="1">
        <f t="shared" si="5"/>
        <v>12.556109725685785</v>
      </c>
      <c r="V51" s="1">
        <f t="shared" si="6"/>
        <v>11.558603491271819</v>
      </c>
      <c r="W51" s="1">
        <v>83.6</v>
      </c>
      <c r="X51" s="1">
        <v>56.4</v>
      </c>
      <c r="Y51" s="1">
        <v>117.4</v>
      </c>
      <c r="Z51" s="1">
        <v>100.6</v>
      </c>
      <c r="AA51" s="1">
        <v>74.8</v>
      </c>
      <c r="AB51" s="1">
        <v>123.8</v>
      </c>
      <c r="AC51" s="1">
        <v>81.2</v>
      </c>
      <c r="AD51" s="1"/>
      <c r="AE51" s="1">
        <f t="shared" si="7"/>
        <v>28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33</v>
      </c>
      <c r="C52" s="1">
        <v>254</v>
      </c>
      <c r="D52" s="1">
        <v>240</v>
      </c>
      <c r="E52" s="1">
        <v>129</v>
      </c>
      <c r="F52" s="1">
        <v>346</v>
      </c>
      <c r="G52" s="7">
        <v>0.28000000000000003</v>
      </c>
      <c r="H52" s="1">
        <v>45</v>
      </c>
      <c r="I52" s="1" t="s">
        <v>34</v>
      </c>
      <c r="J52" s="1">
        <v>149</v>
      </c>
      <c r="K52" s="1">
        <f t="shared" si="10"/>
        <v>-20</v>
      </c>
      <c r="L52" s="1"/>
      <c r="M52" s="1"/>
      <c r="N52" s="1">
        <v>0</v>
      </c>
      <c r="O52" s="1"/>
      <c r="P52" s="1">
        <f t="shared" si="11"/>
        <v>25.8</v>
      </c>
      <c r="Q52" s="5"/>
      <c r="R52" s="5">
        <f t="shared" si="8"/>
        <v>0</v>
      </c>
      <c r="S52" s="5">
        <v>20</v>
      </c>
      <c r="T52" s="1"/>
      <c r="U52" s="1">
        <f t="shared" si="5"/>
        <v>13.410852713178294</v>
      </c>
      <c r="V52" s="1">
        <f t="shared" si="6"/>
        <v>13.410852713178294</v>
      </c>
      <c r="W52" s="1">
        <v>18.600000000000001</v>
      </c>
      <c r="X52" s="1">
        <v>39.6</v>
      </c>
      <c r="Y52" s="1">
        <v>42</v>
      </c>
      <c r="Z52" s="1">
        <v>31.8</v>
      </c>
      <c r="AA52" s="1">
        <v>18.8</v>
      </c>
      <c r="AB52" s="1">
        <v>45.4</v>
      </c>
      <c r="AC52" s="1">
        <v>24.8</v>
      </c>
      <c r="AD52" s="1"/>
      <c r="AE52" s="1">
        <f t="shared" si="7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33</v>
      </c>
      <c r="C53" s="1">
        <v>354</v>
      </c>
      <c r="D53" s="1">
        <v>224</v>
      </c>
      <c r="E53" s="1">
        <v>164</v>
      </c>
      <c r="F53" s="1">
        <v>413</v>
      </c>
      <c r="G53" s="7">
        <v>0.41</v>
      </c>
      <c r="H53" s="1">
        <v>45</v>
      </c>
      <c r="I53" s="1" t="s">
        <v>34</v>
      </c>
      <c r="J53" s="1">
        <v>170</v>
      </c>
      <c r="K53" s="1">
        <f t="shared" si="10"/>
        <v>-6</v>
      </c>
      <c r="L53" s="1"/>
      <c r="M53" s="1"/>
      <c r="N53" s="1">
        <v>0</v>
      </c>
      <c r="O53" s="1"/>
      <c r="P53" s="1">
        <f t="shared" si="11"/>
        <v>32.799999999999997</v>
      </c>
      <c r="Q53" s="5"/>
      <c r="R53" s="5">
        <f t="shared" si="8"/>
        <v>0</v>
      </c>
      <c r="S53" s="5">
        <v>60</v>
      </c>
      <c r="T53" s="1"/>
      <c r="U53" s="1">
        <f t="shared" si="5"/>
        <v>12.591463414634147</v>
      </c>
      <c r="V53" s="1">
        <f t="shared" si="6"/>
        <v>12.591463414634147</v>
      </c>
      <c r="W53" s="1">
        <v>36.200000000000003</v>
      </c>
      <c r="X53" s="1">
        <v>52.6</v>
      </c>
      <c r="Y53" s="1">
        <v>63.8</v>
      </c>
      <c r="Z53" s="1">
        <v>51.2</v>
      </c>
      <c r="AA53" s="1">
        <v>54</v>
      </c>
      <c r="AB53" s="1">
        <v>64.2</v>
      </c>
      <c r="AC53" s="1">
        <v>43.2</v>
      </c>
      <c r="AD53" s="1"/>
      <c r="AE53" s="1">
        <f t="shared" si="7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33</v>
      </c>
      <c r="C54" s="1">
        <v>570</v>
      </c>
      <c r="D54" s="1">
        <v>200</v>
      </c>
      <c r="E54" s="14">
        <f>367+E96</f>
        <v>368</v>
      </c>
      <c r="F54" s="1">
        <v>401</v>
      </c>
      <c r="G54" s="7">
        <v>0.41</v>
      </c>
      <c r="H54" s="1">
        <v>45</v>
      </c>
      <c r="I54" s="1" t="s">
        <v>45</v>
      </c>
      <c r="J54" s="1">
        <v>370</v>
      </c>
      <c r="K54" s="1">
        <f t="shared" si="10"/>
        <v>-2</v>
      </c>
      <c r="L54" s="1"/>
      <c r="M54" s="1"/>
      <c r="N54" s="1">
        <v>280</v>
      </c>
      <c r="O54" s="1"/>
      <c r="P54" s="1">
        <f t="shared" si="11"/>
        <v>73.599999999999994</v>
      </c>
      <c r="Q54" s="5">
        <f>11*P54-O54-N54-F54</f>
        <v>128.59999999999991</v>
      </c>
      <c r="R54" s="5">
        <v>280</v>
      </c>
      <c r="S54" s="5">
        <v>370</v>
      </c>
      <c r="T54" s="1"/>
      <c r="U54" s="1">
        <f t="shared" si="5"/>
        <v>13.057065217391305</v>
      </c>
      <c r="V54" s="1">
        <f t="shared" si="6"/>
        <v>9.2527173913043477</v>
      </c>
      <c r="W54" s="1">
        <v>78.2</v>
      </c>
      <c r="X54" s="1">
        <v>68.8</v>
      </c>
      <c r="Y54" s="1">
        <v>81.400000000000006</v>
      </c>
      <c r="Z54" s="1">
        <v>95.6</v>
      </c>
      <c r="AA54" s="1">
        <v>73.400000000000006</v>
      </c>
      <c r="AB54" s="1">
        <v>87.4</v>
      </c>
      <c r="AC54" s="1">
        <v>68.599999999999994</v>
      </c>
      <c r="AD54" s="1"/>
      <c r="AE54" s="1">
        <f t="shared" si="7"/>
        <v>114.8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33</v>
      </c>
      <c r="C55" s="1">
        <v>324</v>
      </c>
      <c r="D55" s="1">
        <v>310</v>
      </c>
      <c r="E55" s="1">
        <v>268</v>
      </c>
      <c r="F55" s="1">
        <v>364</v>
      </c>
      <c r="G55" s="7">
        <v>0.41</v>
      </c>
      <c r="H55" s="1">
        <v>45</v>
      </c>
      <c r="I55" s="1" t="s">
        <v>34</v>
      </c>
      <c r="J55" s="1">
        <v>273</v>
      </c>
      <c r="K55" s="1">
        <f t="shared" si="10"/>
        <v>-5</v>
      </c>
      <c r="L55" s="1"/>
      <c r="M55" s="1"/>
      <c r="N55" s="1">
        <v>80</v>
      </c>
      <c r="O55" s="1"/>
      <c r="P55" s="1">
        <f t="shared" si="11"/>
        <v>53.6</v>
      </c>
      <c r="Q55" s="5">
        <f t="shared" si="4"/>
        <v>92</v>
      </c>
      <c r="R55" s="5">
        <v>200</v>
      </c>
      <c r="S55" s="5">
        <v>270</v>
      </c>
      <c r="T55" s="1"/>
      <c r="U55" s="1">
        <f t="shared" si="5"/>
        <v>12.014925373134329</v>
      </c>
      <c r="V55" s="1">
        <f t="shared" si="6"/>
        <v>8.2835820895522385</v>
      </c>
      <c r="W55" s="1">
        <v>51</v>
      </c>
      <c r="X55" s="1">
        <v>55.6</v>
      </c>
      <c r="Y55" s="1">
        <v>59.4</v>
      </c>
      <c r="Z55" s="1">
        <v>62</v>
      </c>
      <c r="AA55" s="1">
        <v>66.2</v>
      </c>
      <c r="AB55" s="1">
        <v>74.400000000000006</v>
      </c>
      <c r="AC55" s="1">
        <v>51.6</v>
      </c>
      <c r="AD55" s="1"/>
      <c r="AE55" s="1">
        <f t="shared" si="7"/>
        <v>82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33</v>
      </c>
      <c r="C56" s="1">
        <v>62</v>
      </c>
      <c r="D56" s="1">
        <v>161</v>
      </c>
      <c r="E56" s="1">
        <v>48</v>
      </c>
      <c r="F56" s="1">
        <v>161</v>
      </c>
      <c r="G56" s="7">
        <v>0.4</v>
      </c>
      <c r="H56" s="1">
        <v>30</v>
      </c>
      <c r="I56" s="1" t="s">
        <v>34</v>
      </c>
      <c r="J56" s="1">
        <v>62</v>
      </c>
      <c r="K56" s="1">
        <f t="shared" si="10"/>
        <v>-14</v>
      </c>
      <c r="L56" s="1"/>
      <c r="M56" s="1"/>
      <c r="N56" s="1">
        <v>0</v>
      </c>
      <c r="O56" s="1"/>
      <c r="P56" s="1">
        <f t="shared" si="11"/>
        <v>9.6</v>
      </c>
      <c r="Q56" s="5"/>
      <c r="R56" s="5">
        <f t="shared" si="8"/>
        <v>0</v>
      </c>
      <c r="S56" s="5"/>
      <c r="T56" s="1"/>
      <c r="U56" s="1">
        <f t="shared" si="5"/>
        <v>16.770833333333336</v>
      </c>
      <c r="V56" s="1">
        <f t="shared" si="6"/>
        <v>16.770833333333336</v>
      </c>
      <c r="W56" s="1">
        <v>13.4</v>
      </c>
      <c r="X56" s="1">
        <v>19.600000000000001</v>
      </c>
      <c r="Y56" s="1">
        <v>21</v>
      </c>
      <c r="Z56" s="1">
        <v>0.8</v>
      </c>
      <c r="AA56" s="1">
        <v>30.2</v>
      </c>
      <c r="AB56" s="1">
        <v>-0.8</v>
      </c>
      <c r="AC56" s="1">
        <v>17</v>
      </c>
      <c r="AD56" s="13" t="s">
        <v>62</v>
      </c>
      <c r="AE56" s="1">
        <f t="shared" si="7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36</v>
      </c>
      <c r="C57" s="1">
        <v>44.3</v>
      </c>
      <c r="D57" s="1">
        <v>40.701000000000001</v>
      </c>
      <c r="E57" s="1">
        <v>36.176000000000002</v>
      </c>
      <c r="F57" s="1">
        <v>46.685000000000002</v>
      </c>
      <c r="G57" s="7">
        <v>1</v>
      </c>
      <c r="H57" s="1">
        <v>30</v>
      </c>
      <c r="I57" s="1" t="s">
        <v>34</v>
      </c>
      <c r="J57" s="1">
        <v>35</v>
      </c>
      <c r="K57" s="1">
        <f t="shared" si="10"/>
        <v>1.1760000000000019</v>
      </c>
      <c r="L57" s="1"/>
      <c r="M57" s="1"/>
      <c r="N57" s="1">
        <v>0</v>
      </c>
      <c r="O57" s="1"/>
      <c r="P57" s="1">
        <f t="shared" si="11"/>
        <v>7.2352000000000007</v>
      </c>
      <c r="Q57" s="5">
        <f t="shared" si="4"/>
        <v>25.667000000000002</v>
      </c>
      <c r="R57" s="5">
        <f t="shared" si="8"/>
        <v>25.667000000000002</v>
      </c>
      <c r="S57" s="5"/>
      <c r="T57" s="1"/>
      <c r="U57" s="1">
        <f t="shared" si="5"/>
        <v>10</v>
      </c>
      <c r="V57" s="1">
        <f t="shared" si="6"/>
        <v>6.4524823087129581</v>
      </c>
      <c r="W57" s="1">
        <v>2.6107999999999998</v>
      </c>
      <c r="X57" s="1">
        <v>1.3484</v>
      </c>
      <c r="Y57" s="1">
        <v>9.6859999999999999</v>
      </c>
      <c r="Z57" s="1">
        <v>4.7416</v>
      </c>
      <c r="AA57" s="1">
        <v>3.0124</v>
      </c>
      <c r="AB57" s="1">
        <v>4.1614000000000004</v>
      </c>
      <c r="AC57" s="1">
        <v>0</v>
      </c>
      <c r="AD57" s="1"/>
      <c r="AE57" s="1">
        <f t="shared" si="7"/>
        <v>25.667000000000002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33</v>
      </c>
      <c r="C58" s="1">
        <v>6</v>
      </c>
      <c r="D58" s="1">
        <v>43</v>
      </c>
      <c r="E58" s="1">
        <v>12</v>
      </c>
      <c r="F58" s="1">
        <v>35</v>
      </c>
      <c r="G58" s="7">
        <v>0.41</v>
      </c>
      <c r="H58" s="1">
        <v>45</v>
      </c>
      <c r="I58" s="1" t="s">
        <v>34</v>
      </c>
      <c r="J58" s="1">
        <v>22</v>
      </c>
      <c r="K58" s="1">
        <f t="shared" si="10"/>
        <v>-10</v>
      </c>
      <c r="L58" s="1"/>
      <c r="M58" s="1"/>
      <c r="N58" s="1">
        <v>0</v>
      </c>
      <c r="O58" s="1"/>
      <c r="P58" s="1">
        <f t="shared" si="11"/>
        <v>2.4</v>
      </c>
      <c r="Q58" s="5"/>
      <c r="R58" s="5">
        <f t="shared" si="8"/>
        <v>0</v>
      </c>
      <c r="S58" s="5"/>
      <c r="T58" s="1"/>
      <c r="U58" s="1">
        <f t="shared" si="5"/>
        <v>14.583333333333334</v>
      </c>
      <c r="V58" s="1">
        <f t="shared" si="6"/>
        <v>14.583333333333334</v>
      </c>
      <c r="W58" s="1">
        <v>9</v>
      </c>
      <c r="X58" s="1">
        <v>17.399999999999999</v>
      </c>
      <c r="Y58" s="1">
        <v>-2.8</v>
      </c>
      <c r="Z58" s="1">
        <v>-0.4</v>
      </c>
      <c r="AA58" s="1">
        <v>-3.2</v>
      </c>
      <c r="AB58" s="1">
        <v>37</v>
      </c>
      <c r="AC58" s="1">
        <v>11</v>
      </c>
      <c r="AD58" s="1" t="s">
        <v>95</v>
      </c>
      <c r="AE58" s="1">
        <f t="shared" si="7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36</v>
      </c>
      <c r="C59" s="1">
        <v>46.5</v>
      </c>
      <c r="D59" s="1">
        <v>25.774999999999999</v>
      </c>
      <c r="E59" s="1">
        <v>27.484000000000002</v>
      </c>
      <c r="F59" s="1">
        <v>30.64</v>
      </c>
      <c r="G59" s="7">
        <v>1</v>
      </c>
      <c r="H59" s="1">
        <v>45</v>
      </c>
      <c r="I59" s="1" t="s">
        <v>34</v>
      </c>
      <c r="J59" s="1">
        <v>27</v>
      </c>
      <c r="K59" s="1">
        <f t="shared" si="10"/>
        <v>0.48400000000000176</v>
      </c>
      <c r="L59" s="1"/>
      <c r="M59" s="1"/>
      <c r="N59" s="1">
        <v>0</v>
      </c>
      <c r="O59" s="1"/>
      <c r="P59" s="1">
        <f t="shared" si="11"/>
        <v>5.4968000000000004</v>
      </c>
      <c r="Q59" s="5">
        <f t="shared" si="4"/>
        <v>24.328000000000003</v>
      </c>
      <c r="R59" s="5">
        <f t="shared" si="8"/>
        <v>24.328000000000003</v>
      </c>
      <c r="S59" s="5"/>
      <c r="T59" s="1"/>
      <c r="U59" s="1">
        <f t="shared" si="5"/>
        <v>10</v>
      </c>
      <c r="V59" s="1">
        <f t="shared" si="6"/>
        <v>5.5741522340270704</v>
      </c>
      <c r="W59" s="1">
        <v>4.9480000000000004</v>
      </c>
      <c r="X59" s="1">
        <v>3.4478</v>
      </c>
      <c r="Y59" s="1">
        <v>6.2138</v>
      </c>
      <c r="Z59" s="1">
        <v>4.5683999999999996</v>
      </c>
      <c r="AA59" s="1">
        <v>2.8273999999999999</v>
      </c>
      <c r="AB59" s="1">
        <v>7.2001999999999997</v>
      </c>
      <c r="AC59" s="1">
        <v>2.1772</v>
      </c>
      <c r="AD59" s="1"/>
      <c r="AE59" s="1">
        <f t="shared" si="7"/>
        <v>24.328000000000003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33</v>
      </c>
      <c r="C60" s="1">
        <v>322</v>
      </c>
      <c r="D60" s="1">
        <v>210</v>
      </c>
      <c r="E60" s="1">
        <v>167</v>
      </c>
      <c r="F60" s="1">
        <v>361</v>
      </c>
      <c r="G60" s="7">
        <v>0.36</v>
      </c>
      <c r="H60" s="1">
        <v>45</v>
      </c>
      <c r="I60" s="1" t="s">
        <v>34</v>
      </c>
      <c r="J60" s="1">
        <v>170</v>
      </c>
      <c r="K60" s="1">
        <f t="shared" si="10"/>
        <v>-3</v>
      </c>
      <c r="L60" s="1"/>
      <c r="M60" s="1"/>
      <c r="N60" s="1">
        <v>0</v>
      </c>
      <c r="O60" s="1"/>
      <c r="P60" s="1">
        <f t="shared" si="11"/>
        <v>33.4</v>
      </c>
      <c r="Q60" s="5"/>
      <c r="R60" s="5">
        <v>32</v>
      </c>
      <c r="S60" s="5">
        <v>90</v>
      </c>
      <c r="T60" s="1"/>
      <c r="U60" s="1">
        <f t="shared" si="5"/>
        <v>11.766467065868264</v>
      </c>
      <c r="V60" s="1">
        <f t="shared" si="6"/>
        <v>10.808383233532934</v>
      </c>
      <c r="W60" s="1">
        <v>26</v>
      </c>
      <c r="X60" s="1">
        <v>43.4</v>
      </c>
      <c r="Y60" s="1">
        <v>16.600000000000001</v>
      </c>
      <c r="Z60" s="1">
        <v>52</v>
      </c>
      <c r="AA60" s="1">
        <v>26.4</v>
      </c>
      <c r="AB60" s="1">
        <v>32</v>
      </c>
      <c r="AC60" s="1">
        <v>26</v>
      </c>
      <c r="AD60" s="13" t="s">
        <v>62</v>
      </c>
      <c r="AE60" s="1">
        <f t="shared" si="7"/>
        <v>11.52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36</v>
      </c>
      <c r="C61" s="1">
        <v>12.6</v>
      </c>
      <c r="D61" s="1">
        <v>78.427000000000007</v>
      </c>
      <c r="E61" s="1">
        <v>28.276</v>
      </c>
      <c r="F61" s="1">
        <v>62.750999999999998</v>
      </c>
      <c r="G61" s="7">
        <v>1</v>
      </c>
      <c r="H61" s="1">
        <v>45</v>
      </c>
      <c r="I61" s="1" t="s">
        <v>34</v>
      </c>
      <c r="J61" s="1">
        <v>45</v>
      </c>
      <c r="K61" s="1">
        <f t="shared" si="10"/>
        <v>-16.724</v>
      </c>
      <c r="L61" s="1"/>
      <c r="M61" s="1"/>
      <c r="N61" s="1">
        <v>40</v>
      </c>
      <c r="O61" s="1"/>
      <c r="P61" s="1">
        <f t="shared" si="11"/>
        <v>5.6551999999999998</v>
      </c>
      <c r="Q61" s="5"/>
      <c r="R61" s="5">
        <f t="shared" si="8"/>
        <v>0</v>
      </c>
      <c r="S61" s="5"/>
      <c r="T61" s="1"/>
      <c r="U61" s="1">
        <f t="shared" si="5"/>
        <v>18.169295515631632</v>
      </c>
      <c r="V61" s="1">
        <f t="shared" si="6"/>
        <v>18.169295515631632</v>
      </c>
      <c r="W61" s="1">
        <v>10.561999999999999</v>
      </c>
      <c r="X61" s="1">
        <v>9.6006</v>
      </c>
      <c r="Y61" s="1">
        <v>4.1768000000000001</v>
      </c>
      <c r="Z61" s="1">
        <v>8.4278000000000013</v>
      </c>
      <c r="AA61" s="1">
        <v>6.8965999999999994</v>
      </c>
      <c r="AB61" s="1">
        <v>5.8849999999999998</v>
      </c>
      <c r="AC61" s="1">
        <v>4.2016</v>
      </c>
      <c r="AD61" s="1"/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33</v>
      </c>
      <c r="C62" s="1">
        <v>261</v>
      </c>
      <c r="D62" s="1"/>
      <c r="E62" s="1">
        <v>66</v>
      </c>
      <c r="F62" s="1">
        <v>186</v>
      </c>
      <c r="G62" s="7">
        <v>0.41</v>
      </c>
      <c r="H62" s="1">
        <v>45</v>
      </c>
      <c r="I62" s="1" t="s">
        <v>34</v>
      </c>
      <c r="J62" s="1">
        <v>74</v>
      </c>
      <c r="K62" s="1">
        <f t="shared" si="10"/>
        <v>-8</v>
      </c>
      <c r="L62" s="1"/>
      <c r="M62" s="1"/>
      <c r="N62" s="1">
        <v>0</v>
      </c>
      <c r="O62" s="1"/>
      <c r="P62" s="1">
        <f t="shared" si="11"/>
        <v>13.2</v>
      </c>
      <c r="Q62" s="5"/>
      <c r="R62" s="5">
        <f t="shared" si="8"/>
        <v>0</v>
      </c>
      <c r="S62" s="5"/>
      <c r="T62" s="1"/>
      <c r="U62" s="1">
        <f t="shared" si="5"/>
        <v>14.090909090909092</v>
      </c>
      <c r="V62" s="1">
        <f t="shared" si="6"/>
        <v>14.090909090909092</v>
      </c>
      <c r="W62" s="1">
        <v>16.600000000000001</v>
      </c>
      <c r="X62" s="1">
        <v>2.6</v>
      </c>
      <c r="Y62" s="1">
        <v>18.8</v>
      </c>
      <c r="Z62" s="1">
        <v>35.6</v>
      </c>
      <c r="AA62" s="1">
        <v>-1.2</v>
      </c>
      <c r="AB62" s="1">
        <v>33.200000000000003</v>
      </c>
      <c r="AC62" s="1">
        <v>12.8</v>
      </c>
      <c r="AD62" s="1"/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33</v>
      </c>
      <c r="C63" s="1">
        <v>210</v>
      </c>
      <c r="D63" s="1"/>
      <c r="E63" s="1">
        <v>32</v>
      </c>
      <c r="F63" s="1">
        <v>168</v>
      </c>
      <c r="G63" s="7">
        <v>0.41</v>
      </c>
      <c r="H63" s="1">
        <v>45</v>
      </c>
      <c r="I63" s="1" t="s">
        <v>34</v>
      </c>
      <c r="J63" s="1">
        <v>42</v>
      </c>
      <c r="K63" s="1">
        <f t="shared" si="10"/>
        <v>-10</v>
      </c>
      <c r="L63" s="1"/>
      <c r="M63" s="1"/>
      <c r="N63" s="1">
        <v>0</v>
      </c>
      <c r="O63" s="1"/>
      <c r="P63" s="1">
        <f t="shared" si="11"/>
        <v>6.4</v>
      </c>
      <c r="Q63" s="5"/>
      <c r="R63" s="5">
        <f t="shared" si="8"/>
        <v>0</v>
      </c>
      <c r="S63" s="5"/>
      <c r="T63" s="1"/>
      <c r="U63" s="1">
        <f t="shared" si="5"/>
        <v>26.25</v>
      </c>
      <c r="V63" s="1">
        <f t="shared" si="6"/>
        <v>26.25</v>
      </c>
      <c r="W63" s="1">
        <v>5.4</v>
      </c>
      <c r="X63" s="1">
        <v>10.6</v>
      </c>
      <c r="Y63" s="1">
        <v>3</v>
      </c>
      <c r="Z63" s="1">
        <v>19.8</v>
      </c>
      <c r="AA63" s="1">
        <v>1.6</v>
      </c>
      <c r="AB63" s="1">
        <v>13.8</v>
      </c>
      <c r="AC63" s="1">
        <v>7.8</v>
      </c>
      <c r="AD63" s="16" t="s">
        <v>50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33</v>
      </c>
      <c r="C64" s="1">
        <v>60</v>
      </c>
      <c r="D64" s="1">
        <v>460</v>
      </c>
      <c r="E64" s="1">
        <v>101</v>
      </c>
      <c r="F64" s="1">
        <v>418</v>
      </c>
      <c r="G64" s="7">
        <v>0.28000000000000003</v>
      </c>
      <c r="H64" s="1">
        <v>45</v>
      </c>
      <c r="I64" s="1" t="s">
        <v>34</v>
      </c>
      <c r="J64" s="1">
        <v>131</v>
      </c>
      <c r="K64" s="1">
        <f t="shared" si="10"/>
        <v>-30</v>
      </c>
      <c r="L64" s="1"/>
      <c r="M64" s="1"/>
      <c r="N64" s="1">
        <v>0</v>
      </c>
      <c r="O64" s="1"/>
      <c r="P64" s="1">
        <f t="shared" si="11"/>
        <v>20.2</v>
      </c>
      <c r="Q64" s="5"/>
      <c r="R64" s="5">
        <f t="shared" si="8"/>
        <v>0</v>
      </c>
      <c r="S64" s="5"/>
      <c r="T64" s="1"/>
      <c r="U64" s="1">
        <f t="shared" si="5"/>
        <v>20.693069306930695</v>
      </c>
      <c r="V64" s="1">
        <f t="shared" si="6"/>
        <v>20.693069306930695</v>
      </c>
      <c r="W64" s="1">
        <v>34.200000000000003</v>
      </c>
      <c r="X64" s="1">
        <v>45.8</v>
      </c>
      <c r="Y64" s="1">
        <v>33.200000000000003</v>
      </c>
      <c r="Z64" s="1">
        <v>44.8</v>
      </c>
      <c r="AA64" s="1">
        <v>34.799999999999997</v>
      </c>
      <c r="AB64" s="1">
        <v>37.799999999999997</v>
      </c>
      <c r="AC64" s="1">
        <v>29.2</v>
      </c>
      <c r="AD64" s="13" t="s">
        <v>62</v>
      </c>
      <c r="AE64" s="1">
        <f t="shared" si="7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33</v>
      </c>
      <c r="C65" s="1">
        <v>851</v>
      </c>
      <c r="D65" s="1">
        <v>80</v>
      </c>
      <c r="E65" s="1">
        <v>330</v>
      </c>
      <c r="F65" s="1">
        <v>600</v>
      </c>
      <c r="G65" s="7">
        <v>0.4</v>
      </c>
      <c r="H65" s="1">
        <v>45</v>
      </c>
      <c r="I65" s="1" t="s">
        <v>34</v>
      </c>
      <c r="J65" s="1">
        <v>336</v>
      </c>
      <c r="K65" s="1">
        <f t="shared" si="10"/>
        <v>-6</v>
      </c>
      <c r="L65" s="1"/>
      <c r="M65" s="1"/>
      <c r="N65" s="1">
        <v>20</v>
      </c>
      <c r="O65" s="1"/>
      <c r="P65" s="1">
        <f t="shared" si="11"/>
        <v>66</v>
      </c>
      <c r="Q65" s="5">
        <f t="shared" si="4"/>
        <v>40</v>
      </c>
      <c r="R65" s="5">
        <v>150</v>
      </c>
      <c r="S65" s="5">
        <v>290</v>
      </c>
      <c r="T65" s="1"/>
      <c r="U65" s="1">
        <f t="shared" si="5"/>
        <v>11.666666666666666</v>
      </c>
      <c r="V65" s="1">
        <f t="shared" si="6"/>
        <v>9.3939393939393945</v>
      </c>
      <c r="W65" s="1">
        <v>62.8</v>
      </c>
      <c r="X65" s="1">
        <v>78.2</v>
      </c>
      <c r="Y65" s="1">
        <v>31</v>
      </c>
      <c r="Z65" s="1">
        <v>98.4</v>
      </c>
      <c r="AA65" s="1">
        <v>91.2</v>
      </c>
      <c r="AB65" s="1">
        <v>76.599999999999994</v>
      </c>
      <c r="AC65" s="1">
        <v>75.400000000000006</v>
      </c>
      <c r="AD65" s="1"/>
      <c r="AE65" s="1">
        <f t="shared" si="7"/>
        <v>60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33</v>
      </c>
      <c r="C66" s="1">
        <v>59</v>
      </c>
      <c r="D66" s="1">
        <v>32</v>
      </c>
      <c r="E66" s="1">
        <v>50</v>
      </c>
      <c r="F66" s="1">
        <v>40</v>
      </c>
      <c r="G66" s="7">
        <v>0.33</v>
      </c>
      <c r="H66" s="1" t="e">
        <v>#N/A</v>
      </c>
      <c r="I66" s="1" t="s">
        <v>34</v>
      </c>
      <c r="J66" s="1">
        <v>52</v>
      </c>
      <c r="K66" s="1">
        <f t="shared" si="10"/>
        <v>-2</v>
      </c>
      <c r="L66" s="1"/>
      <c r="M66" s="1"/>
      <c r="N66" s="1">
        <v>40</v>
      </c>
      <c r="O66" s="1"/>
      <c r="P66" s="1">
        <f t="shared" si="11"/>
        <v>10</v>
      </c>
      <c r="Q66" s="5">
        <f t="shared" si="4"/>
        <v>20</v>
      </c>
      <c r="R66" s="5">
        <v>30</v>
      </c>
      <c r="S66" s="5">
        <v>60</v>
      </c>
      <c r="T66" s="1"/>
      <c r="U66" s="1">
        <f t="shared" si="5"/>
        <v>11</v>
      </c>
      <c r="V66" s="1">
        <f t="shared" si="6"/>
        <v>8</v>
      </c>
      <c r="W66" s="1">
        <v>8.1999999999999993</v>
      </c>
      <c r="X66" s="1">
        <v>8.8000000000000007</v>
      </c>
      <c r="Y66" s="1">
        <v>9.4</v>
      </c>
      <c r="Z66" s="1">
        <v>7.6</v>
      </c>
      <c r="AA66" s="1">
        <v>3.8</v>
      </c>
      <c r="AB66" s="1">
        <v>11</v>
      </c>
      <c r="AC66" s="1">
        <v>6.6</v>
      </c>
      <c r="AD66" s="1"/>
      <c r="AE66" s="1">
        <f t="shared" si="7"/>
        <v>9.9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36</v>
      </c>
      <c r="C67" s="1"/>
      <c r="D67" s="1">
        <v>31.356000000000002</v>
      </c>
      <c r="E67" s="1">
        <v>10.518000000000001</v>
      </c>
      <c r="F67" s="1">
        <v>20.838000000000001</v>
      </c>
      <c r="G67" s="7">
        <v>1</v>
      </c>
      <c r="H67" s="1">
        <v>45</v>
      </c>
      <c r="I67" s="1" t="s">
        <v>34</v>
      </c>
      <c r="J67" s="1">
        <v>9.6999999999999993</v>
      </c>
      <c r="K67" s="1">
        <f t="shared" si="10"/>
        <v>0.81800000000000139</v>
      </c>
      <c r="L67" s="1"/>
      <c r="M67" s="1"/>
      <c r="N67" s="1">
        <v>0</v>
      </c>
      <c r="O67" s="1"/>
      <c r="P67" s="1">
        <f t="shared" si="11"/>
        <v>2.1036000000000001</v>
      </c>
      <c r="Q67" s="5">
        <v>4</v>
      </c>
      <c r="R67" s="5">
        <f t="shared" si="8"/>
        <v>4</v>
      </c>
      <c r="S67" s="5"/>
      <c r="T67" s="1"/>
      <c r="U67" s="1">
        <f t="shared" si="5"/>
        <v>11.807377828484503</v>
      </c>
      <c r="V67" s="1">
        <f t="shared" si="6"/>
        <v>9.9058756417569871</v>
      </c>
      <c r="W67" s="1">
        <v>1.3859999999999999</v>
      </c>
      <c r="X67" s="1">
        <v>2.512</v>
      </c>
      <c r="Y67" s="1">
        <v>1.7298</v>
      </c>
      <c r="Z67" s="1">
        <v>2.8184</v>
      </c>
      <c r="AA67" s="1">
        <v>2.15</v>
      </c>
      <c r="AB67" s="1">
        <v>2.2913999999999999</v>
      </c>
      <c r="AC67" s="1">
        <v>1.3542000000000001</v>
      </c>
      <c r="AD67" s="1"/>
      <c r="AE67" s="1">
        <f t="shared" si="7"/>
        <v>4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33</v>
      </c>
      <c r="C68" s="1">
        <v>198</v>
      </c>
      <c r="D68" s="1"/>
      <c r="E68" s="1">
        <v>51</v>
      </c>
      <c r="F68" s="1">
        <v>145</v>
      </c>
      <c r="G68" s="7">
        <v>0.33</v>
      </c>
      <c r="H68" s="1">
        <v>45</v>
      </c>
      <c r="I68" s="1" t="s">
        <v>34</v>
      </c>
      <c r="J68" s="1">
        <v>54</v>
      </c>
      <c r="K68" s="1">
        <f t="shared" si="10"/>
        <v>-3</v>
      </c>
      <c r="L68" s="1"/>
      <c r="M68" s="1"/>
      <c r="N68" s="1">
        <v>0</v>
      </c>
      <c r="O68" s="1"/>
      <c r="P68" s="1">
        <f t="shared" si="11"/>
        <v>10.199999999999999</v>
      </c>
      <c r="Q68" s="5"/>
      <c r="R68" s="5">
        <f t="shared" si="8"/>
        <v>0</v>
      </c>
      <c r="S68" s="5"/>
      <c r="T68" s="1"/>
      <c r="U68" s="1">
        <f t="shared" si="5"/>
        <v>14.215686274509805</v>
      </c>
      <c r="V68" s="1">
        <f t="shared" si="6"/>
        <v>14.215686274509805</v>
      </c>
      <c r="W68" s="1">
        <v>8.6</v>
      </c>
      <c r="X68" s="1">
        <v>7.6</v>
      </c>
      <c r="Y68" s="1">
        <v>18</v>
      </c>
      <c r="Z68" s="1">
        <v>29.2</v>
      </c>
      <c r="AA68" s="1">
        <v>-5.8</v>
      </c>
      <c r="AB68" s="1">
        <v>30.8</v>
      </c>
      <c r="AC68" s="1">
        <v>6.4</v>
      </c>
      <c r="AD68" s="16" t="s">
        <v>50</v>
      </c>
      <c r="AE68" s="1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36</v>
      </c>
      <c r="C69" s="1">
        <v>1.8</v>
      </c>
      <c r="D69" s="1">
        <v>31.832000000000001</v>
      </c>
      <c r="E69" s="1">
        <v>8.6519999999999992</v>
      </c>
      <c r="F69" s="1">
        <v>22.984000000000002</v>
      </c>
      <c r="G69" s="7">
        <v>1</v>
      </c>
      <c r="H69" s="1">
        <v>45</v>
      </c>
      <c r="I69" s="1" t="s">
        <v>34</v>
      </c>
      <c r="J69" s="1">
        <v>13</v>
      </c>
      <c r="K69" s="1">
        <f t="shared" ref="K69:K96" si="12">E69-J69</f>
        <v>-4.3480000000000008</v>
      </c>
      <c r="L69" s="1"/>
      <c r="M69" s="1"/>
      <c r="N69" s="1">
        <v>0</v>
      </c>
      <c r="O69" s="1"/>
      <c r="P69" s="1">
        <f t="shared" si="11"/>
        <v>1.7303999999999999</v>
      </c>
      <c r="Q69" s="5"/>
      <c r="R69" s="5">
        <f t="shared" si="8"/>
        <v>0</v>
      </c>
      <c r="S69" s="5"/>
      <c r="T69" s="1"/>
      <c r="U69" s="1">
        <f t="shared" si="5"/>
        <v>13.282478039759594</v>
      </c>
      <c r="V69" s="1">
        <f t="shared" si="6"/>
        <v>13.282478039759594</v>
      </c>
      <c r="W69" s="1">
        <v>1.7505999999999999</v>
      </c>
      <c r="X69" s="1">
        <v>2.8191999999999999</v>
      </c>
      <c r="Y69" s="1">
        <v>1.0718000000000001</v>
      </c>
      <c r="Z69" s="1">
        <v>2.7004000000000001</v>
      </c>
      <c r="AA69" s="1">
        <v>2.8056000000000001</v>
      </c>
      <c r="AB69" s="1">
        <v>0.92400000000000004</v>
      </c>
      <c r="AC69" s="1">
        <v>1.7267999999999999</v>
      </c>
      <c r="AD69" s="1"/>
      <c r="AE69" s="1">
        <f t="shared" si="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33</v>
      </c>
      <c r="C70" s="1">
        <v>208</v>
      </c>
      <c r="D70" s="1">
        <v>80</v>
      </c>
      <c r="E70" s="1">
        <v>136</v>
      </c>
      <c r="F70" s="1">
        <v>150</v>
      </c>
      <c r="G70" s="7">
        <v>0.33</v>
      </c>
      <c r="H70" s="1">
        <v>45</v>
      </c>
      <c r="I70" s="1" t="s">
        <v>34</v>
      </c>
      <c r="J70" s="1">
        <v>136</v>
      </c>
      <c r="K70" s="1">
        <f t="shared" si="12"/>
        <v>0</v>
      </c>
      <c r="L70" s="1"/>
      <c r="M70" s="1"/>
      <c r="N70" s="1">
        <v>0</v>
      </c>
      <c r="O70" s="1"/>
      <c r="P70" s="1">
        <f t="shared" ref="P70:P96" si="13">E70/5</f>
        <v>27.2</v>
      </c>
      <c r="Q70" s="5">
        <f>9*P70-O70-N70-F70</f>
        <v>94.799999999999983</v>
      </c>
      <c r="R70" s="5">
        <v>140</v>
      </c>
      <c r="S70" s="5">
        <v>140</v>
      </c>
      <c r="T70" s="1"/>
      <c r="U70" s="1">
        <f t="shared" si="5"/>
        <v>10.661764705882353</v>
      </c>
      <c r="V70" s="1">
        <f t="shared" si="6"/>
        <v>5.5147058823529411</v>
      </c>
      <c r="W70" s="1">
        <v>21.2</v>
      </c>
      <c r="X70" s="1">
        <v>34</v>
      </c>
      <c r="Y70" s="1">
        <v>38.799999999999997</v>
      </c>
      <c r="Z70" s="1">
        <v>42.4</v>
      </c>
      <c r="AA70" s="1">
        <v>0.6</v>
      </c>
      <c r="AB70" s="1">
        <v>60.8</v>
      </c>
      <c r="AC70" s="1">
        <v>18.600000000000001</v>
      </c>
      <c r="AD70" s="1"/>
      <c r="AE70" s="1">
        <f t="shared" si="7"/>
        <v>46.2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36</v>
      </c>
      <c r="C71" s="1">
        <v>20.2</v>
      </c>
      <c r="D71" s="1">
        <v>162.12700000000001</v>
      </c>
      <c r="E71" s="1">
        <v>60.841999999999999</v>
      </c>
      <c r="F71" s="1">
        <v>121.485</v>
      </c>
      <c r="G71" s="7">
        <v>1</v>
      </c>
      <c r="H71" s="1">
        <v>45</v>
      </c>
      <c r="I71" s="1" t="s">
        <v>34</v>
      </c>
      <c r="J71" s="1">
        <v>78.2</v>
      </c>
      <c r="K71" s="1">
        <f t="shared" si="12"/>
        <v>-17.358000000000004</v>
      </c>
      <c r="L71" s="1"/>
      <c r="M71" s="1"/>
      <c r="N71" s="1">
        <v>0</v>
      </c>
      <c r="O71" s="1"/>
      <c r="P71" s="1">
        <f t="shared" si="13"/>
        <v>12.1684</v>
      </c>
      <c r="Q71" s="5"/>
      <c r="R71" s="5">
        <v>20</v>
      </c>
      <c r="S71" s="5">
        <v>40</v>
      </c>
      <c r="T71" s="1"/>
      <c r="U71" s="1">
        <f t="shared" ref="U71:U87" si="14">(F71+N71+O71+R71)/P71</f>
        <v>11.627247624995892</v>
      </c>
      <c r="V71" s="1">
        <f t="shared" ref="V71:V96" si="15">(F71+N71+O71)/P71</f>
        <v>9.9836461654777953</v>
      </c>
      <c r="W71" s="1">
        <v>10.1266</v>
      </c>
      <c r="X71" s="1">
        <v>16.351600000000001</v>
      </c>
      <c r="Y71" s="1">
        <v>10.533799999999999</v>
      </c>
      <c r="Z71" s="1">
        <v>13.6736</v>
      </c>
      <c r="AA71" s="1">
        <v>15.0732</v>
      </c>
      <c r="AB71" s="1">
        <v>13.8766</v>
      </c>
      <c r="AC71" s="1">
        <v>4.4976000000000003</v>
      </c>
      <c r="AD71" s="1"/>
      <c r="AE71" s="1">
        <f t="shared" ref="AE71:AE87" si="16">G71*R71</f>
        <v>20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33</v>
      </c>
      <c r="C72" s="1">
        <v>210</v>
      </c>
      <c r="D72" s="1"/>
      <c r="E72" s="1">
        <v>49</v>
      </c>
      <c r="F72" s="1">
        <v>160</v>
      </c>
      <c r="G72" s="7">
        <v>0.33</v>
      </c>
      <c r="H72" s="1">
        <v>45</v>
      </c>
      <c r="I72" s="1" t="s">
        <v>34</v>
      </c>
      <c r="J72" s="1">
        <v>51</v>
      </c>
      <c r="K72" s="1">
        <f t="shared" si="12"/>
        <v>-2</v>
      </c>
      <c r="L72" s="1"/>
      <c r="M72" s="1"/>
      <c r="N72" s="1">
        <v>0</v>
      </c>
      <c r="O72" s="1"/>
      <c r="P72" s="1">
        <f t="shared" si="13"/>
        <v>9.8000000000000007</v>
      </c>
      <c r="Q72" s="5"/>
      <c r="R72" s="5">
        <f t="shared" ref="R72:R87" si="17">Q72</f>
        <v>0</v>
      </c>
      <c r="S72" s="5"/>
      <c r="T72" s="1"/>
      <c r="U72" s="1">
        <f t="shared" si="14"/>
        <v>16.326530612244898</v>
      </c>
      <c r="V72" s="1">
        <f t="shared" si="15"/>
        <v>16.326530612244898</v>
      </c>
      <c r="W72" s="1">
        <v>8</v>
      </c>
      <c r="X72" s="1">
        <v>-5.6</v>
      </c>
      <c r="Y72" s="1">
        <v>-2.6</v>
      </c>
      <c r="Z72" s="1">
        <v>24</v>
      </c>
      <c r="AA72" s="1">
        <v>-5</v>
      </c>
      <c r="AB72" s="1">
        <v>17.2</v>
      </c>
      <c r="AC72" s="1">
        <v>6.6</v>
      </c>
      <c r="AD72" s="16" t="s">
        <v>50</v>
      </c>
      <c r="AE72" s="1">
        <f t="shared" si="1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36</v>
      </c>
      <c r="C73" s="1">
        <v>6.3</v>
      </c>
      <c r="D73" s="1">
        <v>0.114</v>
      </c>
      <c r="E73" s="1">
        <v>6.4139999999999997</v>
      </c>
      <c r="F73" s="1"/>
      <c r="G73" s="7">
        <v>1</v>
      </c>
      <c r="H73" s="1">
        <v>45</v>
      </c>
      <c r="I73" s="1" t="s">
        <v>34</v>
      </c>
      <c r="J73" s="1">
        <v>11.2</v>
      </c>
      <c r="K73" s="1">
        <f t="shared" si="12"/>
        <v>-4.7859999999999996</v>
      </c>
      <c r="L73" s="1"/>
      <c r="M73" s="1"/>
      <c r="N73" s="1">
        <v>20</v>
      </c>
      <c r="O73" s="1"/>
      <c r="P73" s="1">
        <f t="shared" si="13"/>
        <v>1.2827999999999999</v>
      </c>
      <c r="Q73" s="5"/>
      <c r="R73" s="5">
        <f t="shared" si="17"/>
        <v>0</v>
      </c>
      <c r="S73" s="5"/>
      <c r="T73" s="1"/>
      <c r="U73" s="1">
        <f t="shared" si="14"/>
        <v>15.590894917368258</v>
      </c>
      <c r="V73" s="1">
        <f t="shared" si="15"/>
        <v>15.590894917368258</v>
      </c>
      <c r="W73" s="1">
        <v>2.0352000000000001</v>
      </c>
      <c r="X73" s="1">
        <v>8.7800000000000003E-2</v>
      </c>
      <c r="Y73" s="1">
        <v>-0.13900000000000001</v>
      </c>
      <c r="Z73" s="1">
        <v>1.6719999999999999</v>
      </c>
      <c r="AA73" s="1">
        <v>0.1192</v>
      </c>
      <c r="AB73" s="1">
        <v>0.7712</v>
      </c>
      <c r="AC73" s="1">
        <v>1.7172000000000001</v>
      </c>
      <c r="AD73" s="1"/>
      <c r="AE73" s="1">
        <f t="shared" si="1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33</v>
      </c>
      <c r="C74" s="1">
        <v>93</v>
      </c>
      <c r="D74" s="1"/>
      <c r="E74" s="1">
        <v>80</v>
      </c>
      <c r="F74" s="1">
        <v>13</v>
      </c>
      <c r="G74" s="7">
        <v>0.4</v>
      </c>
      <c r="H74" s="1" t="e">
        <v>#N/A</v>
      </c>
      <c r="I74" s="1" t="s">
        <v>34</v>
      </c>
      <c r="J74" s="1">
        <v>82</v>
      </c>
      <c r="K74" s="1">
        <f t="shared" si="12"/>
        <v>-2</v>
      </c>
      <c r="L74" s="1"/>
      <c r="M74" s="1"/>
      <c r="N74" s="1">
        <v>120</v>
      </c>
      <c r="O74" s="1"/>
      <c r="P74" s="1">
        <f t="shared" si="13"/>
        <v>16</v>
      </c>
      <c r="Q74" s="5">
        <f t="shared" ref="Q74:Q85" si="18">10*P74-O74-N74-F74</f>
        <v>27</v>
      </c>
      <c r="R74" s="5">
        <v>56</v>
      </c>
      <c r="S74" s="5">
        <v>80</v>
      </c>
      <c r="T74" s="1"/>
      <c r="U74" s="1">
        <f t="shared" si="14"/>
        <v>11.8125</v>
      </c>
      <c r="V74" s="1">
        <f t="shared" si="15"/>
        <v>8.3125</v>
      </c>
      <c r="W74" s="1">
        <v>12.8</v>
      </c>
      <c r="X74" s="1">
        <v>7.6</v>
      </c>
      <c r="Y74" s="1">
        <v>11.6</v>
      </c>
      <c r="Z74" s="1">
        <v>19.600000000000001</v>
      </c>
      <c r="AA74" s="1">
        <v>11.4</v>
      </c>
      <c r="AB74" s="1">
        <v>15</v>
      </c>
      <c r="AC74" s="1">
        <v>10.4</v>
      </c>
      <c r="AD74" s="1" t="s">
        <v>112</v>
      </c>
      <c r="AE74" s="1">
        <f t="shared" si="16"/>
        <v>22.400000000000002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36</v>
      </c>
      <c r="C75" s="1">
        <v>68.7</v>
      </c>
      <c r="D75" s="1">
        <v>60.639000000000003</v>
      </c>
      <c r="E75" s="1">
        <v>65.98</v>
      </c>
      <c r="F75" s="1">
        <v>62.006</v>
      </c>
      <c r="G75" s="7">
        <v>1</v>
      </c>
      <c r="H75" s="1" t="e">
        <v>#N/A</v>
      </c>
      <c r="I75" s="1" t="s">
        <v>34</v>
      </c>
      <c r="J75" s="1">
        <v>69.900000000000006</v>
      </c>
      <c r="K75" s="1">
        <f t="shared" si="12"/>
        <v>-3.9200000000000017</v>
      </c>
      <c r="L75" s="1"/>
      <c r="M75" s="1"/>
      <c r="N75" s="1">
        <v>50</v>
      </c>
      <c r="O75" s="1"/>
      <c r="P75" s="1">
        <f t="shared" si="13"/>
        <v>13.196000000000002</v>
      </c>
      <c r="Q75" s="5">
        <f t="shared" si="18"/>
        <v>19.954000000000008</v>
      </c>
      <c r="R75" s="5">
        <v>40</v>
      </c>
      <c r="S75" s="5">
        <v>60</v>
      </c>
      <c r="T75" s="1"/>
      <c r="U75" s="1">
        <f t="shared" si="14"/>
        <v>11.519096695968473</v>
      </c>
      <c r="V75" s="1">
        <f t="shared" si="15"/>
        <v>8.4878751136708086</v>
      </c>
      <c r="W75" s="1">
        <v>10.2102</v>
      </c>
      <c r="X75" s="1">
        <v>11.646800000000001</v>
      </c>
      <c r="Y75" s="1">
        <v>13.2994</v>
      </c>
      <c r="Z75" s="1">
        <v>10.297000000000001</v>
      </c>
      <c r="AA75" s="1">
        <v>8.1082000000000001</v>
      </c>
      <c r="AB75" s="1">
        <v>11.616199999999999</v>
      </c>
      <c r="AC75" s="1">
        <v>6.4561999999999999</v>
      </c>
      <c r="AD75" s="1"/>
      <c r="AE75" s="1">
        <f t="shared" si="16"/>
        <v>40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33</v>
      </c>
      <c r="C76" s="1">
        <v>13</v>
      </c>
      <c r="D76" s="1">
        <v>128</v>
      </c>
      <c r="E76" s="1">
        <v>30</v>
      </c>
      <c r="F76" s="1">
        <v>110</v>
      </c>
      <c r="G76" s="7">
        <v>0.66</v>
      </c>
      <c r="H76" s="1">
        <v>45</v>
      </c>
      <c r="I76" s="1" t="s">
        <v>34</v>
      </c>
      <c r="J76" s="1">
        <v>50</v>
      </c>
      <c r="K76" s="1">
        <f t="shared" si="12"/>
        <v>-20</v>
      </c>
      <c r="L76" s="1"/>
      <c r="M76" s="1"/>
      <c r="N76" s="1">
        <v>0</v>
      </c>
      <c r="O76" s="1"/>
      <c r="P76" s="1">
        <f t="shared" si="13"/>
        <v>6</v>
      </c>
      <c r="Q76" s="5"/>
      <c r="R76" s="5">
        <f t="shared" si="17"/>
        <v>0</v>
      </c>
      <c r="S76" s="5"/>
      <c r="T76" s="1"/>
      <c r="U76" s="1">
        <f t="shared" si="14"/>
        <v>18.333333333333332</v>
      </c>
      <c r="V76" s="1">
        <f t="shared" si="15"/>
        <v>18.333333333333332</v>
      </c>
      <c r="W76" s="1">
        <v>7.8</v>
      </c>
      <c r="X76" s="1">
        <v>12.2</v>
      </c>
      <c r="Y76" s="1">
        <v>7.2</v>
      </c>
      <c r="Z76" s="1">
        <v>6.8</v>
      </c>
      <c r="AA76" s="1">
        <v>10.6</v>
      </c>
      <c r="AB76" s="1">
        <v>4</v>
      </c>
      <c r="AC76" s="1">
        <v>6</v>
      </c>
      <c r="AD76" s="13" t="s">
        <v>62</v>
      </c>
      <c r="AE76" s="1">
        <f t="shared" si="1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115</v>
      </c>
      <c r="B77" s="1" t="s">
        <v>33</v>
      </c>
      <c r="C77" s="1">
        <v>70</v>
      </c>
      <c r="D77" s="1">
        <v>2</v>
      </c>
      <c r="E77" s="1">
        <v>71</v>
      </c>
      <c r="F77" s="1"/>
      <c r="G77" s="7">
        <v>0.66</v>
      </c>
      <c r="H77" s="1">
        <v>45</v>
      </c>
      <c r="I77" s="1" t="s">
        <v>34</v>
      </c>
      <c r="J77" s="1">
        <v>71.599999999999994</v>
      </c>
      <c r="K77" s="1">
        <f t="shared" si="12"/>
        <v>-0.59999999999999432</v>
      </c>
      <c r="L77" s="1"/>
      <c r="M77" s="1"/>
      <c r="N77" s="1">
        <v>100</v>
      </c>
      <c r="O77" s="1"/>
      <c r="P77" s="1">
        <f t="shared" si="13"/>
        <v>14.2</v>
      </c>
      <c r="Q77" s="5">
        <f t="shared" si="18"/>
        <v>42</v>
      </c>
      <c r="R77" s="5">
        <v>56</v>
      </c>
      <c r="S77" s="5">
        <v>80</v>
      </c>
      <c r="T77" s="1"/>
      <c r="U77" s="1">
        <f t="shared" si="14"/>
        <v>10.985915492957748</v>
      </c>
      <c r="V77" s="1">
        <f t="shared" si="15"/>
        <v>7.042253521126761</v>
      </c>
      <c r="W77" s="1">
        <v>10.8</v>
      </c>
      <c r="X77" s="1">
        <v>3</v>
      </c>
      <c r="Y77" s="1">
        <v>4.2</v>
      </c>
      <c r="Z77" s="1">
        <v>11.2</v>
      </c>
      <c r="AA77" s="1">
        <v>3.4</v>
      </c>
      <c r="AB77" s="1">
        <v>5.6</v>
      </c>
      <c r="AC77" s="1">
        <v>10</v>
      </c>
      <c r="AD77" s="1"/>
      <c r="AE77" s="1">
        <f t="shared" si="16"/>
        <v>36.96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33</v>
      </c>
      <c r="C78" s="1">
        <v>98</v>
      </c>
      <c r="D78" s="1">
        <v>128</v>
      </c>
      <c r="E78" s="1">
        <v>38</v>
      </c>
      <c r="F78" s="1">
        <v>173</v>
      </c>
      <c r="G78" s="7">
        <v>0.33</v>
      </c>
      <c r="H78" s="1">
        <v>45</v>
      </c>
      <c r="I78" s="1" t="s">
        <v>34</v>
      </c>
      <c r="J78" s="1">
        <v>55</v>
      </c>
      <c r="K78" s="1">
        <f t="shared" si="12"/>
        <v>-17</v>
      </c>
      <c r="L78" s="1"/>
      <c r="M78" s="1"/>
      <c r="N78" s="1">
        <v>0</v>
      </c>
      <c r="O78" s="1"/>
      <c r="P78" s="1">
        <f t="shared" si="13"/>
        <v>7.6</v>
      </c>
      <c r="Q78" s="5"/>
      <c r="R78" s="5">
        <f t="shared" si="17"/>
        <v>0</v>
      </c>
      <c r="S78" s="5"/>
      <c r="T78" s="1"/>
      <c r="U78" s="1">
        <f t="shared" si="14"/>
        <v>22.763157894736842</v>
      </c>
      <c r="V78" s="1">
        <f t="shared" si="15"/>
        <v>22.763157894736842</v>
      </c>
      <c r="W78" s="1">
        <v>9.4</v>
      </c>
      <c r="X78" s="1">
        <v>17.8</v>
      </c>
      <c r="Y78" s="1">
        <v>12.2</v>
      </c>
      <c r="Z78" s="1">
        <v>21.2</v>
      </c>
      <c r="AA78" s="1">
        <v>6.2</v>
      </c>
      <c r="AB78" s="1">
        <v>22.4</v>
      </c>
      <c r="AC78" s="1">
        <v>12</v>
      </c>
      <c r="AD78" s="16" t="s">
        <v>50</v>
      </c>
      <c r="AE78" s="1">
        <f t="shared" si="1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33</v>
      </c>
      <c r="C79" s="1">
        <v>200</v>
      </c>
      <c r="D79" s="1">
        <v>248</v>
      </c>
      <c r="E79" s="1">
        <v>64</v>
      </c>
      <c r="F79" s="1">
        <v>377</v>
      </c>
      <c r="G79" s="7">
        <v>0.36</v>
      </c>
      <c r="H79" s="1">
        <v>45</v>
      </c>
      <c r="I79" s="1" t="s">
        <v>34</v>
      </c>
      <c r="J79" s="1">
        <v>71</v>
      </c>
      <c r="K79" s="1">
        <f t="shared" si="12"/>
        <v>-7</v>
      </c>
      <c r="L79" s="1"/>
      <c r="M79" s="1"/>
      <c r="N79" s="1">
        <v>0</v>
      </c>
      <c r="O79" s="1"/>
      <c r="P79" s="1">
        <f t="shared" si="13"/>
        <v>12.8</v>
      </c>
      <c r="Q79" s="5"/>
      <c r="R79" s="5">
        <f t="shared" si="17"/>
        <v>0</v>
      </c>
      <c r="S79" s="5"/>
      <c r="T79" s="1"/>
      <c r="U79" s="1">
        <f t="shared" si="14"/>
        <v>29.453125</v>
      </c>
      <c r="V79" s="1">
        <f t="shared" si="15"/>
        <v>29.453125</v>
      </c>
      <c r="W79" s="1">
        <v>17</v>
      </c>
      <c r="X79" s="1">
        <v>37.4</v>
      </c>
      <c r="Y79" s="1">
        <v>31.2</v>
      </c>
      <c r="Z79" s="1">
        <v>34</v>
      </c>
      <c r="AA79" s="1">
        <v>12.2</v>
      </c>
      <c r="AB79" s="1">
        <v>34.4</v>
      </c>
      <c r="AC79" s="1">
        <v>23.2</v>
      </c>
      <c r="AD79" s="16" t="s">
        <v>50</v>
      </c>
      <c r="AE79" s="1">
        <f t="shared" si="1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33</v>
      </c>
      <c r="C80" s="1"/>
      <c r="D80" s="1">
        <v>108</v>
      </c>
      <c r="E80" s="1">
        <v>13</v>
      </c>
      <c r="F80" s="1">
        <v>95</v>
      </c>
      <c r="G80" s="7">
        <v>0.15</v>
      </c>
      <c r="H80" s="1">
        <v>60</v>
      </c>
      <c r="I80" s="1" t="s">
        <v>34</v>
      </c>
      <c r="J80" s="1">
        <v>21</v>
      </c>
      <c r="K80" s="1">
        <f t="shared" si="12"/>
        <v>-8</v>
      </c>
      <c r="L80" s="1"/>
      <c r="M80" s="1"/>
      <c r="N80" s="1">
        <v>0</v>
      </c>
      <c r="O80" s="1"/>
      <c r="P80" s="1">
        <f t="shared" si="13"/>
        <v>2.6</v>
      </c>
      <c r="Q80" s="5"/>
      <c r="R80" s="5">
        <f t="shared" si="17"/>
        <v>0</v>
      </c>
      <c r="S80" s="5"/>
      <c r="T80" s="1"/>
      <c r="U80" s="1">
        <f t="shared" si="14"/>
        <v>36.53846153846154</v>
      </c>
      <c r="V80" s="1">
        <f t="shared" si="15"/>
        <v>36.53846153846154</v>
      </c>
      <c r="W80" s="1">
        <v>4</v>
      </c>
      <c r="X80" s="1">
        <v>10.8</v>
      </c>
      <c r="Y80" s="1">
        <v>5.8</v>
      </c>
      <c r="Z80" s="1">
        <v>9.1999999999999993</v>
      </c>
      <c r="AA80" s="1">
        <v>9.6</v>
      </c>
      <c r="AB80" s="1">
        <v>5.6</v>
      </c>
      <c r="AC80" s="1">
        <v>1.4</v>
      </c>
      <c r="AD80" s="1"/>
      <c r="AE80" s="1">
        <f t="shared" si="1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33</v>
      </c>
      <c r="C81" s="1"/>
      <c r="D81" s="1">
        <v>78</v>
      </c>
      <c r="E81" s="1">
        <v>12</v>
      </c>
      <c r="F81" s="1">
        <v>59</v>
      </c>
      <c r="G81" s="7">
        <v>0.15</v>
      </c>
      <c r="H81" s="1">
        <v>60</v>
      </c>
      <c r="I81" s="1" t="s">
        <v>34</v>
      </c>
      <c r="J81" s="1">
        <v>21</v>
      </c>
      <c r="K81" s="1">
        <f t="shared" si="12"/>
        <v>-9</v>
      </c>
      <c r="L81" s="1"/>
      <c r="M81" s="1"/>
      <c r="N81" s="1">
        <v>0</v>
      </c>
      <c r="O81" s="1"/>
      <c r="P81" s="1">
        <f t="shared" si="13"/>
        <v>2.4</v>
      </c>
      <c r="Q81" s="5"/>
      <c r="R81" s="5">
        <f t="shared" si="17"/>
        <v>0</v>
      </c>
      <c r="S81" s="5"/>
      <c r="T81" s="1"/>
      <c r="U81" s="1">
        <f t="shared" si="14"/>
        <v>24.583333333333336</v>
      </c>
      <c r="V81" s="1">
        <f t="shared" si="15"/>
        <v>24.583333333333336</v>
      </c>
      <c r="W81" s="1">
        <v>7.4</v>
      </c>
      <c r="X81" s="1">
        <v>9.1999999999999993</v>
      </c>
      <c r="Y81" s="1">
        <v>2.8</v>
      </c>
      <c r="Z81" s="1">
        <v>9</v>
      </c>
      <c r="AA81" s="1">
        <v>10.199999999999999</v>
      </c>
      <c r="AB81" s="1">
        <v>5.6</v>
      </c>
      <c r="AC81" s="1">
        <v>6.8</v>
      </c>
      <c r="AD81" s="1" t="s">
        <v>120</v>
      </c>
      <c r="AE81" s="1">
        <f t="shared" si="1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33</v>
      </c>
      <c r="C82" s="1"/>
      <c r="D82" s="1">
        <v>78</v>
      </c>
      <c r="E82" s="1">
        <v>15</v>
      </c>
      <c r="F82" s="1">
        <v>63</v>
      </c>
      <c r="G82" s="7">
        <v>0.15</v>
      </c>
      <c r="H82" s="1">
        <v>60</v>
      </c>
      <c r="I82" s="1" t="s">
        <v>34</v>
      </c>
      <c r="J82" s="1">
        <v>15</v>
      </c>
      <c r="K82" s="1">
        <f t="shared" si="12"/>
        <v>0</v>
      </c>
      <c r="L82" s="1"/>
      <c r="M82" s="1"/>
      <c r="N82" s="1">
        <v>0</v>
      </c>
      <c r="O82" s="1"/>
      <c r="P82" s="1">
        <f t="shared" si="13"/>
        <v>3</v>
      </c>
      <c r="Q82" s="5"/>
      <c r="R82" s="5">
        <f t="shared" si="17"/>
        <v>0</v>
      </c>
      <c r="S82" s="5"/>
      <c r="T82" s="1"/>
      <c r="U82" s="1">
        <f t="shared" si="14"/>
        <v>21</v>
      </c>
      <c r="V82" s="1">
        <f t="shared" si="15"/>
        <v>21</v>
      </c>
      <c r="W82" s="1">
        <v>5.8</v>
      </c>
      <c r="X82" s="1">
        <v>8.1999999999999993</v>
      </c>
      <c r="Y82" s="1">
        <v>3</v>
      </c>
      <c r="Z82" s="1">
        <v>10.8</v>
      </c>
      <c r="AA82" s="1">
        <v>13.6</v>
      </c>
      <c r="AB82" s="1">
        <v>8.6</v>
      </c>
      <c r="AC82" s="1">
        <v>11.2</v>
      </c>
      <c r="AD82" s="1"/>
      <c r="AE82" s="1">
        <f t="shared" si="1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36</v>
      </c>
      <c r="C83" s="1">
        <v>764.33199999999999</v>
      </c>
      <c r="D83" s="1">
        <v>661.47</v>
      </c>
      <c r="E83" s="1">
        <v>845.87900000000002</v>
      </c>
      <c r="F83" s="1">
        <v>567.755</v>
      </c>
      <c r="G83" s="7">
        <v>1</v>
      </c>
      <c r="H83" s="1">
        <v>45</v>
      </c>
      <c r="I83" s="1" t="s">
        <v>45</v>
      </c>
      <c r="J83" s="1">
        <v>775</v>
      </c>
      <c r="K83" s="1">
        <f t="shared" si="12"/>
        <v>70.879000000000019</v>
      </c>
      <c r="L83" s="1"/>
      <c r="M83" s="1"/>
      <c r="N83" s="1">
        <v>300</v>
      </c>
      <c r="O83" s="1">
        <v>100</v>
      </c>
      <c r="P83" s="1">
        <f t="shared" si="13"/>
        <v>169.17580000000001</v>
      </c>
      <c r="Q83" s="5">
        <f>11*P83-O83-N83-F83</f>
        <v>893.17880000000002</v>
      </c>
      <c r="R83" s="5">
        <v>1100</v>
      </c>
      <c r="S83" s="5">
        <v>1100</v>
      </c>
      <c r="T83" s="1"/>
      <c r="U83" s="1">
        <f t="shared" si="14"/>
        <v>12.222522370220799</v>
      </c>
      <c r="V83" s="1">
        <f t="shared" si="15"/>
        <v>5.7204103660216177</v>
      </c>
      <c r="W83" s="1">
        <v>142.34780000000001</v>
      </c>
      <c r="X83" s="1">
        <v>135.1036</v>
      </c>
      <c r="Y83" s="1">
        <v>143.5718</v>
      </c>
      <c r="Z83" s="1">
        <v>153.2706</v>
      </c>
      <c r="AA83" s="1">
        <v>152.94739999999999</v>
      </c>
      <c r="AB83" s="1">
        <v>171.76740000000001</v>
      </c>
      <c r="AC83" s="1">
        <v>121.642</v>
      </c>
      <c r="AD83" s="1"/>
      <c r="AE83" s="1">
        <f t="shared" si="16"/>
        <v>1100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33</v>
      </c>
      <c r="C84" s="1">
        <v>68</v>
      </c>
      <c r="D84" s="1">
        <v>190</v>
      </c>
      <c r="E84" s="1">
        <v>32</v>
      </c>
      <c r="F84" s="1">
        <v>224</v>
      </c>
      <c r="G84" s="7">
        <v>0.1</v>
      </c>
      <c r="H84" s="1">
        <v>60</v>
      </c>
      <c r="I84" s="1" t="s">
        <v>34</v>
      </c>
      <c r="J84" s="1">
        <v>34</v>
      </c>
      <c r="K84" s="1">
        <f t="shared" si="12"/>
        <v>-2</v>
      </c>
      <c r="L84" s="1"/>
      <c r="M84" s="1"/>
      <c r="N84" s="1">
        <v>0</v>
      </c>
      <c r="O84" s="1"/>
      <c r="P84" s="1">
        <f t="shared" si="13"/>
        <v>6.4</v>
      </c>
      <c r="Q84" s="5"/>
      <c r="R84" s="5">
        <f t="shared" si="17"/>
        <v>0</v>
      </c>
      <c r="S84" s="5"/>
      <c r="T84" s="1"/>
      <c r="U84" s="1">
        <f t="shared" si="14"/>
        <v>35</v>
      </c>
      <c r="V84" s="1">
        <f t="shared" si="15"/>
        <v>35</v>
      </c>
      <c r="W84" s="1">
        <v>3.4</v>
      </c>
      <c r="X84" s="1">
        <v>18</v>
      </c>
      <c r="Y84" s="1">
        <v>6.2</v>
      </c>
      <c r="Z84" s="1">
        <v>14</v>
      </c>
      <c r="AA84" s="1">
        <v>3</v>
      </c>
      <c r="AB84" s="1">
        <v>16.8</v>
      </c>
      <c r="AC84" s="1">
        <v>9</v>
      </c>
      <c r="AD84" s="16" t="s">
        <v>50</v>
      </c>
      <c r="AE84" s="1">
        <f t="shared" si="1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33</v>
      </c>
      <c r="C85" s="1">
        <v>220</v>
      </c>
      <c r="D85" s="1"/>
      <c r="E85" s="1">
        <v>131</v>
      </c>
      <c r="F85" s="1">
        <v>89</v>
      </c>
      <c r="G85" s="7">
        <v>0.6</v>
      </c>
      <c r="H85" s="1" t="e">
        <v>#N/A</v>
      </c>
      <c r="I85" s="1" t="s">
        <v>34</v>
      </c>
      <c r="J85" s="1">
        <v>129</v>
      </c>
      <c r="K85" s="1">
        <f t="shared" si="12"/>
        <v>2</v>
      </c>
      <c r="L85" s="1"/>
      <c r="M85" s="1"/>
      <c r="N85" s="1">
        <v>130</v>
      </c>
      <c r="O85" s="1"/>
      <c r="P85" s="1">
        <f t="shared" si="13"/>
        <v>26.2</v>
      </c>
      <c r="Q85" s="5">
        <f t="shared" si="18"/>
        <v>43</v>
      </c>
      <c r="R85" s="5">
        <v>70</v>
      </c>
      <c r="S85" s="5">
        <v>130</v>
      </c>
      <c r="T85" s="1"/>
      <c r="U85" s="1">
        <f t="shared" si="14"/>
        <v>11.030534351145038</v>
      </c>
      <c r="V85" s="1">
        <f t="shared" si="15"/>
        <v>8.3587786259541978</v>
      </c>
      <c r="W85" s="1">
        <v>27.4</v>
      </c>
      <c r="X85" s="1">
        <v>8.8000000000000007</v>
      </c>
      <c r="Y85" s="1">
        <v>25.8</v>
      </c>
      <c r="Z85" s="1">
        <v>23.2</v>
      </c>
      <c r="AA85" s="1">
        <v>20.6</v>
      </c>
      <c r="AB85" s="1">
        <v>27.4</v>
      </c>
      <c r="AC85" s="1">
        <v>22.8</v>
      </c>
      <c r="AD85" s="1"/>
      <c r="AE85" s="1">
        <f t="shared" si="16"/>
        <v>42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36</v>
      </c>
      <c r="C86" s="1"/>
      <c r="D86" s="1">
        <v>127.328</v>
      </c>
      <c r="E86" s="1">
        <v>19.407</v>
      </c>
      <c r="F86" s="1">
        <v>107.92100000000001</v>
      </c>
      <c r="G86" s="7">
        <v>1</v>
      </c>
      <c r="H86" s="1">
        <v>60</v>
      </c>
      <c r="I86" s="1" t="s">
        <v>34</v>
      </c>
      <c r="J86" s="1">
        <v>20.6</v>
      </c>
      <c r="K86" s="1">
        <f t="shared" si="12"/>
        <v>-1.1930000000000014</v>
      </c>
      <c r="L86" s="1"/>
      <c r="M86" s="1"/>
      <c r="N86" s="1">
        <v>0</v>
      </c>
      <c r="O86" s="1"/>
      <c r="P86" s="1">
        <f t="shared" si="13"/>
        <v>3.8814000000000002</v>
      </c>
      <c r="Q86" s="5"/>
      <c r="R86" s="5">
        <f t="shared" si="17"/>
        <v>0</v>
      </c>
      <c r="S86" s="5"/>
      <c r="T86" s="1"/>
      <c r="U86" s="1">
        <f t="shared" si="14"/>
        <v>27.804658113051993</v>
      </c>
      <c r="V86" s="1">
        <f t="shared" si="15"/>
        <v>27.804658113051993</v>
      </c>
      <c r="W86" s="1">
        <v>4.7582000000000004</v>
      </c>
      <c r="X86" s="1">
        <v>12.6234</v>
      </c>
      <c r="Y86" s="1">
        <v>3.9138000000000002</v>
      </c>
      <c r="Z86" s="1">
        <v>8.241200000000001</v>
      </c>
      <c r="AA86" s="1">
        <v>10.2224</v>
      </c>
      <c r="AB86" s="1">
        <v>7.442400000000001</v>
      </c>
      <c r="AC86" s="1">
        <v>9.0597999999999992</v>
      </c>
      <c r="AD86" s="1"/>
      <c r="AE86" s="1">
        <f t="shared" si="1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36</v>
      </c>
      <c r="C87" s="1">
        <v>7</v>
      </c>
      <c r="D87" s="1">
        <v>58.881</v>
      </c>
      <c r="E87" s="1">
        <v>19.273</v>
      </c>
      <c r="F87" s="1">
        <v>46.607999999999997</v>
      </c>
      <c r="G87" s="7">
        <v>1</v>
      </c>
      <c r="H87" s="1">
        <v>60</v>
      </c>
      <c r="I87" s="1" t="s">
        <v>34</v>
      </c>
      <c r="J87" s="1">
        <v>22</v>
      </c>
      <c r="K87" s="1">
        <f t="shared" si="12"/>
        <v>-2.7270000000000003</v>
      </c>
      <c r="L87" s="1"/>
      <c r="M87" s="1"/>
      <c r="N87" s="1">
        <v>0</v>
      </c>
      <c r="O87" s="1"/>
      <c r="P87" s="1">
        <f t="shared" si="13"/>
        <v>3.8546</v>
      </c>
      <c r="Q87" s="5"/>
      <c r="R87" s="5">
        <f t="shared" si="17"/>
        <v>0</v>
      </c>
      <c r="S87" s="5"/>
      <c r="T87" s="1"/>
      <c r="U87" s="1">
        <f t="shared" si="14"/>
        <v>12.091527006693301</v>
      </c>
      <c r="V87" s="1">
        <f t="shared" si="15"/>
        <v>12.091527006693301</v>
      </c>
      <c r="W87" s="1">
        <v>2.7572000000000001</v>
      </c>
      <c r="X87" s="1">
        <v>5.593</v>
      </c>
      <c r="Y87" s="1">
        <v>3.14</v>
      </c>
      <c r="Z87" s="1">
        <v>3.8523999999999998</v>
      </c>
      <c r="AA87" s="1">
        <v>3.5024000000000002</v>
      </c>
      <c r="AB87" s="1">
        <v>2.3357999999999999</v>
      </c>
      <c r="AC87" s="1">
        <v>3.8959999999999999</v>
      </c>
      <c r="AD87" s="1"/>
      <c r="AE87" s="1">
        <f t="shared" si="1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127</v>
      </c>
      <c r="B88" s="10" t="s">
        <v>36</v>
      </c>
      <c r="C88" s="10"/>
      <c r="D88" s="10">
        <v>9.048</v>
      </c>
      <c r="E88" s="14">
        <v>6.0030000000000001</v>
      </c>
      <c r="F88" s="10"/>
      <c r="G88" s="11">
        <v>0</v>
      </c>
      <c r="H88" s="10" t="e">
        <v>#N/A</v>
      </c>
      <c r="I88" s="10" t="s">
        <v>79</v>
      </c>
      <c r="J88" s="10">
        <v>18</v>
      </c>
      <c r="K88" s="10">
        <f t="shared" si="12"/>
        <v>-11.997</v>
      </c>
      <c r="L88" s="10"/>
      <c r="M88" s="10"/>
      <c r="N88" s="10"/>
      <c r="O88" s="10"/>
      <c r="P88" s="10">
        <f t="shared" si="13"/>
        <v>1.2006000000000001</v>
      </c>
      <c r="Q88" s="12"/>
      <c r="R88" s="12"/>
      <c r="S88" s="12"/>
      <c r="T88" s="10"/>
      <c r="U88" s="10">
        <f t="shared" ref="U88:U96" si="19">(F88+N88+O88+Q88)/P88</f>
        <v>0</v>
      </c>
      <c r="V88" s="10">
        <f t="shared" si="15"/>
        <v>0</v>
      </c>
      <c r="W88" s="10">
        <v>1.8029999999999999</v>
      </c>
      <c r="X88" s="10">
        <v>1.5669999999999999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 t="s">
        <v>128</v>
      </c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36</v>
      </c>
      <c r="C89" s="1">
        <v>15</v>
      </c>
      <c r="D89" s="1">
        <v>162.33000000000001</v>
      </c>
      <c r="E89" s="14">
        <f>61.719+E88</f>
        <v>67.722000000000008</v>
      </c>
      <c r="F89" s="1">
        <v>107</v>
      </c>
      <c r="G89" s="7">
        <v>1</v>
      </c>
      <c r="H89" s="1">
        <v>60</v>
      </c>
      <c r="I89" s="1" t="s">
        <v>38</v>
      </c>
      <c r="J89" s="1">
        <v>57.5</v>
      </c>
      <c r="K89" s="1">
        <f t="shared" si="12"/>
        <v>10.222000000000008</v>
      </c>
      <c r="L89" s="1"/>
      <c r="M89" s="1"/>
      <c r="N89" s="1">
        <v>100</v>
      </c>
      <c r="O89" s="1"/>
      <c r="P89" s="1">
        <f t="shared" si="13"/>
        <v>13.544400000000001</v>
      </c>
      <c r="Q89" s="5"/>
      <c r="R89" s="5">
        <f t="shared" ref="R89:R93" si="20">Q89</f>
        <v>0</v>
      </c>
      <c r="S89" s="5"/>
      <c r="T89" s="1"/>
      <c r="U89" s="1">
        <f t="shared" ref="U89:U94" si="21">(F89+N89+O89+R89)/P89</f>
        <v>15.283069017453707</v>
      </c>
      <c r="V89" s="1">
        <f t="shared" si="15"/>
        <v>15.283069017453707</v>
      </c>
      <c r="W89" s="1">
        <v>15.938000000000001</v>
      </c>
      <c r="X89" s="1">
        <v>16.157</v>
      </c>
      <c r="Y89" s="1">
        <v>11.367800000000001</v>
      </c>
      <c r="Z89" s="1">
        <v>10.605600000000001</v>
      </c>
      <c r="AA89" s="1">
        <v>1.19</v>
      </c>
      <c r="AB89" s="1">
        <v>3.29</v>
      </c>
      <c r="AC89" s="1">
        <v>0</v>
      </c>
      <c r="AD89" s="1" t="s">
        <v>130</v>
      </c>
      <c r="AE89" s="1">
        <f t="shared" ref="AE89:AE94" si="22">G89*R89</f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33</v>
      </c>
      <c r="C90" s="1">
        <v>126</v>
      </c>
      <c r="D90" s="1">
        <v>72</v>
      </c>
      <c r="E90" s="1">
        <v>89</v>
      </c>
      <c r="F90" s="1">
        <v>96</v>
      </c>
      <c r="G90" s="7">
        <v>0.33</v>
      </c>
      <c r="H90" s="1" t="e">
        <v>#N/A</v>
      </c>
      <c r="I90" s="1" t="s">
        <v>34</v>
      </c>
      <c r="J90" s="1">
        <v>102</v>
      </c>
      <c r="K90" s="1">
        <f t="shared" si="12"/>
        <v>-13</v>
      </c>
      <c r="L90" s="1"/>
      <c r="M90" s="1"/>
      <c r="N90" s="1">
        <v>34</v>
      </c>
      <c r="O90" s="1"/>
      <c r="P90" s="1">
        <f t="shared" si="13"/>
        <v>17.8</v>
      </c>
      <c r="Q90" s="5">
        <f t="shared" ref="Q90:Q91" si="23">10*P90-O90-N90-F90</f>
        <v>48</v>
      </c>
      <c r="R90" s="5">
        <v>70</v>
      </c>
      <c r="S90" s="5">
        <v>50</v>
      </c>
      <c r="T90" s="1"/>
      <c r="U90" s="1">
        <f t="shared" si="21"/>
        <v>11.235955056179774</v>
      </c>
      <c r="V90" s="1">
        <f t="shared" si="15"/>
        <v>7.3033707865168536</v>
      </c>
      <c r="W90" s="1">
        <v>16.2</v>
      </c>
      <c r="X90" s="1">
        <v>18.399999999999999</v>
      </c>
      <c r="Y90" s="1">
        <v>14.6</v>
      </c>
      <c r="Z90" s="1">
        <v>28.8</v>
      </c>
      <c r="AA90" s="1">
        <v>14.4</v>
      </c>
      <c r="AB90" s="1">
        <v>25.6</v>
      </c>
      <c r="AC90" s="1">
        <v>27.6</v>
      </c>
      <c r="AD90" s="1"/>
      <c r="AE90" s="1">
        <f t="shared" si="22"/>
        <v>23.1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33</v>
      </c>
      <c r="C91" s="1">
        <v>488</v>
      </c>
      <c r="D91" s="1"/>
      <c r="E91" s="1">
        <v>163</v>
      </c>
      <c r="F91" s="1">
        <v>319</v>
      </c>
      <c r="G91" s="7">
        <v>0.18</v>
      </c>
      <c r="H91" s="1">
        <v>45</v>
      </c>
      <c r="I91" s="1" t="s">
        <v>34</v>
      </c>
      <c r="J91" s="1">
        <v>169</v>
      </c>
      <c r="K91" s="1">
        <f t="shared" si="12"/>
        <v>-6</v>
      </c>
      <c r="L91" s="1"/>
      <c r="M91" s="1"/>
      <c r="N91" s="1">
        <v>0</v>
      </c>
      <c r="O91" s="1"/>
      <c r="P91" s="1">
        <f t="shared" si="13"/>
        <v>32.6</v>
      </c>
      <c r="Q91" s="5">
        <f t="shared" si="23"/>
        <v>7</v>
      </c>
      <c r="R91" s="5">
        <v>40</v>
      </c>
      <c r="S91" s="5">
        <v>160</v>
      </c>
      <c r="T91" s="1"/>
      <c r="U91" s="1">
        <f t="shared" si="21"/>
        <v>11.012269938650306</v>
      </c>
      <c r="V91" s="1">
        <f t="shared" si="15"/>
        <v>9.7852760736196309</v>
      </c>
      <c r="W91" s="1">
        <v>18.399999999999999</v>
      </c>
      <c r="X91" s="1">
        <v>26.2</v>
      </c>
      <c r="Y91" s="1">
        <v>50.2</v>
      </c>
      <c r="Z91" s="1">
        <v>34.799999999999997</v>
      </c>
      <c r="AA91" s="1">
        <v>5.4</v>
      </c>
      <c r="AB91" s="1">
        <v>55.8</v>
      </c>
      <c r="AC91" s="1">
        <v>22.4</v>
      </c>
      <c r="AD91" s="1"/>
      <c r="AE91" s="1">
        <f t="shared" si="22"/>
        <v>7.1999999999999993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36</v>
      </c>
      <c r="C92" s="1"/>
      <c r="D92" s="1">
        <v>316.37400000000002</v>
      </c>
      <c r="E92" s="1">
        <v>38.558999999999997</v>
      </c>
      <c r="F92" s="1">
        <v>277.815</v>
      </c>
      <c r="G92" s="7">
        <v>1</v>
      </c>
      <c r="H92" s="1">
        <v>45</v>
      </c>
      <c r="I92" s="1" t="s">
        <v>34</v>
      </c>
      <c r="J92" s="1">
        <v>36</v>
      </c>
      <c r="K92" s="1">
        <f t="shared" si="12"/>
        <v>2.5589999999999975</v>
      </c>
      <c r="L92" s="1"/>
      <c r="M92" s="1"/>
      <c r="N92" s="1">
        <v>0</v>
      </c>
      <c r="O92" s="1"/>
      <c r="P92" s="1">
        <f t="shared" si="13"/>
        <v>7.7117999999999993</v>
      </c>
      <c r="Q92" s="5"/>
      <c r="R92" s="5">
        <f t="shared" si="20"/>
        <v>0</v>
      </c>
      <c r="S92" s="5"/>
      <c r="T92" s="1"/>
      <c r="U92" s="1">
        <f t="shared" si="21"/>
        <v>36.024663502684199</v>
      </c>
      <c r="V92" s="1">
        <f t="shared" si="15"/>
        <v>36.024663502684199</v>
      </c>
      <c r="W92" s="1">
        <v>4.4112</v>
      </c>
      <c r="X92" s="1">
        <v>33.420999999999999</v>
      </c>
      <c r="Y92" s="1">
        <v>5.3079999999999998</v>
      </c>
      <c r="Z92" s="1">
        <v>2.8203999999999998</v>
      </c>
      <c r="AA92" s="1">
        <v>0</v>
      </c>
      <c r="AB92" s="1">
        <v>0</v>
      </c>
      <c r="AC92" s="1">
        <v>0</v>
      </c>
      <c r="AD92" s="1" t="s">
        <v>134</v>
      </c>
      <c r="AE92" s="1">
        <f t="shared" si="22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36</v>
      </c>
      <c r="C93" s="1">
        <v>55</v>
      </c>
      <c r="D93" s="1">
        <v>503.42700000000002</v>
      </c>
      <c r="E93" s="1">
        <v>130.84800000000001</v>
      </c>
      <c r="F93" s="1">
        <v>426.05900000000003</v>
      </c>
      <c r="G93" s="7">
        <v>1</v>
      </c>
      <c r="H93" s="1">
        <v>45</v>
      </c>
      <c r="I93" s="1" t="s">
        <v>34</v>
      </c>
      <c r="J93" s="1">
        <v>162.19999999999999</v>
      </c>
      <c r="K93" s="1">
        <f t="shared" si="12"/>
        <v>-31.351999999999975</v>
      </c>
      <c r="L93" s="1"/>
      <c r="M93" s="1"/>
      <c r="N93" s="1">
        <v>24</v>
      </c>
      <c r="O93" s="1"/>
      <c r="P93" s="1">
        <f t="shared" si="13"/>
        <v>26.169600000000003</v>
      </c>
      <c r="Q93" s="5"/>
      <c r="R93" s="5">
        <f t="shared" si="20"/>
        <v>0</v>
      </c>
      <c r="S93" s="5"/>
      <c r="T93" s="1"/>
      <c r="U93" s="1">
        <f t="shared" si="21"/>
        <v>17.19777910247004</v>
      </c>
      <c r="V93" s="1">
        <f t="shared" si="15"/>
        <v>17.19777910247004</v>
      </c>
      <c r="W93" s="1">
        <v>44.459000000000003</v>
      </c>
      <c r="X93" s="1">
        <v>54.263199999999998</v>
      </c>
      <c r="Y93" s="1">
        <v>15.486599999999999</v>
      </c>
      <c r="Z93" s="1">
        <v>0</v>
      </c>
      <c r="AA93" s="1">
        <v>0</v>
      </c>
      <c r="AB93" s="1">
        <v>0</v>
      </c>
      <c r="AC93" s="1">
        <v>0</v>
      </c>
      <c r="AD93" s="1" t="s">
        <v>136</v>
      </c>
      <c r="AE93" s="1">
        <f t="shared" si="22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36</v>
      </c>
      <c r="C94" s="1">
        <v>98</v>
      </c>
      <c r="D94" s="1">
        <v>274.41699999999997</v>
      </c>
      <c r="E94" s="14">
        <f>174.467+E95</f>
        <v>278.42399999999998</v>
      </c>
      <c r="F94" s="1">
        <v>157.91399999999999</v>
      </c>
      <c r="G94" s="7">
        <v>1</v>
      </c>
      <c r="H94" s="1">
        <v>45</v>
      </c>
      <c r="I94" s="1" t="s">
        <v>45</v>
      </c>
      <c r="J94" s="1">
        <v>175.5</v>
      </c>
      <c r="K94" s="1">
        <f t="shared" si="12"/>
        <v>102.92399999999998</v>
      </c>
      <c r="L94" s="1"/>
      <c r="M94" s="1"/>
      <c r="N94" s="1">
        <v>380</v>
      </c>
      <c r="O94" s="1"/>
      <c r="P94" s="1">
        <f t="shared" si="13"/>
        <v>55.684799999999996</v>
      </c>
      <c r="Q94" s="5">
        <f>11*P94-O94-N94-F94</f>
        <v>74.618799999999965</v>
      </c>
      <c r="R94" s="5">
        <v>150</v>
      </c>
      <c r="S94" s="5">
        <v>220</v>
      </c>
      <c r="T94" s="1"/>
      <c r="U94" s="1">
        <f t="shared" si="21"/>
        <v>12.35371232365026</v>
      </c>
      <c r="V94" s="1">
        <f t="shared" si="15"/>
        <v>9.6599790247967139</v>
      </c>
      <c r="W94" s="1">
        <v>61.990599999999993</v>
      </c>
      <c r="X94" s="1">
        <v>46.665399999999998</v>
      </c>
      <c r="Y94" s="1">
        <v>6.9575999999999993</v>
      </c>
      <c r="Z94" s="1">
        <v>0</v>
      </c>
      <c r="AA94" s="1">
        <v>0</v>
      </c>
      <c r="AB94" s="1">
        <v>0</v>
      </c>
      <c r="AC94" s="1">
        <v>0</v>
      </c>
      <c r="AD94" s="1" t="s">
        <v>138</v>
      </c>
      <c r="AE94" s="1">
        <f t="shared" si="22"/>
        <v>150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139</v>
      </c>
      <c r="B95" s="10" t="s">
        <v>36</v>
      </c>
      <c r="C95" s="10">
        <v>69</v>
      </c>
      <c r="D95" s="10">
        <v>40.186999999999998</v>
      </c>
      <c r="E95" s="14">
        <v>103.95699999999999</v>
      </c>
      <c r="F95" s="10"/>
      <c r="G95" s="11">
        <v>0</v>
      </c>
      <c r="H95" s="10" t="e">
        <v>#N/A</v>
      </c>
      <c r="I95" s="10" t="s">
        <v>79</v>
      </c>
      <c r="J95" s="10">
        <v>101</v>
      </c>
      <c r="K95" s="10">
        <f t="shared" si="12"/>
        <v>2.9569999999999936</v>
      </c>
      <c r="L95" s="10"/>
      <c r="M95" s="10"/>
      <c r="N95" s="10"/>
      <c r="O95" s="10"/>
      <c r="P95" s="10">
        <f t="shared" si="13"/>
        <v>20.791399999999999</v>
      </c>
      <c r="Q95" s="12"/>
      <c r="R95" s="12"/>
      <c r="S95" s="12"/>
      <c r="T95" s="10"/>
      <c r="U95" s="10">
        <f t="shared" si="19"/>
        <v>0</v>
      </c>
      <c r="V95" s="10">
        <f t="shared" si="15"/>
        <v>0</v>
      </c>
      <c r="W95" s="10">
        <v>31.401399999999999</v>
      </c>
      <c r="X95" s="10">
        <v>24.631399999999999</v>
      </c>
      <c r="Y95" s="10">
        <v>6.2235999999999994</v>
      </c>
      <c r="Z95" s="10">
        <v>0</v>
      </c>
      <c r="AA95" s="10">
        <v>0</v>
      </c>
      <c r="AB95" s="10">
        <v>0</v>
      </c>
      <c r="AC95" s="10">
        <v>0</v>
      </c>
      <c r="AD95" s="10" t="s">
        <v>140</v>
      </c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5" t="s">
        <v>141</v>
      </c>
      <c r="B96" s="1" t="s">
        <v>33</v>
      </c>
      <c r="C96" s="1"/>
      <c r="D96" s="1">
        <v>1</v>
      </c>
      <c r="E96" s="14">
        <v>1</v>
      </c>
      <c r="F96" s="1"/>
      <c r="G96" s="7">
        <v>0</v>
      </c>
      <c r="H96" s="1" t="e">
        <v>#N/A</v>
      </c>
      <c r="I96" s="1" t="s">
        <v>142</v>
      </c>
      <c r="J96" s="1">
        <v>1</v>
      </c>
      <c r="K96" s="1">
        <f t="shared" si="12"/>
        <v>0</v>
      </c>
      <c r="L96" s="1"/>
      <c r="M96" s="1"/>
      <c r="N96" s="1"/>
      <c r="O96" s="1"/>
      <c r="P96" s="1">
        <f t="shared" si="13"/>
        <v>0.2</v>
      </c>
      <c r="Q96" s="5"/>
      <c r="R96" s="5"/>
      <c r="S96" s="5"/>
      <c r="T96" s="1"/>
      <c r="U96" s="1">
        <f t="shared" si="19"/>
        <v>0</v>
      </c>
      <c r="V96" s="1">
        <f t="shared" si="15"/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E96" xr:uid="{C9BE737F-DC61-46F4-8953-B3B5241E20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2024-12-23T14:18:03Z</dcterms:created>
  <dcterms:modified xsi:type="dcterms:W3CDTF">2024-12-24T11:37:45Z</dcterms:modified>
</cp:coreProperties>
</file>