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Сочи\2024\03,24\01,03,24 Сочи Ост\"/>
    </mc:Choice>
  </mc:AlternateContent>
  <xr:revisionPtr revIDLastSave="0" documentId="13_ncr:1_{12A9AD30-26FB-4909-B786-FC1F90836E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Sheet!$A$3:$AB$65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" i="1"/>
  <c r="T5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" i="1"/>
  <c r="G5" i="1" l="1"/>
  <c r="S12" i="1"/>
  <c r="S13" i="1"/>
  <c r="S14" i="1"/>
  <c r="S16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31" i="1"/>
  <c r="S33" i="1"/>
  <c r="S34" i="1"/>
  <c r="S36" i="1"/>
  <c r="S37" i="1"/>
  <c r="S38" i="1"/>
  <c r="S39" i="1"/>
  <c r="S40" i="1"/>
  <c r="S42" i="1"/>
  <c r="S43" i="1"/>
  <c r="S44" i="1"/>
  <c r="S45" i="1"/>
  <c r="S47" i="1"/>
  <c r="S48" i="1"/>
  <c r="S54" i="1"/>
  <c r="S55" i="1"/>
  <c r="S56" i="1"/>
  <c r="S57" i="1"/>
  <c r="S58" i="1"/>
  <c r="S59" i="1"/>
  <c r="S60" i="1"/>
  <c r="S61" i="1"/>
  <c r="S63" i="1"/>
  <c r="S64" i="1"/>
  <c r="S65" i="1"/>
  <c r="S7" i="1"/>
  <c r="S8" i="1"/>
  <c r="S9" i="1"/>
  <c r="S10" i="1"/>
  <c r="S6" i="1"/>
  <c r="S5" i="1" l="1"/>
  <c r="AB9" i="1"/>
  <c r="AB12" i="1"/>
  <c r="AB18" i="1"/>
  <c r="AB22" i="1"/>
  <c r="AB23" i="1"/>
  <c r="AB24" i="1"/>
  <c r="AB25" i="1"/>
  <c r="AB44" i="1"/>
  <c r="AB49" i="1"/>
  <c r="AB50" i="1"/>
  <c r="AB61" i="1"/>
  <c r="AB7" i="1"/>
  <c r="AB10" i="1"/>
  <c r="AB14" i="1"/>
  <c r="R16" i="1"/>
  <c r="AB16" i="1" s="1"/>
  <c r="AB19" i="1"/>
  <c r="AB21" i="1"/>
  <c r="AB27" i="1"/>
  <c r="AB29" i="1"/>
  <c r="AB32" i="1"/>
  <c r="AB34" i="1"/>
  <c r="R35" i="1"/>
  <c r="AB36" i="1"/>
  <c r="AB38" i="1"/>
  <c r="AB41" i="1"/>
  <c r="AB45" i="1"/>
  <c r="AB51" i="1"/>
  <c r="AB52" i="1"/>
  <c r="AB53" i="1"/>
  <c r="AB54" i="1"/>
  <c r="AB55" i="1"/>
  <c r="AB56" i="1"/>
  <c r="AB57" i="1"/>
  <c r="AB58" i="1"/>
  <c r="AB59" i="1"/>
  <c r="AB60" i="1"/>
  <c r="AB65" i="1"/>
  <c r="AB6" i="1"/>
  <c r="P36" i="1"/>
  <c r="L36" i="1"/>
  <c r="W36" i="1" l="1"/>
  <c r="AB47" i="1"/>
  <c r="AB43" i="1"/>
  <c r="AB39" i="1"/>
  <c r="AB37" i="1"/>
  <c r="AB35" i="1"/>
  <c r="AB33" i="1"/>
  <c r="AB30" i="1"/>
  <c r="AB28" i="1"/>
  <c r="AB26" i="1"/>
  <c r="AB20" i="1"/>
  <c r="AB17" i="1"/>
  <c r="AB15" i="1"/>
  <c r="AB13" i="1"/>
  <c r="AB8" i="1"/>
  <c r="X36" i="1"/>
  <c r="P7" i="1"/>
  <c r="W7" i="1" s="1"/>
  <c r="P8" i="1"/>
  <c r="X8" i="1" s="1"/>
  <c r="P9" i="1"/>
  <c r="W9" i="1" s="1"/>
  <c r="P10" i="1"/>
  <c r="P11" i="1"/>
  <c r="Q11" i="1" s="1"/>
  <c r="R11" i="1" s="1"/>
  <c r="P12" i="1"/>
  <c r="P13" i="1"/>
  <c r="W13" i="1" s="1"/>
  <c r="P14" i="1"/>
  <c r="P15" i="1"/>
  <c r="W15" i="1" s="1"/>
  <c r="P16" i="1"/>
  <c r="P17" i="1"/>
  <c r="W17" i="1" s="1"/>
  <c r="P18" i="1"/>
  <c r="P19" i="1"/>
  <c r="W19" i="1" s="1"/>
  <c r="P20" i="1"/>
  <c r="X20" i="1" s="1"/>
  <c r="P21" i="1"/>
  <c r="W21" i="1" s="1"/>
  <c r="P22" i="1"/>
  <c r="P23" i="1"/>
  <c r="P24" i="1"/>
  <c r="W24" i="1" s="1"/>
  <c r="P25" i="1"/>
  <c r="P26" i="1"/>
  <c r="X26" i="1" s="1"/>
  <c r="P27" i="1"/>
  <c r="W27" i="1" s="1"/>
  <c r="P28" i="1"/>
  <c r="X28" i="1" s="1"/>
  <c r="P29" i="1"/>
  <c r="W29" i="1" s="1"/>
  <c r="P30" i="1"/>
  <c r="X30" i="1" s="1"/>
  <c r="P31" i="1"/>
  <c r="Q31" i="1" s="1"/>
  <c r="P32" i="1"/>
  <c r="P33" i="1"/>
  <c r="W33" i="1" s="1"/>
  <c r="P34" i="1"/>
  <c r="P35" i="1"/>
  <c r="W35" i="1" s="1"/>
  <c r="P38" i="1"/>
  <c r="W38" i="1" s="1"/>
  <c r="P39" i="1"/>
  <c r="X39" i="1" s="1"/>
  <c r="P41" i="1"/>
  <c r="W41" i="1" s="1"/>
  <c r="P42" i="1"/>
  <c r="P43" i="1"/>
  <c r="W43" i="1" s="1"/>
  <c r="P44" i="1"/>
  <c r="P45" i="1"/>
  <c r="W45" i="1" s="1"/>
  <c r="P46" i="1"/>
  <c r="P47" i="1"/>
  <c r="W47" i="1" s="1"/>
  <c r="P48" i="1"/>
  <c r="P49" i="1"/>
  <c r="W49" i="1" s="1"/>
  <c r="P50" i="1"/>
  <c r="P51" i="1"/>
  <c r="W51" i="1" s="1"/>
  <c r="P52" i="1"/>
  <c r="X52" i="1" s="1"/>
  <c r="P53" i="1"/>
  <c r="X53" i="1" s="1"/>
  <c r="P54" i="1"/>
  <c r="X54" i="1" s="1"/>
  <c r="P55" i="1"/>
  <c r="X55" i="1" s="1"/>
  <c r="P56" i="1"/>
  <c r="X56" i="1" s="1"/>
  <c r="P57" i="1"/>
  <c r="X57" i="1" s="1"/>
  <c r="P58" i="1"/>
  <c r="X58" i="1" s="1"/>
  <c r="P59" i="1"/>
  <c r="X59" i="1" s="1"/>
  <c r="P60" i="1"/>
  <c r="X60" i="1" s="1"/>
  <c r="P61" i="1"/>
  <c r="P62" i="1"/>
  <c r="X62" i="1" s="1"/>
  <c r="P63" i="1"/>
  <c r="X63" i="1" s="1"/>
  <c r="P65" i="1"/>
  <c r="X65" i="1" s="1"/>
  <c r="P6" i="1"/>
  <c r="W6" i="1" s="1"/>
  <c r="E40" i="1"/>
  <c r="P40" i="1" s="1"/>
  <c r="X40" i="1" s="1"/>
  <c r="E64" i="1"/>
  <c r="P64" i="1" s="1"/>
  <c r="X64" i="1" s="1"/>
  <c r="W57" i="1" l="1"/>
  <c r="W53" i="1"/>
  <c r="X50" i="1"/>
  <c r="W50" i="1"/>
  <c r="X44" i="1"/>
  <c r="W44" i="1"/>
  <c r="AB31" i="1"/>
  <c r="W31" i="1"/>
  <c r="Q23" i="1"/>
  <c r="W23" i="1"/>
  <c r="W65" i="1"/>
  <c r="W56" i="1"/>
  <c r="W54" i="1"/>
  <c r="X61" i="1"/>
  <c r="W61" i="1"/>
  <c r="X32" i="1"/>
  <c r="W32" i="1"/>
  <c r="X22" i="1"/>
  <c r="W22" i="1"/>
  <c r="X18" i="1"/>
  <c r="W18" i="1"/>
  <c r="X16" i="1"/>
  <c r="W16" i="1"/>
  <c r="X14" i="1"/>
  <c r="W14" i="1"/>
  <c r="X12" i="1"/>
  <c r="W12" i="1"/>
  <c r="X10" i="1"/>
  <c r="W10" i="1"/>
  <c r="W55" i="1"/>
  <c r="W59" i="1"/>
  <c r="W52" i="1"/>
  <c r="W60" i="1"/>
  <c r="W58" i="1"/>
  <c r="W8" i="1"/>
  <c r="W20" i="1"/>
  <c r="W26" i="1"/>
  <c r="W28" i="1"/>
  <c r="W30" i="1"/>
  <c r="W39" i="1"/>
  <c r="Q25" i="1"/>
  <c r="W25" i="1"/>
  <c r="AB11" i="1"/>
  <c r="W11" i="1"/>
  <c r="X48" i="1"/>
  <c r="Q48" i="1"/>
  <c r="R48" i="1" s="1"/>
  <c r="X42" i="1"/>
  <c r="Q42" i="1"/>
  <c r="X46" i="1"/>
  <c r="Q46" i="1"/>
  <c r="X24" i="1"/>
  <c r="Q24" i="1"/>
  <c r="Q18" i="1"/>
  <c r="Q22" i="1"/>
  <c r="Q40" i="1"/>
  <c r="Q62" i="1"/>
  <c r="Q64" i="1"/>
  <c r="X6" i="1"/>
  <c r="Q12" i="1"/>
  <c r="Q61" i="1"/>
  <c r="Q63" i="1"/>
  <c r="X51" i="1"/>
  <c r="X49" i="1"/>
  <c r="X47" i="1"/>
  <c r="X45" i="1"/>
  <c r="X43" i="1"/>
  <c r="X41" i="1"/>
  <c r="X38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F34" i="1"/>
  <c r="W34" i="1" s="1"/>
  <c r="E37" i="1"/>
  <c r="P37" i="1" s="1"/>
  <c r="W37" i="1" s="1"/>
  <c r="AB48" i="1" l="1"/>
  <c r="W48" i="1"/>
  <c r="R42" i="1"/>
  <c r="X34" i="1"/>
  <c r="X37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Z5" i="1"/>
  <c r="Y5" i="1"/>
  <c r="U5" i="1"/>
  <c r="Q5" i="1"/>
  <c r="P5" i="1"/>
  <c r="O5" i="1"/>
  <c r="N5" i="1"/>
  <c r="M5" i="1"/>
  <c r="K5" i="1"/>
  <c r="F5" i="1"/>
  <c r="E5" i="1"/>
  <c r="AB42" i="1" l="1"/>
  <c r="W42" i="1"/>
  <c r="AB40" i="1"/>
  <c r="W40" i="1"/>
  <c r="AB64" i="1"/>
  <c r="W64" i="1"/>
  <c r="AB46" i="1"/>
  <c r="W46" i="1"/>
  <c r="AB62" i="1"/>
  <c r="W62" i="1"/>
  <c r="AB63" i="1"/>
  <c r="W63" i="1"/>
  <c r="R5" i="1"/>
  <c r="L5" i="1"/>
  <c r="AB5" i="1" l="1"/>
</calcChain>
</file>

<file path=xl/sharedStrings.xml><?xml version="1.0" encoding="utf-8"?>
<sst xmlns="http://schemas.openxmlformats.org/spreadsheetml/2006/main" count="196" uniqueCount="112">
  <si>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</si>
  <si>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</si>
  <si>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</si>
  <si>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</si>
  <si>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</si>
  <si>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</si>
  <si>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</si>
  <si>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</si>
  <si>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</si>
  <si>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</si>
  <si>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</si>
  <si>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</si>
  <si>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</si>
  <si>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</si>
  <si>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</si>
  <si>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</si>
  <si>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</si>
  <si>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</si>
  <si>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</si>
  <si>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</si>
  <si>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</si>
  <si>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</si>
  <si>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</si>
  <si>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</si>
  <si>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26,02,</t>
  </si>
  <si>
    <t>19,02,</t>
  </si>
  <si>
    <t>12,02,</t>
  </si>
  <si>
    <t>4063 МЯСНАЯ Папа может вар п/о_Л   ОСТАНКИНО</t>
  </si>
  <si>
    <t>кг</t>
  </si>
  <si>
    <t>19,02,24 филиал обнулили заказ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</si>
  <si>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</si>
  <si>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</si>
  <si>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</si>
  <si>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</si>
  <si>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</si>
  <si>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</si>
  <si>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</si>
  <si>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Бофорта стоп</t>
  </si>
  <si>
    <t>5692 САЛЯМИ Папа может с/к в/у 1/220 8шт. ОСТАНКИНО</t>
  </si>
  <si>
    <t>нужно увеличить продажи</t>
  </si>
  <si>
    <t>5706 АРОМАТНАЯ Папа может с/к в/у 1/250 8шт.  ОСТАНКИНО</t>
  </si>
  <si>
    <t>5867 ЭКСТРА Папа может с/к с/н в/у 1/100_60с   ОСТАНКИНО</t>
  </si>
  <si>
    <t>5981 МОЛОЧНЫЕ ТРАДИЦ. сос п/о мгс 1*6_45с   ОСТАНКИНО</t>
  </si>
  <si>
    <t>завод не отгрузил 17,02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</si>
  <si>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</si>
  <si>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</si>
  <si>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</si>
  <si>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</si>
  <si>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</si>
  <si>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</si>
  <si>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</si>
  <si>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6225 ИМПЕРСКАЯ И БАЛЫКОВАЯ в/к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</si>
  <si>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</si>
  <si>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</si>
  <si>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</si>
  <si>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</si>
  <si>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</si>
  <si>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</si>
  <si>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</si>
  <si>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</si>
  <si>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</si>
  <si>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</si>
  <si>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6395 БАЛЫКОВАЯ п/к в/у срез 0.31кг ОСТАНКИНО</t>
  </si>
  <si>
    <t>6439 ХОТ-ДОГ Папа может сос п/о мгс 0.38кг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</si>
  <si>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</si>
  <si>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</si>
  <si>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</si>
  <si>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</si>
  <si>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</si>
  <si>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</si>
  <si>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6562 СЕРВЕЛАТ КАРЕЛЬСКИЙ СН в/к в/у 0,28кг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</si>
  <si>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</si>
  <si>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</si>
  <si>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</si>
  <si>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</si>
  <si>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</si>
  <si>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</si>
  <si>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</si>
  <si>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</si>
  <si>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выведен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</si>
  <si>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</si>
  <si>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</si>
  <si>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</si>
  <si>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</si>
  <si>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</si>
  <si>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</si>
  <si>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</si>
  <si>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</si>
  <si>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</si>
  <si>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</si>
  <si>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</si>
  <si>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</si>
  <si>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</si>
  <si>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то же что и 6439 (задвоенное СКЮ)</t>
  </si>
  <si>
    <t>то же что и 6241</t>
  </si>
  <si>
    <t>то же что и 6392 (задвоенное СКЮ)</t>
  </si>
  <si>
    <t>то же что и 6348</t>
  </si>
  <si>
    <t>24,02,24 завод не привез</t>
  </si>
  <si>
    <t>то же что и 6726 (задвоенное СКЮ)</t>
  </si>
  <si>
    <t>то же что и 6641 / 19,02,24 филиал обнулили заказ</t>
  </si>
  <si>
    <t>то же что и 6453 (задвоенное СКЮ)</t>
  </si>
  <si>
    <t>то же что и 5867</t>
  </si>
  <si>
    <t>св</t>
  </si>
  <si>
    <t>6407 ЧЕСНОЧНАЯ п/к в/у срез 0.35кг 8шт.   ОСТАНКИНО</t>
  </si>
  <si>
    <t>заказ</t>
  </si>
  <si>
    <t>29,02,</t>
  </si>
  <si>
    <r>
      <t xml:space="preserve">26,02,24 филиал обнулили заказ / </t>
    </r>
    <r>
      <rPr>
        <b/>
        <sz val="10"/>
        <color rgb="FFFF0000"/>
        <rFont val="Arial"/>
        <family val="2"/>
        <charset val="204"/>
      </rPr>
      <t>откорректировать минуса!!!</t>
    </r>
  </si>
  <si>
    <t>26,02,24 филиал обнулили заказ</t>
  </si>
  <si>
    <t>26,02,24 филиал обнулили заказ / завод не отгрузил 24,02,24</t>
  </si>
  <si>
    <t>дозаказ</t>
  </si>
  <si>
    <t>01,03,</t>
  </si>
  <si>
    <t>подтвердить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</si>
</sst>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5" borderId="2" xfId="1" applyNumberFormat="1" applyFill="1" applyBorder="1"/>
    <xf numFmtId="164" fontId="3" fillId="2" borderId="1" xfId="1" applyNumberFormat="1" applyFont="1" applyFill="1"/>
    <xf numFmtId="164" fontId="9" fillId="0" borderId="1" xfId="1" applyNumberFormat="1" applyFont="1"/>
    <xf numFmtId="164" fontId="10" fillId="2" borderId="1" xfId="1" applyNumberFormat="1" applyFont="1" applyFill="1"/>
    <xf numFmtId="164" fontId="9" fillId="3" borderId="1" xfId="1" applyNumberFormat="1" applyFont="1" applyFill="1"/>
    <xf numFmtId="164" fontId="9" fillId="0" borderId="2" xfId="1" applyNumberFormat="1" applyFont="1" applyBorder="1"/>
    <xf numFmtId="0" fontId="8" fillId="0" borderId="0" xfId="0" applyFont="1"/>
    <xf numFmtId="164" fontId="11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89;&#1090;%2001,03,24%20&#1057;&#1086;&#1095;&#1080;%20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54;&#1089;&#1090;&#1072;&#1090;&#1082;&#1080;%20&#1054;&#1089;&#1090;&#1072;&#1085;&#1082;&#1080;&#1085;&#1086;%20(1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D4" t="str">
            <v>Период: 23.02.2024 - 01.03.2024</v>
          </cell>
        </row>
        <row r="5">
          <cell r="D5" t="str">
            <v>Количество товаров: В единицах хранения</v>
          </cell>
        </row>
        <row r="6">
          <cell r="A6" t="str">
            <v>Отбор:</v>
          </cell>
          <cell r="D6" t="str">
            <v>Склад В списке "Основной склад ОСТАНКИНО ..." И
Номенклатура В группе из списка "Останкино ООО"</v>
          </cell>
        </row>
        <row r="8">
          <cell r="A8" t="str">
            <v>Склад</v>
          </cell>
          <cell r="M8" t="str">
            <v>Количество</v>
          </cell>
          <cell r="R8" t="str">
            <v>Вес (нетто), кг</v>
          </cell>
        </row>
        <row r="9">
          <cell r="A9" t="str">
            <v>Номенклатура</v>
          </cell>
          <cell r="K9" t="str">
            <v>Ед. изм.</v>
          </cell>
          <cell r="M9" t="str">
            <v>Начальный остаток</v>
          </cell>
          <cell r="O9" t="str">
            <v>Приход</v>
          </cell>
          <cell r="P9" t="str">
            <v>Расход</v>
          </cell>
          <cell r="Q9" t="str">
            <v>Конечный остаток</v>
          </cell>
          <cell r="R9" t="str">
            <v>Конечный остаток</v>
          </cell>
        </row>
        <row r="10">
          <cell r="A10" t="str">
            <v>Основной склад ОСТАНКИНО (Сочи)</v>
          </cell>
          <cell r="R10">
            <v>545.65800000000002</v>
          </cell>
        </row>
        <row r="11">
          <cell r="A11" t="str">
            <v>3717 СОЧНЫЕ сос п/о мгс 1*6 ОСТАНКИНО</v>
          </cell>
          <cell r="K11" t="str">
            <v>кг</v>
          </cell>
          <cell r="P11">
            <v>1.08</v>
          </cell>
          <cell r="Q11">
            <v>-1.08</v>
          </cell>
          <cell r="R11">
            <v>-1.08</v>
          </cell>
        </row>
        <row r="12">
          <cell r="A12" t="str">
            <v>4063 МЯСНАЯ Папа может вар п/о_Л   ОСТАНКИНО</v>
          </cell>
          <cell r="K12" t="str">
            <v>кг</v>
          </cell>
          <cell r="M12">
            <v>4.048</v>
          </cell>
          <cell r="O12">
            <v>16.059999999999999</v>
          </cell>
          <cell r="P12">
            <v>8.0890000000000004</v>
          </cell>
          <cell r="Q12">
            <v>12.019</v>
          </cell>
          <cell r="R12">
            <v>12.019</v>
          </cell>
        </row>
        <row r="13">
          <cell r="A13" t="str">
            <v>4943 Краковская Традиция 0,330 кг ОСТАНКИНО</v>
          </cell>
          <cell r="K13" t="str">
            <v>шт</v>
          </cell>
          <cell r="M13">
            <v>12</v>
          </cell>
          <cell r="O13">
            <v>90</v>
          </cell>
          <cell r="P13">
            <v>61</v>
          </cell>
          <cell r="Q13">
            <v>41</v>
          </cell>
          <cell r="R13">
            <v>13.53</v>
          </cell>
        </row>
        <row r="14">
          <cell r="A14" t="str">
            <v>5015 БУРГУНДИЯ с/к в/у 1/250 ОСТАНКИНО</v>
          </cell>
          <cell r="K14" t="str">
            <v>шт</v>
          </cell>
          <cell r="M14">
            <v>9</v>
          </cell>
          <cell r="O14">
            <v>185</v>
          </cell>
          <cell r="P14">
            <v>100</v>
          </cell>
          <cell r="Q14">
            <v>94</v>
          </cell>
          <cell r="R14">
            <v>23.5</v>
          </cell>
        </row>
        <row r="15">
          <cell r="A15" t="str">
            <v>5483 ЭКСТРА Папа может с/к в/у 1/250 8шт.   ОСТАНКИНО</v>
          </cell>
          <cell r="K15" t="str">
            <v>шт</v>
          </cell>
          <cell r="M15">
            <v>40</v>
          </cell>
          <cell r="O15">
            <v>45</v>
          </cell>
          <cell r="P15">
            <v>43</v>
          </cell>
          <cell r="Q15">
            <v>42</v>
          </cell>
          <cell r="R15">
            <v>10.5</v>
          </cell>
        </row>
        <row r="16">
          <cell r="A16" t="str">
            <v>5533 СОЧНЫЕ сос п/о в/у 1/350 8шт_45с   ОСТАНКИНО</v>
          </cell>
          <cell r="K16" t="str">
            <v>шт</v>
          </cell>
          <cell r="M16">
            <v>-72</v>
          </cell>
          <cell r="O16">
            <v>240</v>
          </cell>
          <cell r="P16">
            <v>217</v>
          </cell>
          <cell r="Q16">
            <v>-49</v>
          </cell>
          <cell r="R16">
            <v>-17.149999999999999</v>
          </cell>
        </row>
        <row r="17">
          <cell r="A17" t="str">
            <v>5679 САЛЯМИ ИТАЛЬЯНСКАЯ с/к в/у 1/150_60с ОСТАНКИНО</v>
          </cell>
          <cell r="K17" t="str">
            <v>шт</v>
          </cell>
          <cell r="M17">
            <v>5</v>
          </cell>
          <cell r="O17">
            <v>114</v>
          </cell>
          <cell r="P17">
            <v>119</v>
          </cell>
        </row>
        <row r="18">
          <cell r="A18" t="str">
            <v>5682 САЛЯМИ МЕЛКОЗЕРНЕНАЯ с/к в/у 1/120_60с   ОСТАНКИНО</v>
          </cell>
          <cell r="K18" t="str">
            <v>шт</v>
          </cell>
          <cell r="M18">
            <v>11</v>
          </cell>
          <cell r="O18">
            <v>173</v>
          </cell>
          <cell r="P18">
            <v>146</v>
          </cell>
          <cell r="Q18">
            <v>38</v>
          </cell>
          <cell r="R18">
            <v>4.5599999999999996</v>
          </cell>
        </row>
        <row r="19">
          <cell r="A19" t="str">
            <v>5692 САЛЯМИ Папа может с/к в/у 1/220 8шт. ОСТАНКИНО</v>
          </cell>
          <cell r="K19" t="str">
            <v>шт</v>
          </cell>
          <cell r="M19">
            <v>114</v>
          </cell>
          <cell r="O19">
            <v>3</v>
          </cell>
          <cell r="P19">
            <v>37</v>
          </cell>
          <cell r="Q19">
            <v>80</v>
          </cell>
          <cell r="R19">
            <v>17.600000000000001</v>
          </cell>
        </row>
        <row r="20">
          <cell r="A20" t="str">
            <v>5706 АРОМАТНАЯ Папа может с/к в/у 1/250 8шт.  ОСТАНКИНО</v>
          </cell>
          <cell r="K20" t="str">
            <v>шт</v>
          </cell>
          <cell r="M20">
            <v>37</v>
          </cell>
          <cell r="O20">
            <v>131</v>
          </cell>
          <cell r="P20">
            <v>109</v>
          </cell>
          <cell r="Q20">
            <v>59</v>
          </cell>
          <cell r="R20">
            <v>14.75</v>
          </cell>
        </row>
        <row r="21">
          <cell r="A21" t="str">
            <v>5867 ЭКСТРА Папа может с/к с/н в/у 1/100_60с   ОСТАНКИНО</v>
          </cell>
          <cell r="K21" t="str">
            <v>шт</v>
          </cell>
          <cell r="M21">
            <v>-2</v>
          </cell>
          <cell r="O21">
            <v>2</v>
          </cell>
        </row>
        <row r="22">
          <cell r="A22" t="str">
            <v>5981 МОЛОЧНЫЕ ТРАДИЦ. сос п/о мгс 1*6_45с   ОСТАНКИНО</v>
          </cell>
          <cell r="K22" t="str">
            <v>кг</v>
          </cell>
          <cell r="M22">
            <v>5.3620000000000001</v>
          </cell>
          <cell r="P22">
            <v>5.3659999999999997</v>
          </cell>
          <cell r="Q22">
            <v>-4.0000000000000001E-3</v>
          </cell>
          <cell r="R22">
            <v>-4.0000000000000001E-3</v>
          </cell>
        </row>
        <row r="23">
          <cell r="A23" t="str">
            <v>6041 МОЛОЧНЫЕ К ЗАВТРАКУ сос п/о мгс 1*3   ОСТАНКИНО</v>
          </cell>
          <cell r="K23" t="str">
            <v>кг</v>
          </cell>
          <cell r="M23">
            <v>14.648</v>
          </cell>
          <cell r="P23">
            <v>8.3970000000000002</v>
          </cell>
          <cell r="Q23">
            <v>6.2510000000000003</v>
          </cell>
          <cell r="R23">
            <v>6.2510000000000003</v>
          </cell>
        </row>
        <row r="24">
          <cell r="A24" t="str">
            <v>6042 МОЛОЧНЫЕ К ЗАВТРАКУ сос п/о в/у 0.4кг   ОСТАНКИНО</v>
          </cell>
          <cell r="K24" t="str">
            <v>шт</v>
          </cell>
          <cell r="M24">
            <v>-5</v>
          </cell>
          <cell r="O24">
            <v>82</v>
          </cell>
          <cell r="P24">
            <v>63</v>
          </cell>
          <cell r="Q24">
            <v>14</v>
          </cell>
          <cell r="R24">
            <v>5.6</v>
          </cell>
        </row>
        <row r="25">
          <cell r="A25" t="str">
            <v>6113 СОЧНЫЕ сос п/о мгс1*6_Ашан ОСТАНКИНО</v>
          </cell>
          <cell r="K25" t="str">
            <v>кг</v>
          </cell>
          <cell r="M25">
            <v>18.475999999999999</v>
          </cell>
          <cell r="P25">
            <v>7.6130000000000004</v>
          </cell>
          <cell r="Q25">
            <v>10.863</v>
          </cell>
          <cell r="R25">
            <v>10.863</v>
          </cell>
        </row>
        <row r="26">
          <cell r="A26" t="str">
            <v>6144 МОЛОЧНЫЕ ТРАДИЦ сос п/о в/у 1/360 (1+1) ОСТАНКИНО</v>
          </cell>
          <cell r="K26" t="str">
            <v>шт</v>
          </cell>
          <cell r="O26">
            <v>10</v>
          </cell>
          <cell r="P26">
            <v>4</v>
          </cell>
          <cell r="Q26">
            <v>6</v>
          </cell>
          <cell r="R26">
            <v>2.16</v>
          </cell>
        </row>
        <row r="27">
          <cell r="A27" t="str">
            <v>6196 ВЕТЧ.ФИЛЕЙНАЯ Папа может п/о 400*6   ОСТАНКИНО</v>
          </cell>
          <cell r="K27" t="str">
            <v>шт</v>
          </cell>
          <cell r="M27">
            <v>15</v>
          </cell>
          <cell r="O27">
            <v>132</v>
          </cell>
          <cell r="P27">
            <v>132</v>
          </cell>
          <cell r="Q27">
            <v>15</v>
          </cell>
          <cell r="R27">
            <v>6</v>
          </cell>
        </row>
        <row r="28">
          <cell r="A28" t="str">
            <v>6213 СЕРВЕЛАТ ФИНСКИЙ СН в/к в/у 0.35кг 8шт.  ОСТАНКИНО</v>
          </cell>
          <cell r="K28" t="str">
            <v>шт</v>
          </cell>
          <cell r="M28">
            <v>-3</v>
          </cell>
          <cell r="O28">
            <v>17</v>
          </cell>
          <cell r="P28">
            <v>3</v>
          </cell>
          <cell r="Q28">
            <v>11</v>
          </cell>
          <cell r="R28">
            <v>3.85</v>
          </cell>
        </row>
        <row r="29">
          <cell r="A29" t="str">
            <v>6222 ИТАЛЬЯНСКОЕ АССОРТИ с/в с/н мгс 1/90 ОСТАНКИНО</v>
          </cell>
          <cell r="K29" t="str">
            <v>шт</v>
          </cell>
          <cell r="O29">
            <v>62</v>
          </cell>
          <cell r="P29">
            <v>57</v>
          </cell>
          <cell r="Q29">
            <v>5</v>
          </cell>
          <cell r="R29">
            <v>0.45</v>
          </cell>
        </row>
        <row r="30">
          <cell r="A30" t="str">
            <v>6223 БАЛЫК И ШЕЙКА с/в с/н мгс 1/90 10 шт ОСТАНКИНО</v>
          </cell>
          <cell r="K30" t="str">
            <v>шт</v>
          </cell>
          <cell r="O30">
            <v>22</v>
          </cell>
          <cell r="P30">
            <v>21</v>
          </cell>
          <cell r="Q30">
            <v>1</v>
          </cell>
          <cell r="R30">
            <v>0.09</v>
          </cell>
        </row>
        <row r="31">
          <cell r="A31" t="str">
            <v>6225 ИМПЕРСКАЯ И БАЛЫКОВАЯ в/к с/н мгс 1/90  ОСТАНКИНО</v>
          </cell>
          <cell r="K31" t="str">
            <v>шт</v>
          </cell>
          <cell r="O31">
            <v>3</v>
          </cell>
          <cell r="P31">
            <v>3</v>
          </cell>
        </row>
        <row r="32">
          <cell r="A32" t="str">
            <v>6228 МЯСНОЕ АССОРТИ к/з с/н мгс 1/90 10шт.  ОСТАНКИНО</v>
          </cell>
          <cell r="K32" t="str">
            <v>шт</v>
          </cell>
          <cell r="O32">
            <v>23</v>
          </cell>
          <cell r="P32">
            <v>22</v>
          </cell>
          <cell r="Q32">
            <v>1</v>
          </cell>
          <cell r="R32">
            <v>0.09</v>
          </cell>
        </row>
        <row r="33">
          <cell r="A33" t="str">
            <v>6241 ХОТ-ДОГ Папа может сос п/о мгс 0.38кг  ОСТАНКИНО</v>
          </cell>
          <cell r="K33" t="str">
            <v>шт</v>
          </cell>
          <cell r="M33">
            <v>57</v>
          </cell>
          <cell r="P33">
            <v>10</v>
          </cell>
          <cell r="Q33">
            <v>47</v>
          </cell>
          <cell r="R33">
            <v>17.86</v>
          </cell>
        </row>
        <row r="34">
          <cell r="A34" t="str">
            <v>6268 ГОВЯЖЬЯ Папа может вар п/о 0,4кг 8 шт.  ОСТАНКИНО</v>
          </cell>
          <cell r="K34" t="str">
            <v>шт</v>
          </cell>
          <cell r="M34">
            <v>66</v>
          </cell>
          <cell r="O34">
            <v>8</v>
          </cell>
          <cell r="P34">
            <v>37</v>
          </cell>
          <cell r="Q34">
            <v>37</v>
          </cell>
          <cell r="R34">
            <v>14.8</v>
          </cell>
        </row>
        <row r="35">
          <cell r="A35" t="str">
            <v>6279 КОРЕЙКА ПО-ОСТ.к/в в/с с/н в/у 1/150_45с  ОСТАНКИНО</v>
          </cell>
          <cell r="K35" t="str">
            <v>шт</v>
          </cell>
          <cell r="M35">
            <v>1</v>
          </cell>
          <cell r="O35">
            <v>123</v>
          </cell>
          <cell r="P35">
            <v>104</v>
          </cell>
          <cell r="Q35">
            <v>20</v>
          </cell>
          <cell r="R35">
            <v>3</v>
          </cell>
        </row>
        <row r="36">
          <cell r="A36" t="str">
            <v>6302 БАЛЫКОВАЯ СН в/к в/у 0.35кг 8шт.  ОСТАНКИНО</v>
          </cell>
          <cell r="K36" t="str">
            <v>шт</v>
          </cell>
          <cell r="M36">
            <v>1</v>
          </cell>
          <cell r="O36">
            <v>16</v>
          </cell>
          <cell r="P36">
            <v>4</v>
          </cell>
          <cell r="Q36">
            <v>13</v>
          </cell>
          <cell r="R36">
            <v>4.55</v>
          </cell>
        </row>
        <row r="37">
          <cell r="A37" t="str">
            <v>6333 МЯСНАЯ Папа может вар п/о 0.4кг 8шт.  ОСТАНКИНО</v>
          </cell>
          <cell r="K37" t="str">
            <v>шт</v>
          </cell>
          <cell r="M37">
            <v>27</v>
          </cell>
          <cell r="O37">
            <v>162</v>
          </cell>
          <cell r="P37">
            <v>169</v>
          </cell>
          <cell r="Q37">
            <v>20</v>
          </cell>
          <cell r="R37">
            <v>8</v>
          </cell>
        </row>
        <row r="38">
          <cell r="A38" t="str">
            <v>6337 МЯСНАЯ СО ШПИКОМ вар п/о 0,5кг 8шт ОСТАНКИНО</v>
          </cell>
          <cell r="K38" t="str">
            <v>шт</v>
          </cell>
          <cell r="M38">
            <v>-1</v>
          </cell>
          <cell r="O38">
            <v>37</v>
          </cell>
          <cell r="P38">
            <v>36</v>
          </cell>
        </row>
        <row r="39">
          <cell r="A39" t="str">
            <v>6348 ФИЛЕЙНАЯ Папа может вар п/о 0,4кг 8шт.  ОСТАНКИНО</v>
          </cell>
          <cell r="K39" t="str">
            <v>шт</v>
          </cell>
          <cell r="M39">
            <v>-29</v>
          </cell>
          <cell r="P39">
            <v>1</v>
          </cell>
          <cell r="Q39">
            <v>-30</v>
          </cell>
          <cell r="R39">
            <v>-12</v>
          </cell>
        </row>
        <row r="40">
          <cell r="A40" t="str">
            <v>6353 ЭКСТРА Папа может вар п/о 0.4кг 8шт.  ОСТАНКИНО</v>
          </cell>
          <cell r="K40" t="str">
            <v>шт</v>
          </cell>
          <cell r="M40">
            <v>-6</v>
          </cell>
          <cell r="O40">
            <v>82</v>
          </cell>
          <cell r="P40">
            <v>48</v>
          </cell>
          <cell r="Q40">
            <v>28</v>
          </cell>
          <cell r="R40">
            <v>11.2</v>
          </cell>
        </row>
        <row r="41">
          <cell r="A41" t="str">
            <v>6392 ФИЛЕЙНАЯ Папа может вар п/о 0.4кг. ОСТАНКИНО</v>
          </cell>
          <cell r="K41" t="str">
            <v>шт</v>
          </cell>
          <cell r="M41">
            <v>40</v>
          </cell>
          <cell r="O41">
            <v>64</v>
          </cell>
          <cell r="P41">
            <v>41</v>
          </cell>
          <cell r="Q41">
            <v>63</v>
          </cell>
          <cell r="R41">
            <v>25.2</v>
          </cell>
        </row>
        <row r="42">
          <cell r="A42" t="str">
            <v>6407 ЧЕСНОЧНАЯ п/к в/у срез 0.35кг 8шт.   ОСТАНКИНО</v>
          </cell>
          <cell r="K42" t="str">
            <v>шт</v>
          </cell>
          <cell r="M42">
            <v>21</v>
          </cell>
          <cell r="P42">
            <v>2</v>
          </cell>
          <cell r="Q42">
            <v>19</v>
          </cell>
          <cell r="R42">
            <v>6.65</v>
          </cell>
        </row>
        <row r="43">
          <cell r="A43" t="str">
            <v>6439 ХОТ-ДОГ Папа может сос п/о мгс 0.38кг  ОСТАНКИНО</v>
          </cell>
          <cell r="K43" t="str">
            <v>шт</v>
          </cell>
          <cell r="M43">
            <v>29</v>
          </cell>
          <cell r="P43">
            <v>7</v>
          </cell>
          <cell r="Q43">
            <v>22</v>
          </cell>
          <cell r="R43">
            <v>8.36</v>
          </cell>
        </row>
        <row r="44">
          <cell r="A44" t="str">
            <v>6450 БЕКОН с/к с/н в/у 1/100 10шт   ОСТАНКИНО</v>
          </cell>
          <cell r="K44" t="str">
            <v>шт</v>
          </cell>
          <cell r="M44">
            <v>5</v>
          </cell>
          <cell r="O44">
            <v>150</v>
          </cell>
          <cell r="P44">
            <v>93</v>
          </cell>
          <cell r="Q44">
            <v>62</v>
          </cell>
          <cell r="R44">
            <v>6.2</v>
          </cell>
        </row>
        <row r="45">
          <cell r="A45" t="str">
            <v>6452 ДЫМОВИЦА ИЗ ЛОПАТКИ к/в с/н в/у 1/150*10   ОСТАНКИНО</v>
          </cell>
          <cell r="K45" t="str">
            <v>шт</v>
          </cell>
          <cell r="O45">
            <v>153</v>
          </cell>
          <cell r="P45">
            <v>152</v>
          </cell>
          <cell r="Q45">
            <v>1</v>
          </cell>
          <cell r="R45">
            <v>0.15</v>
          </cell>
        </row>
        <row r="46">
          <cell r="A46" t="str">
            <v>6453 ЭКСТРА Папа может с/к с/н в/у 1/100 14шт.   ОСТАНКИНО</v>
          </cell>
          <cell r="K46" t="str">
            <v>шт</v>
          </cell>
          <cell r="M46">
            <v>76</v>
          </cell>
          <cell r="O46">
            <v>197</v>
          </cell>
          <cell r="P46">
            <v>186</v>
          </cell>
          <cell r="Q46">
            <v>87</v>
          </cell>
          <cell r="R46">
            <v>8.6999999999999993</v>
          </cell>
        </row>
        <row r="47">
          <cell r="A47" t="str">
            <v>6454 АРОМАТНАЯ с/к с/н в/у 1/100 10шт ОСТАНКИНО</v>
          </cell>
          <cell r="K47" t="str">
            <v>шт</v>
          </cell>
          <cell r="M47">
            <v>-10</v>
          </cell>
          <cell r="O47">
            <v>260</v>
          </cell>
          <cell r="P47">
            <v>250</v>
          </cell>
        </row>
        <row r="48">
          <cell r="A48" t="str">
            <v>6459 СЕРВЕЛАТ ШВЕЙЦАРСКИЙ в/к с/н в/у 1/100  ОСТАНКИНО</v>
          </cell>
          <cell r="K48" t="str">
            <v>шт</v>
          </cell>
          <cell r="O48">
            <v>21</v>
          </cell>
          <cell r="P48">
            <v>20</v>
          </cell>
          <cell r="Q48">
            <v>1</v>
          </cell>
          <cell r="R48">
            <v>0.1</v>
          </cell>
        </row>
        <row r="49">
          <cell r="A49" t="str">
            <v>6500 КАРБОНАД к/в в/с с/н в/у 1/150 8шт.  ОСТАНКИНО</v>
          </cell>
          <cell r="K49" t="str">
            <v>шт</v>
          </cell>
          <cell r="O49">
            <v>163</v>
          </cell>
          <cell r="P49">
            <v>163</v>
          </cell>
        </row>
        <row r="50">
          <cell r="A50" t="str">
            <v>6534 СЕРВЕЛАТ ФИНСКИЙ СН в/к п/о 0.35кг 8шт  ОСТАНКИНО</v>
          </cell>
          <cell r="K50" t="str">
            <v>шт</v>
          </cell>
          <cell r="P50">
            <v>1</v>
          </cell>
          <cell r="Q50">
            <v>-1</v>
          </cell>
          <cell r="R50">
            <v>-0.35</v>
          </cell>
        </row>
        <row r="51">
          <cell r="A51" t="str">
            <v>6562 СЕРВЕЛАТ КАРЕЛЬСКИЙ СН в/к в/у 0,28кг  ОСТАНКИНО</v>
          </cell>
          <cell r="K51" t="str">
            <v>шт</v>
          </cell>
          <cell r="O51">
            <v>18</v>
          </cell>
          <cell r="P51">
            <v>5</v>
          </cell>
          <cell r="Q51">
            <v>13</v>
          </cell>
          <cell r="R51">
            <v>3.64</v>
          </cell>
        </row>
        <row r="52">
          <cell r="A52" t="str">
            <v>6586 МРАМОРНАЯ И БАЛЫКОВАЯ в/к с/н мгс 1/90 ОСТАНКИНО</v>
          </cell>
          <cell r="K52" t="str">
            <v>шт</v>
          </cell>
          <cell r="O52">
            <v>62</v>
          </cell>
          <cell r="P52">
            <v>47</v>
          </cell>
          <cell r="Q52">
            <v>15</v>
          </cell>
          <cell r="R52">
            <v>1.35</v>
          </cell>
        </row>
        <row r="53">
          <cell r="A53" t="str">
            <v>6588 МОЛОЧНЫЕ ГОСТ СН сос п/о мгс 1*6  ОСТАНКИНО</v>
          </cell>
          <cell r="K53" t="str">
            <v>кг</v>
          </cell>
          <cell r="O53">
            <v>253.55099999999999</v>
          </cell>
          <cell r="Q53">
            <v>253.55099999999999</v>
          </cell>
          <cell r="R53">
            <v>253.55099999999999</v>
          </cell>
        </row>
        <row r="54">
          <cell r="A54" t="str">
            <v>6593 ДОКТОРСКАЯ СН вар п/о 0.45кг 8шт.  ОСТАНКИНО</v>
          </cell>
          <cell r="K54" t="str">
            <v>шт</v>
          </cell>
          <cell r="O54">
            <v>16</v>
          </cell>
          <cell r="P54">
            <v>5</v>
          </cell>
          <cell r="Q54">
            <v>11</v>
          </cell>
          <cell r="R54">
            <v>4.95</v>
          </cell>
        </row>
        <row r="55">
          <cell r="A55" t="str">
            <v>6595 МОЛОЧНАЯ СН вар п/о 0.45кг 8шт.  ОСТАНКИНО</v>
          </cell>
          <cell r="K55" t="str">
            <v>шт</v>
          </cell>
          <cell r="M55">
            <v>-1</v>
          </cell>
          <cell r="O55">
            <v>1</v>
          </cell>
        </row>
        <row r="56">
          <cell r="A56" t="str">
            <v>6597 РУССКАЯ СН вар п/о 0.45кг 8шт.  ОСТАНКИНО</v>
          </cell>
          <cell r="K56" t="str">
            <v>шт</v>
          </cell>
          <cell r="O56">
            <v>9</v>
          </cell>
          <cell r="P56">
            <v>4</v>
          </cell>
          <cell r="Q56">
            <v>5</v>
          </cell>
          <cell r="R56">
            <v>2.25</v>
          </cell>
        </row>
        <row r="57">
          <cell r="A57" t="str">
            <v>6602 БАВАРСКИЕ ПМ сос ц/о мгс 0,35кг 8 шт.  ОСТАНКИНО</v>
          </cell>
          <cell r="K57" t="str">
            <v>шт</v>
          </cell>
          <cell r="M57">
            <v>-8</v>
          </cell>
          <cell r="O57">
            <v>34</v>
          </cell>
          <cell r="P57">
            <v>32</v>
          </cell>
          <cell r="Q57">
            <v>-6</v>
          </cell>
          <cell r="R57">
            <v>-2.1</v>
          </cell>
        </row>
        <row r="58">
          <cell r="A58" t="str">
            <v>6607 С ГОВЯДИНОЙ ПМ сар б/о мгс 1*3_45с  ОСТАНКИНО</v>
          </cell>
          <cell r="K58" t="str">
            <v>кг</v>
          </cell>
          <cell r="M58">
            <v>-88.438999999999993</v>
          </cell>
          <cell r="P58">
            <v>2.9529999999999998</v>
          </cell>
          <cell r="Q58">
            <v>-91.391999999999996</v>
          </cell>
          <cell r="R58">
            <v>-91.391999999999996</v>
          </cell>
        </row>
        <row r="59">
          <cell r="A59" t="str">
            <v>6636 БАЛЫКОВАЯ СН в/к п/о 0,35кг 8шт  ОСТАНКИНО</v>
          </cell>
          <cell r="K59" t="str">
            <v>шт</v>
          </cell>
          <cell r="M59">
            <v>-1</v>
          </cell>
          <cell r="O59">
            <v>1</v>
          </cell>
        </row>
        <row r="60">
          <cell r="A60" t="str">
            <v>6641 СЛИВОЧНЫЕ ПМ сос п/о мгс 0,41кг 10шт.  ОСТАНКИНО</v>
          </cell>
          <cell r="K60" t="str">
            <v>шт</v>
          </cell>
          <cell r="M60">
            <v>-3</v>
          </cell>
          <cell r="O60">
            <v>3</v>
          </cell>
        </row>
        <row r="61">
          <cell r="A61" t="str">
            <v>6642 СОЧНЫЙ ГРИЛЬ ПМ сос п/о мгс 0,41кг 8шт.  ОСТАНКИНО</v>
          </cell>
          <cell r="K61" t="str">
            <v>шт</v>
          </cell>
          <cell r="M61">
            <v>-2</v>
          </cell>
          <cell r="O61">
            <v>2</v>
          </cell>
          <cell r="P61">
            <v>3</v>
          </cell>
          <cell r="Q61">
            <v>-3</v>
          </cell>
          <cell r="R61">
            <v>-1.23</v>
          </cell>
        </row>
        <row r="62">
          <cell r="A62" t="str">
            <v>6644 СОЧНЫЕ ПМ сос п/о мгс 0,41кг 10шт.  ОСТАНКИНО</v>
          </cell>
          <cell r="K62" t="str">
            <v>шт</v>
          </cell>
          <cell r="M62">
            <v>-8</v>
          </cell>
          <cell r="O62">
            <v>8</v>
          </cell>
          <cell r="P62">
            <v>3</v>
          </cell>
          <cell r="Q62">
            <v>-3</v>
          </cell>
          <cell r="R62">
            <v>-1.23</v>
          </cell>
        </row>
        <row r="63">
          <cell r="A63" t="str">
            <v>6658 АРОМАТНАЯ С ЧЕСНОЧКОМ СН в/к мгс 0,330кг ОСТАНКИНО</v>
          </cell>
          <cell r="K63" t="str">
            <v>шт</v>
          </cell>
          <cell r="O63">
            <v>9</v>
          </cell>
          <cell r="P63">
            <v>5</v>
          </cell>
          <cell r="Q63">
            <v>4</v>
          </cell>
          <cell r="R63">
            <v>1.32</v>
          </cell>
        </row>
        <row r="64">
          <cell r="A64" t="str">
            <v>6665 БАЛЫКОВАЯ Папа Может п/к в/у 0,31кг 8шт ОСТАНКИНО</v>
          </cell>
          <cell r="K64" t="str">
            <v>шт</v>
          </cell>
          <cell r="M64">
            <v>18</v>
          </cell>
          <cell r="O64">
            <v>70</v>
          </cell>
          <cell r="P64">
            <v>51</v>
          </cell>
          <cell r="Q64">
            <v>37</v>
          </cell>
          <cell r="R64">
            <v>11.47</v>
          </cell>
        </row>
        <row r="65">
          <cell r="A65" t="str">
            <v>6676 ЧЕСНОЧНАЯ Папа может п/к в/у 0.35кг 8шт.   ОСТАНКИНО</v>
          </cell>
          <cell r="K65" t="str">
            <v>шт</v>
          </cell>
          <cell r="M65">
            <v>54</v>
          </cell>
          <cell r="P65">
            <v>27</v>
          </cell>
          <cell r="Q65">
            <v>27</v>
          </cell>
          <cell r="R65">
            <v>9.4499999999999993</v>
          </cell>
        </row>
        <row r="66">
          <cell r="A66" t="str">
            <v>6683 СЕРВЕЛАТ ЗЕРНИСТЫЙ ПМ в/к в/у 0,35кг  ОСТАНКИНО</v>
          </cell>
          <cell r="K66" t="str">
            <v>шт</v>
          </cell>
          <cell r="M66">
            <v>44</v>
          </cell>
          <cell r="O66">
            <v>161</v>
          </cell>
          <cell r="P66">
            <v>159</v>
          </cell>
          <cell r="Q66">
            <v>46</v>
          </cell>
          <cell r="R66">
            <v>16.100000000000001</v>
          </cell>
        </row>
        <row r="67">
          <cell r="A67" t="str">
            <v>6684 СЕРВЕЛАТ КАРЕЛЬСКИЙ ПМ в/к в/у 0.28кг  ОСТАНКИНО</v>
          </cell>
          <cell r="K67" t="str">
            <v>шт</v>
          </cell>
          <cell r="M67">
            <v>18</v>
          </cell>
          <cell r="O67">
            <v>80</v>
          </cell>
          <cell r="P67">
            <v>48</v>
          </cell>
          <cell r="Q67">
            <v>50</v>
          </cell>
          <cell r="R67">
            <v>14</v>
          </cell>
        </row>
        <row r="68">
          <cell r="A68" t="str">
            <v>6689 СЕРВЕЛАТ ОХОТНИЧИЙ ПМ в/к в/у 0,35кг 8шт  ОСТАНКИНО</v>
          </cell>
          <cell r="K68" t="str">
            <v>шт</v>
          </cell>
          <cell r="M68">
            <v>22</v>
          </cell>
          <cell r="O68">
            <v>112</v>
          </cell>
          <cell r="P68">
            <v>135</v>
          </cell>
          <cell r="Q68">
            <v>-1</v>
          </cell>
          <cell r="R68">
            <v>-0.35</v>
          </cell>
        </row>
        <row r="69">
          <cell r="A69" t="str">
            <v>6697 СЕРВЕЛАТ ФИНСКИЙ ПМ в/к в/у 0,35кг 8шт.  ОСТАНКИНО</v>
          </cell>
          <cell r="K69" t="str">
            <v>шт</v>
          </cell>
          <cell r="M69">
            <v>43</v>
          </cell>
          <cell r="O69">
            <v>178</v>
          </cell>
          <cell r="P69">
            <v>169</v>
          </cell>
          <cell r="Q69">
            <v>52</v>
          </cell>
          <cell r="R69">
            <v>18.2</v>
          </cell>
        </row>
        <row r="70">
          <cell r="A70" t="str">
            <v>6713 СОЧНЫЙ ГРИЛЬ ПМ сос п/о мгс 0,41 кг 8 шт ОСТАНКИНО</v>
          </cell>
          <cell r="K70" t="str">
            <v>шт</v>
          </cell>
          <cell r="M70">
            <v>49</v>
          </cell>
          <cell r="O70">
            <v>49</v>
          </cell>
          <cell r="P70">
            <v>65</v>
          </cell>
          <cell r="Q70">
            <v>33</v>
          </cell>
          <cell r="R70">
            <v>13.53</v>
          </cell>
        </row>
        <row r="71">
          <cell r="A71" t="str">
            <v>6716 ОСОБАЯ Коровино (в сетке) 0.5кг 8шт.  ОСТАНКИНО</v>
          </cell>
          <cell r="K71" t="str">
            <v>шт</v>
          </cell>
          <cell r="M71">
            <v>12</v>
          </cell>
          <cell r="O71">
            <v>54</v>
          </cell>
          <cell r="P71">
            <v>49</v>
          </cell>
          <cell r="Q71">
            <v>17</v>
          </cell>
          <cell r="R71">
            <v>8.5</v>
          </cell>
        </row>
        <row r="72">
          <cell r="A72" t="str">
            <v>6722 СОЧНЫЕ ПМ сос п/о мгс 0,41кг 10шт.  ОСТАНКИНО</v>
          </cell>
          <cell r="K72" t="str">
            <v>шт</v>
          </cell>
          <cell r="M72">
            <v>103</v>
          </cell>
          <cell r="O72">
            <v>51</v>
          </cell>
          <cell r="P72">
            <v>71</v>
          </cell>
          <cell r="Q72">
            <v>83</v>
          </cell>
          <cell r="R72">
            <v>34.03</v>
          </cell>
        </row>
        <row r="73">
          <cell r="A73" t="str">
            <v>6726 СЛИВОЧНЫЕ ПМ сос п/о мгс 0.41кг 10шт.  ОСТАНКИНО</v>
          </cell>
          <cell r="K73" t="str">
            <v>шт</v>
          </cell>
          <cell r="M73">
            <v>91</v>
          </cell>
          <cell r="O73">
            <v>67</v>
          </cell>
          <cell r="P73">
            <v>90</v>
          </cell>
          <cell r="Q73">
            <v>68</v>
          </cell>
          <cell r="R73">
            <v>27.88</v>
          </cell>
        </row>
        <row r="74">
          <cell r="A74" t="str">
            <v>6750 МОЛОЧНЫЕ ГОСТ СН сос п/о мгс 0,41 кг 10шт ОСТАНКИНО</v>
          </cell>
          <cell r="K74" t="str">
            <v>шт</v>
          </cell>
          <cell r="O74">
            <v>20</v>
          </cell>
          <cell r="P74">
            <v>6</v>
          </cell>
          <cell r="Q74">
            <v>14</v>
          </cell>
          <cell r="R74">
            <v>5.74</v>
          </cell>
        </row>
        <row r="75">
          <cell r="A75" t="str">
            <v>Итого</v>
          </cell>
          <cell r="R75">
            <v>545.65800000000002</v>
          </cell>
        </row>
        <row r="77">
          <cell r="A77" t="str">
            <v>Итого товаров в единицах хранения</v>
          </cell>
        </row>
        <row r="79">
          <cell r="A79" t="str">
            <v>Ед. изм.</v>
          </cell>
          <cell r="B79" t="str">
            <v>Количество</v>
          </cell>
          <cell r="H79" t="str">
            <v>Вес (нетто), кг</v>
          </cell>
        </row>
        <row r="80">
          <cell r="B80" t="str">
            <v>Начальный остаток</v>
          </cell>
          <cell r="E80" t="str">
            <v>Приход</v>
          </cell>
          <cell r="F80" t="str">
            <v>Расход</v>
          </cell>
          <cell r="G80" t="str">
            <v>Конечный остаток</v>
          </cell>
          <cell r="H80" t="str">
            <v>Конечный остаток</v>
          </cell>
        </row>
        <row r="81">
          <cell r="A81" t="str">
            <v>кг</v>
          </cell>
          <cell r="B81">
            <v>-45.905000000000001</v>
          </cell>
          <cell r="E81">
            <v>269.61099999999999</v>
          </cell>
          <cell r="F81">
            <v>33.497999999999998</v>
          </cell>
          <cell r="G81">
            <v>190.208</v>
          </cell>
          <cell r="H81">
            <v>190.208</v>
          </cell>
        </row>
        <row r="82">
          <cell r="A82" t="str">
            <v>шт</v>
          </cell>
          <cell r="B82">
            <v>869</v>
          </cell>
          <cell r="E82">
            <v>3775</v>
          </cell>
          <cell r="F82">
            <v>3435</v>
          </cell>
          <cell r="G82">
            <v>1209</v>
          </cell>
          <cell r="H82">
            <v>355.45</v>
          </cell>
        </row>
        <row r="83">
          <cell r="A83" t="str">
            <v>Итого</v>
          </cell>
          <cell r="H83">
            <v>545.65800000000002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C4" t="str">
            <v>Период: 01.03.2024 - 01.03.2024</v>
          </cell>
        </row>
        <row r="5">
          <cell r="C5" t="str">
            <v>Количество товаров: В единицах хранения</v>
          </cell>
        </row>
        <row r="6">
          <cell r="A6" t="str">
            <v>Отбор:</v>
          </cell>
          <cell r="C6" t="str">
            <v>Склад Равно "Основной склад ОСТАНКИНО (Сочи)"</v>
          </cell>
        </row>
        <row r="8">
          <cell r="A8" t="str">
            <v>Склад</v>
          </cell>
          <cell r="D8" t="str">
            <v>Количество</v>
          </cell>
        </row>
        <row r="9">
          <cell r="D9" t="str">
            <v>Начальный остаток</v>
          </cell>
          <cell r="E9" t="str">
            <v>Приход</v>
          </cell>
          <cell r="F9" t="str">
            <v>Расход</v>
          </cell>
          <cell r="I9" t="str">
            <v>Конечный остаток</v>
          </cell>
        </row>
        <row r="10">
          <cell r="A10" t="str">
            <v>Основной склад ОСТАНКИНО (Сочи)</v>
          </cell>
        </row>
        <row r="11">
          <cell r="A11" t="str">
            <v>Итого</v>
          </cell>
        </row>
        <row r="13">
          <cell r="A13" t="str">
            <v>Номенклатура</v>
          </cell>
          <cell r="H13" t="str">
            <v>Количество</v>
          </cell>
        </row>
        <row r="14">
          <cell r="H14" t="str">
            <v>Начальный остаток</v>
          </cell>
          <cell r="J14" t="str">
            <v>Приход 02.03</v>
          </cell>
          <cell r="L14" t="str">
            <v>Заказ на 06.03 шт/кг</v>
          </cell>
        </row>
        <row r="15">
          <cell r="A15" t="str">
            <v>Останкино ООО</v>
          </cell>
        </row>
        <row r="16">
          <cell r="A16" t="str">
            <v>4063 МЯСНАЯ Папа может вар п/о_Л   ОСТАНКИНО</v>
          </cell>
          <cell r="H16">
            <v>12.019</v>
          </cell>
        </row>
        <row r="17">
          <cell r="A17" t="str">
            <v>5981 МОЛОЧНЫЕ ТРАДИЦ. сос п/о мгс 1*6_45с   ОСТАНКИНО</v>
          </cell>
          <cell r="I17">
            <v>0</v>
          </cell>
          <cell r="K17">
            <v>6</v>
          </cell>
          <cell r="L17">
            <v>6</v>
          </cell>
        </row>
        <row r="18">
          <cell r="A18" t="str">
            <v>6041 МОЛОЧНЫЕ К ЗАВТРАКУ сос п/о мгс 1*3   ОСТАНКИНО</v>
          </cell>
          <cell r="H18">
            <v>6.2510000000000003</v>
          </cell>
          <cell r="L18">
            <v>6</v>
          </cell>
        </row>
        <row r="19">
          <cell r="A19" t="str">
            <v>ООО Останкино-Краснодар (ШТ)</v>
          </cell>
        </row>
        <row r="20">
          <cell r="A20" t="str">
            <v>5533 СОЧНЫЕ сос п/о в/у 1/350 8шт_45с   ОСТАНКИНО</v>
          </cell>
          <cell r="L20">
            <v>200</v>
          </cell>
        </row>
        <row r="21">
          <cell r="A21" t="str">
            <v>4943 Краковская Традиция 0,330 кг ОСТАНКИНО</v>
          </cell>
          <cell r="H21">
            <v>41</v>
          </cell>
        </row>
        <row r="22">
          <cell r="A22" t="str">
            <v>5015 БУРГУНДИЯ с/к в/у 1/250 ОСТАНКИНО</v>
          </cell>
          <cell r="H22">
            <v>94</v>
          </cell>
        </row>
        <row r="23">
          <cell r="A23" t="str">
            <v>5483 ЭКСТРА Папа может с/к в/у 1/250 8шт.   ОСТАНКИНО</v>
          </cell>
          <cell r="H23">
            <v>42</v>
          </cell>
          <cell r="K23">
            <v>16</v>
          </cell>
          <cell r="L23">
            <v>30</v>
          </cell>
        </row>
        <row r="24">
          <cell r="A24" t="str">
            <v>5682 САЛЯМИ МЕЛКОЗЕРНЕНАЯ с/к в/у 1/120_60с   ОСТАНКИНО</v>
          </cell>
          <cell r="H24">
            <v>38</v>
          </cell>
          <cell r="K24">
            <v>80</v>
          </cell>
          <cell r="L24">
            <v>120</v>
          </cell>
        </row>
        <row r="25">
          <cell r="A25" t="str">
            <v>5533 СОЧНЫЕ сос п/о в/у 1/350 8шт_45с   ОСТАНКИНО</v>
          </cell>
          <cell r="I25">
            <v>0</v>
          </cell>
          <cell r="K25">
            <v>80</v>
          </cell>
          <cell r="L25">
            <v>120</v>
          </cell>
        </row>
        <row r="26">
          <cell r="A26" t="str">
            <v>5692 САЛЯМИ Папа может с/к в/у 1/220 8шт. ОСТАНКИНО</v>
          </cell>
          <cell r="H26">
            <v>80</v>
          </cell>
        </row>
        <row r="27">
          <cell r="A27" t="str">
            <v>5706 АРОМАТНАЯ Папа может с/к в/у 1/250 8шт.  ОСТАНКИНО</v>
          </cell>
          <cell r="H27">
            <v>59</v>
          </cell>
          <cell r="L27">
            <v>80</v>
          </cell>
        </row>
        <row r="28">
          <cell r="A28" t="str">
            <v>6042 МОЛОЧНЫЕ К ЗАВТРАКУ сос п/о в/у 0.4кг   ОСТАНКИНО</v>
          </cell>
          <cell r="H28">
            <v>14</v>
          </cell>
          <cell r="K28">
            <v>48</v>
          </cell>
          <cell r="L28">
            <v>48</v>
          </cell>
        </row>
        <row r="29">
          <cell r="A29" t="str">
            <v>6113 СОЧНЫЕ сос п/о мгс1*6_Ашан ОСТАНКИНО</v>
          </cell>
          <cell r="H29">
            <v>10.863</v>
          </cell>
        </row>
        <row r="30">
          <cell r="A30" t="str">
            <v>6144 МОЛОЧНЫЕ ТРАДИЦ сос п/о в/у 1/360 (1+1) ОСТАНКИНО</v>
          </cell>
          <cell r="H30">
            <v>6</v>
          </cell>
          <cell r="L30">
            <v>10</v>
          </cell>
        </row>
        <row r="31">
          <cell r="A31" t="str">
            <v>6196 ВЕТЧ.ФИЛЕЙНАЯ Папа может п/о 400*6   ОСТАНКИНО</v>
          </cell>
          <cell r="H31">
            <v>15</v>
          </cell>
          <cell r="L31">
            <v>120</v>
          </cell>
        </row>
        <row r="32">
          <cell r="A32" t="str">
            <v>6215 СЕРВЕЛАТ ОРЕХОВЫЙ СН в/к в/у 0.35кг 8шт  ОСТАНКИНО</v>
          </cell>
          <cell r="I32">
            <v>0</v>
          </cell>
          <cell r="K32">
            <v>16</v>
          </cell>
        </row>
        <row r="33">
          <cell r="A33" t="str">
            <v>6213 СЕРВЕЛАТ ФИНСКИЙ СН в/к в/у 0.35кг 8шт.  ОСТАНКИНО</v>
          </cell>
          <cell r="H33">
            <v>11</v>
          </cell>
          <cell r="K33">
            <v>8</v>
          </cell>
        </row>
        <row r="34">
          <cell r="A34" t="str">
            <v>6222 ИТАЛЬЯНСКОЕ АССОРТИ с/в с/н мгс 1/90 ОСТАНКИНО</v>
          </cell>
          <cell r="H34">
            <v>5</v>
          </cell>
          <cell r="L34">
            <v>80</v>
          </cell>
          <cell r="M34" t="str">
            <v>не в матрице</v>
          </cell>
        </row>
        <row r="35">
          <cell r="A35" t="str">
            <v>6223 БАЛЫК И ШЕЙКА с/в с/н мгс 1/90 10 шт ОСТАНКИНО</v>
          </cell>
          <cell r="H35">
            <v>1</v>
          </cell>
          <cell r="L35">
            <v>80</v>
          </cell>
          <cell r="M35" t="str">
            <v>не в матрице</v>
          </cell>
        </row>
        <row r="36">
          <cell r="A36" t="str">
            <v>6228 МЯСНОЕ АССОРТИ к/з с/н мгс 1/90 10шт.  ОСТАНКИНО</v>
          </cell>
          <cell r="H36">
            <v>1</v>
          </cell>
          <cell r="K36">
            <v>30</v>
          </cell>
          <cell r="L36">
            <v>60</v>
          </cell>
        </row>
        <row r="37">
          <cell r="A37" t="str">
            <v>6241 ХОТ-ДОГ Папа может сос п/о мгс 0.38кг  ОСТАНКИНО</v>
          </cell>
          <cell r="H37">
            <v>47</v>
          </cell>
        </row>
        <row r="38">
          <cell r="A38" t="str">
            <v>6268 ГОВЯЖЬЯ Папа может вар п/о 0,4кг 8 шт.  ОСТАНКИНО</v>
          </cell>
          <cell r="H38">
            <v>37</v>
          </cell>
          <cell r="L38">
            <v>40</v>
          </cell>
        </row>
        <row r="39">
          <cell r="A39" t="str">
            <v>6500 КАРБОНАД к/в в/с с/н в/у 1/150 8шт.  ОСТАНКИНО</v>
          </cell>
          <cell r="I39">
            <v>0</v>
          </cell>
          <cell r="K39">
            <v>80</v>
          </cell>
          <cell r="L39">
            <v>200</v>
          </cell>
        </row>
        <row r="40">
          <cell r="A40" t="str">
            <v>6279 КОРЕЙКА ПО-ОСТ.к/в в/с с/н в/у 1/150_45с  ОСТАНКИНО</v>
          </cell>
          <cell r="H40">
            <v>20</v>
          </cell>
          <cell r="K40">
            <v>30</v>
          </cell>
          <cell r="L40">
            <v>200</v>
          </cell>
        </row>
        <row r="41">
          <cell r="A41" t="str">
            <v>6302 БАЛЫКОВАЯ СН в/к в/у 0.35кг 8шт.  ОСТАНКИНО</v>
          </cell>
          <cell r="H41">
            <v>13</v>
          </cell>
          <cell r="K41">
            <v>16</v>
          </cell>
        </row>
        <row r="42">
          <cell r="A42" t="str">
            <v>6337 МЯСНАЯ СО ШПИКОМ вар п/о 0,5кг 8шт ОСТАНКИНО</v>
          </cell>
          <cell r="I42">
            <v>0</v>
          </cell>
          <cell r="K42">
            <v>24</v>
          </cell>
        </row>
        <row r="43">
          <cell r="A43" t="str">
            <v>6333 МЯСНАЯ Папа может вар п/о 0.4кг 8шт.  ОСТАНКИНО</v>
          </cell>
          <cell r="H43">
            <v>20</v>
          </cell>
          <cell r="K43">
            <v>40</v>
          </cell>
          <cell r="L43">
            <v>160</v>
          </cell>
        </row>
        <row r="44">
          <cell r="A44" t="str">
            <v>6353 ЭКСТРА Папа может вар п/о 0.4кг 8шт.  ОСТАНКИНО</v>
          </cell>
          <cell r="H44">
            <v>28</v>
          </cell>
          <cell r="L44">
            <v>40</v>
          </cell>
        </row>
        <row r="45">
          <cell r="A45" t="str">
            <v>6392 ФИЛЕЙНАЯ Папа может вар п/о 0.4кг. ОСТАНКИНО</v>
          </cell>
          <cell r="H45">
            <v>63</v>
          </cell>
        </row>
        <row r="46">
          <cell r="A46" t="str">
            <v>6407 ЧЕСНОЧНАЯ п/к в/у срез 0.35кг 8шт.   ОСТАНКИНО</v>
          </cell>
          <cell r="H46">
            <v>19</v>
          </cell>
        </row>
        <row r="47">
          <cell r="A47" t="str">
            <v>6439 ХОТ-ДОГ Папа может сос п/о мгс 0.38кг  ОСТАНКИНО</v>
          </cell>
          <cell r="H47">
            <v>22</v>
          </cell>
          <cell r="K47">
            <v>40</v>
          </cell>
        </row>
        <row r="48">
          <cell r="A48" t="str">
            <v>6450 БЕКОН с/к с/н в/у 1/100 10шт   ОСТАНКИНО</v>
          </cell>
          <cell r="H48">
            <v>62</v>
          </cell>
          <cell r="K48">
            <v>60</v>
          </cell>
          <cell r="L48">
            <v>80</v>
          </cell>
        </row>
        <row r="49">
          <cell r="A49" t="str">
            <v>6452 ДЫМОВИЦА ИЗ ЛОПАТКИ к/в с/н в/у 1/150*10   ОСТАНКИНО</v>
          </cell>
          <cell r="H49">
            <v>1</v>
          </cell>
          <cell r="K49">
            <v>90</v>
          </cell>
          <cell r="L49">
            <v>300</v>
          </cell>
        </row>
        <row r="50">
          <cell r="A50" t="str">
            <v>6453 ЭКСТРА Папа может с/к с/н в/у 1/100 14шт.   ОСТАНКИНО</v>
          </cell>
          <cell r="H50">
            <v>87</v>
          </cell>
          <cell r="K50">
            <v>80</v>
          </cell>
          <cell r="L50">
            <v>80</v>
          </cell>
        </row>
        <row r="51">
          <cell r="A51" t="str">
            <v>6459 СЕРВЕЛАТ ШВЕЙЦАРСКИЙ в/к с/н в/у 1/100  ОСТАНКИНО</v>
          </cell>
          <cell r="H51">
            <v>1</v>
          </cell>
          <cell r="K51">
            <v>60</v>
          </cell>
          <cell r="L51">
            <v>80</v>
          </cell>
        </row>
        <row r="52">
          <cell r="A52" t="str">
            <v>6562 СЕРВЕЛАТ КАРЕЛЬСКИЙ СН в/к в/у 0,28кг  ОСТАНКИНО</v>
          </cell>
          <cell r="H52">
            <v>13</v>
          </cell>
        </row>
        <row r="53">
          <cell r="A53" t="str">
            <v>6586 МРАМОРНАЯ И БАЛЫКОВАЯ в/к с/н мгс 1/90 ОСТАНКИНО</v>
          </cell>
          <cell r="H53">
            <v>15</v>
          </cell>
          <cell r="K53">
            <v>30</v>
          </cell>
          <cell r="L53">
            <v>40</v>
          </cell>
        </row>
        <row r="54">
          <cell r="A54" t="str">
            <v xml:space="preserve">6595  МОЛОЧНАЯ СН вар п/о 0.45кг 8шт. </v>
          </cell>
          <cell r="K54">
            <v>16</v>
          </cell>
        </row>
        <row r="55">
          <cell r="A55" t="str">
            <v>6593 ДОКТОРСКАЯ СН вар п/о 0.45кг 8шт.  ОСТАНКИНО</v>
          </cell>
          <cell r="H55">
            <v>11</v>
          </cell>
        </row>
        <row r="56">
          <cell r="A56" t="str">
            <v>6597 РУССКАЯ СН вар п/о 0.45кг 8шт.  ОСТАНКИНО</v>
          </cell>
          <cell r="H56">
            <v>5</v>
          </cell>
          <cell r="L56">
            <v>8</v>
          </cell>
        </row>
        <row r="57">
          <cell r="A57" t="str">
            <v>6658 АРОМАТНАЯ С ЧЕСНОЧКОМ СН в/к мгс 0,330кг ОСТАНКИНО</v>
          </cell>
          <cell r="H57">
            <v>4</v>
          </cell>
          <cell r="K57">
            <v>9</v>
          </cell>
        </row>
        <row r="58">
          <cell r="A58" t="str">
            <v>6665 БАЛЫКОВАЯ Папа Может п/к в/у 0,31кг 8шт ОСТАНКИНО</v>
          </cell>
          <cell r="H58">
            <v>37</v>
          </cell>
          <cell r="K58">
            <v>24</v>
          </cell>
          <cell r="L58">
            <v>24</v>
          </cell>
        </row>
        <row r="59">
          <cell r="A59" t="str">
            <v>6676 ЧЕСНОЧНАЯ Папа может п/к в/у 0.35кг 8шт.   ОСТАНКИНО</v>
          </cell>
          <cell r="H59">
            <v>27</v>
          </cell>
          <cell r="K59">
            <v>32</v>
          </cell>
        </row>
        <row r="60">
          <cell r="A60" t="str">
            <v>6689 СЕРВЕЛАТ ОХОТНИЧИЙ ПМ в/к в/у 0,35кг 8шт  ОСТАНКИНО</v>
          </cell>
          <cell r="I60">
            <v>0</v>
          </cell>
          <cell r="K60">
            <v>40</v>
          </cell>
          <cell r="L60">
            <v>120</v>
          </cell>
        </row>
        <row r="61">
          <cell r="A61" t="str">
            <v>6683 СЕРВЕЛАТ ЗЕРНИСТЫЙ ПМ в/к в/у 0,35кг  ОСТАНКИНО</v>
          </cell>
          <cell r="H61">
            <v>46</v>
          </cell>
          <cell r="L61">
            <v>120</v>
          </cell>
        </row>
        <row r="62">
          <cell r="A62" t="str">
            <v>6684 СЕРВЕЛАТ КАРЕЛЬСКИЙ ПМ в/к в/у 0.28кг  ОСТАНКИНО</v>
          </cell>
          <cell r="H62">
            <v>50</v>
          </cell>
          <cell r="L62">
            <v>80</v>
          </cell>
        </row>
        <row r="63">
          <cell r="A63" t="str">
            <v>6697 СЕРВЕЛАТ ФИНСКИЙ ПМ в/к в/у 0,35кг 8шт.  ОСТАНКИНО</v>
          </cell>
          <cell r="H63">
            <v>52</v>
          </cell>
          <cell r="L63">
            <v>120</v>
          </cell>
        </row>
        <row r="64">
          <cell r="A64" t="str">
            <v>6602 БАВАРСКИЕ ПМ сос ц/о мгс 0,35кг 8 шт.  ОСТАНКИНО</v>
          </cell>
          <cell r="I64">
            <v>0</v>
          </cell>
          <cell r="K64">
            <v>80</v>
          </cell>
          <cell r="L64">
            <v>60</v>
          </cell>
        </row>
        <row r="65">
          <cell r="A65" t="str">
            <v>6713 СОЧНЫЙ ГРИЛЬ ПМ сос п/о мгс 0,41 кг 8 шт ОСТАНКИНО</v>
          </cell>
          <cell r="H65">
            <v>33</v>
          </cell>
          <cell r="L65">
            <v>40</v>
          </cell>
        </row>
        <row r="66">
          <cell r="A66" t="str">
            <v>6722 СОЧНЫЕ ПМ сос п/о мгс 0,41кг 10шт.  ОСТАНКИНО</v>
          </cell>
          <cell r="H66">
            <v>83</v>
          </cell>
          <cell r="K66">
            <v>60</v>
          </cell>
          <cell r="L66">
            <v>80</v>
          </cell>
        </row>
        <row r="67">
          <cell r="A67" t="str">
            <v>6726 СЛИВОЧНЫЕ ПМ сос п/о мгс 0.41кг 10шт.  ОСТАНКИНО</v>
          </cell>
          <cell r="H67">
            <v>68</v>
          </cell>
          <cell r="K67">
            <v>60</v>
          </cell>
          <cell r="L67">
            <v>80</v>
          </cell>
        </row>
        <row r="68">
          <cell r="A68" t="str">
            <v>6750 МОЛОЧНЫЕ ГОСТ СН сос п/о мгс 0,41 кг 10шт ОСТАНКИНО</v>
          </cell>
          <cell r="H68">
            <v>14</v>
          </cell>
        </row>
        <row r="69">
          <cell r="A69" t="str">
            <v>Останкино КОРОВИНО (ШТ)</v>
          </cell>
          <cell r="H69">
            <v>17</v>
          </cell>
        </row>
        <row r="70">
          <cell r="A70" t="str">
            <v>6716 ОСОБАЯ Коровино (в сетке) 0.5кг 8шт.  ОСТАНКИНО</v>
          </cell>
          <cell r="H70">
            <v>17</v>
          </cell>
          <cell r="K70">
            <v>32</v>
          </cell>
        </row>
        <row r="71">
          <cell r="A71" t="str">
            <v>Итого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3"/>
  <sheetViews>
    <sheetView tabSelected="1" zoomScale="85" workbookViewId="0">
      <pane ySplit="5" topLeftCell="A36" activePane="bottomLeft" state="frozen"/>
      <selection pane="bottomLeft" activeCell="AC6" sqref="AC6:AC65"/>
    </sheetView>
  </sheetViews>
  <sheetFormatPr defaultRowHeight="15" x14ac:dyDescent="0.25"/>
  <cols>
    <col min="1" max="1" width="60" customWidth="1"/>
    <col min="2" max="2" width="4.28515625" customWidth="1"/>
    <col min="3" max="6" width="6" customWidth="1"/>
    <col min="7" max="7" width="6" style="19" customWidth="1"/>
    <col min="8" max="8" width="4.85546875" style="8" customWidth="1"/>
    <col min="9" max="9" width="1.5703125" customWidth="1"/>
    <col min="10" max="12" width="8" customWidth="1"/>
    <col min="13" max="14" width="1.140625" customWidth="1"/>
    <col min="15" max="15" width="1.28515625" customWidth="1"/>
    <col min="16" max="18" width="7" customWidth="1"/>
    <col min="19" max="20" width="7" style="19" customWidth="1"/>
    <col min="21" max="21" width="7" customWidth="1"/>
    <col min="22" max="22" width="22.140625" customWidth="1"/>
    <col min="23" max="24" width="5.7109375" customWidth="1"/>
    <col min="25" max="26" width="8" customWidth="1"/>
    <col min="27" max="27" width="57.85546875" customWidth="1"/>
    <col min="28" max="55" width="8" customWidth="1"/>
  </cols>
  <sheetData>
    <row r="1" spans="1:55" x14ac:dyDescent="0.25">
      <c r="A1" s="1"/>
      <c r="B1" s="1"/>
      <c r="C1" s="1"/>
      <c r="D1" s="1"/>
      <c r="E1" s="1"/>
      <c r="F1" s="1"/>
      <c r="G1" s="15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5"/>
      <c r="T1" s="15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15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5"/>
      <c r="T2" s="1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0" t="s">
        <v>110</v>
      </c>
      <c r="H3" s="7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14" t="s">
        <v>15</v>
      </c>
      <c r="R3" s="14" t="s">
        <v>104</v>
      </c>
      <c r="S3" s="16" t="s">
        <v>109</v>
      </c>
      <c r="T3" s="16" t="s">
        <v>111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15"/>
      <c r="H4" s="6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 t="s">
        <v>105</v>
      </c>
      <c r="S4" s="15" t="s">
        <v>110</v>
      </c>
      <c r="T4" s="15"/>
      <c r="U4" s="1"/>
      <c r="V4" s="1"/>
      <c r="W4" s="1"/>
      <c r="X4" s="1"/>
      <c r="Y4" s="1" t="s">
        <v>25</v>
      </c>
      <c r="Z4" s="1" t="s">
        <v>26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3">
        <f>SUM(E6:E493)</f>
        <v>1071.404</v>
      </c>
      <c r="F5" s="3">
        <f>SUM(F6:F493)</f>
        <v>3887.1510000000003</v>
      </c>
      <c r="G5" s="17">
        <f>SUM(G6:G493)</f>
        <v>1126.7369999999999</v>
      </c>
      <c r="H5" s="6"/>
      <c r="I5" s="1"/>
      <c r="J5" s="1"/>
      <c r="K5" s="3">
        <f t="shared" ref="K5:U5" si="0">SUM(K6:K493)</f>
        <v>1702.6</v>
      </c>
      <c r="L5" s="3">
        <f t="shared" si="0"/>
        <v>-631.19599999999991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214.28080000000003</v>
      </c>
      <c r="Q5" s="3">
        <f t="shared" si="0"/>
        <v>839.6</v>
      </c>
      <c r="R5" s="3">
        <f t="shared" si="0"/>
        <v>1181.5999999999999</v>
      </c>
      <c r="S5" s="17">
        <f t="shared" si="0"/>
        <v>2664</v>
      </c>
      <c r="T5" s="17">
        <f t="shared" si="0"/>
        <v>2263</v>
      </c>
      <c r="U5" s="3">
        <f t="shared" si="0"/>
        <v>1217</v>
      </c>
      <c r="V5" s="1"/>
      <c r="W5" s="1"/>
      <c r="X5" s="1"/>
      <c r="Y5" s="3">
        <f>SUM(Y6:Y493)</f>
        <v>389.34140000000002</v>
      </c>
      <c r="Z5" s="3">
        <f>SUM(Z6:Z493)</f>
        <v>420.52340000000015</v>
      </c>
      <c r="AA5" s="1"/>
      <c r="AB5" s="3">
        <f>SUM(AB6:AB493)</f>
        <v>298.19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 t="s">
        <v>27</v>
      </c>
      <c r="B6" s="1" t="s">
        <v>28</v>
      </c>
      <c r="C6" s="1">
        <v>6.7690000000000001</v>
      </c>
      <c r="D6" s="1">
        <v>16.059999999999999</v>
      </c>
      <c r="E6" s="1">
        <v>2.7210000000000001</v>
      </c>
      <c r="F6" s="1">
        <v>20.108000000000001</v>
      </c>
      <c r="G6" s="15">
        <f>VLOOKUP(A6,[1]TDSheet!$A:$R,17,0)</f>
        <v>12.019</v>
      </c>
      <c r="H6" s="6">
        <v>1</v>
      </c>
      <c r="I6" s="1"/>
      <c r="J6" s="1">
        <v>4063</v>
      </c>
      <c r="K6" s="1">
        <v>2.6</v>
      </c>
      <c r="L6" s="1">
        <f t="shared" ref="L6:L37" si="1">E6-K6</f>
        <v>0.121</v>
      </c>
      <c r="M6" s="1"/>
      <c r="N6" s="1"/>
      <c r="O6" s="1"/>
      <c r="P6" s="1">
        <f>E6/5</f>
        <v>0.54420000000000002</v>
      </c>
      <c r="Q6" s="4"/>
      <c r="R6" s="4"/>
      <c r="S6" s="18">
        <f>VLOOKUP(A6,[2]TDSheet!$A$1:$M$65536,12,0)</f>
        <v>0</v>
      </c>
      <c r="T6" s="18"/>
      <c r="U6" s="4"/>
      <c r="V6" s="1"/>
      <c r="W6" s="1">
        <f>(F6+R6)/P6</f>
        <v>36.949650863653069</v>
      </c>
      <c r="X6" s="1">
        <f>F6/P6</f>
        <v>36.949650863653069</v>
      </c>
      <c r="Y6" s="1">
        <v>1.6292</v>
      </c>
      <c r="Z6" s="1">
        <v>1.0751999999999999</v>
      </c>
      <c r="AA6" s="1" t="s">
        <v>29</v>
      </c>
      <c r="AB6" s="1">
        <f>R6*H6</f>
        <v>0</v>
      </c>
      <c r="AC6" s="1">
        <f>T6*H6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 t="s">
        <v>30</v>
      </c>
      <c r="B7" s="1" t="s">
        <v>31</v>
      </c>
      <c r="C7" s="1"/>
      <c r="D7" s="1">
        <v>108</v>
      </c>
      <c r="E7" s="1">
        <v>7</v>
      </c>
      <c r="F7" s="1">
        <v>55</v>
      </c>
      <c r="G7" s="15">
        <f>VLOOKUP(A7,[1]TDSheet!$A:$R,17,0)</f>
        <v>41</v>
      </c>
      <c r="H7" s="6">
        <v>0.33</v>
      </c>
      <c r="I7" s="1"/>
      <c r="J7" s="1">
        <v>4943</v>
      </c>
      <c r="K7" s="1">
        <v>8</v>
      </c>
      <c r="L7" s="1">
        <f t="shared" si="1"/>
        <v>-1</v>
      </c>
      <c r="M7" s="1"/>
      <c r="N7" s="1"/>
      <c r="O7" s="1"/>
      <c r="P7" s="1">
        <f t="shared" ref="P7:P65" si="2">E7/5</f>
        <v>1.4</v>
      </c>
      <c r="Q7" s="4"/>
      <c r="R7" s="4"/>
      <c r="S7" s="18">
        <f>VLOOKUP(A7,[2]TDSheet!$A$1:$M$65536,12,0)</f>
        <v>0</v>
      </c>
      <c r="T7" s="18"/>
      <c r="U7" s="4"/>
      <c r="V7" s="1"/>
      <c r="W7" s="1">
        <f t="shared" ref="W7:W65" si="3">(F7+R7)/P7</f>
        <v>39.285714285714285</v>
      </c>
      <c r="X7" s="1">
        <f t="shared" ref="X7:X65" si="4">F7/P7</f>
        <v>39.285714285714285</v>
      </c>
      <c r="Y7" s="1">
        <v>4.4000000000000004</v>
      </c>
      <c r="Z7" s="1">
        <v>3.2</v>
      </c>
      <c r="AA7" s="1"/>
      <c r="AB7" s="1">
        <f t="shared" ref="AB7:AB65" si="5">R7*H7</f>
        <v>0</v>
      </c>
      <c r="AC7" s="1">
        <f t="shared" ref="AC7:AC65" si="6">T7*H7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32</v>
      </c>
      <c r="B8" s="1" t="s">
        <v>31</v>
      </c>
      <c r="C8" s="1">
        <v>19</v>
      </c>
      <c r="D8" s="1">
        <v>185</v>
      </c>
      <c r="E8" s="1">
        <v>10</v>
      </c>
      <c r="F8" s="1">
        <v>161</v>
      </c>
      <c r="G8" s="15">
        <f>VLOOKUP(A8,[1]TDSheet!$A:$R,17,0)</f>
        <v>94</v>
      </c>
      <c r="H8" s="6">
        <v>0.25</v>
      </c>
      <c r="I8" s="1"/>
      <c r="J8" s="1">
        <v>5015</v>
      </c>
      <c r="K8" s="1">
        <v>19</v>
      </c>
      <c r="L8" s="1">
        <f t="shared" si="1"/>
        <v>-9</v>
      </c>
      <c r="M8" s="1"/>
      <c r="N8" s="1"/>
      <c r="O8" s="1"/>
      <c r="P8" s="1">
        <f t="shared" si="2"/>
        <v>2</v>
      </c>
      <c r="Q8" s="4"/>
      <c r="R8" s="4"/>
      <c r="S8" s="18">
        <f>VLOOKUP(A8,[2]TDSheet!$A$1:$M$65536,12,0)</f>
        <v>0</v>
      </c>
      <c r="T8" s="18"/>
      <c r="U8" s="4"/>
      <c r="V8" s="1"/>
      <c r="W8" s="1">
        <f t="shared" si="3"/>
        <v>80.5</v>
      </c>
      <c r="X8" s="1">
        <f t="shared" si="4"/>
        <v>80.5</v>
      </c>
      <c r="Y8" s="1">
        <v>16.600000000000001</v>
      </c>
      <c r="Z8" s="1">
        <v>8.4</v>
      </c>
      <c r="AA8" s="1"/>
      <c r="AB8" s="1">
        <f t="shared" si="5"/>
        <v>0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33</v>
      </c>
      <c r="B9" s="1" t="s">
        <v>31</v>
      </c>
      <c r="C9" s="1">
        <v>68</v>
      </c>
      <c r="D9" s="1">
        <v>43</v>
      </c>
      <c r="E9" s="1">
        <v>29</v>
      </c>
      <c r="F9" s="1">
        <v>75</v>
      </c>
      <c r="G9" s="15">
        <f>VLOOKUP(A9,[1]TDSheet!$A:$R,17,0)</f>
        <v>42</v>
      </c>
      <c r="H9" s="6">
        <v>0.25</v>
      </c>
      <c r="I9" s="1"/>
      <c r="J9" s="1">
        <v>5483</v>
      </c>
      <c r="K9" s="1">
        <v>36</v>
      </c>
      <c r="L9" s="1">
        <f t="shared" si="1"/>
        <v>-7</v>
      </c>
      <c r="M9" s="1"/>
      <c r="N9" s="1"/>
      <c r="O9" s="1"/>
      <c r="P9" s="1">
        <f t="shared" si="2"/>
        <v>5.8</v>
      </c>
      <c r="Q9" s="4">
        <v>8</v>
      </c>
      <c r="R9" s="4">
        <v>16</v>
      </c>
      <c r="S9" s="18">
        <f>VLOOKUP(A9,[2]TDSheet!$A$1:$M$65536,12,0)</f>
        <v>30</v>
      </c>
      <c r="T9" s="18">
        <v>24</v>
      </c>
      <c r="U9" s="4">
        <v>16</v>
      </c>
      <c r="V9" s="1" t="s">
        <v>102</v>
      </c>
      <c r="W9" s="1">
        <f t="shared" si="3"/>
        <v>15.689655172413794</v>
      </c>
      <c r="X9" s="1">
        <f t="shared" si="4"/>
        <v>12.931034482758621</v>
      </c>
      <c r="Y9" s="1">
        <v>7.6</v>
      </c>
      <c r="Z9" s="1">
        <v>6</v>
      </c>
      <c r="AA9" s="1"/>
      <c r="AB9" s="1">
        <f t="shared" si="5"/>
        <v>4</v>
      </c>
      <c r="AC9" s="1">
        <f t="shared" si="6"/>
        <v>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9" t="s">
        <v>34</v>
      </c>
      <c r="B10" s="1" t="s">
        <v>31</v>
      </c>
      <c r="C10" s="1">
        <v>-41</v>
      </c>
      <c r="D10" s="1">
        <v>240</v>
      </c>
      <c r="E10" s="1">
        <v>31</v>
      </c>
      <c r="F10" s="1">
        <v>168</v>
      </c>
      <c r="G10" s="15">
        <f>VLOOKUP(A10,[1]TDSheet!$A:$R,17,0)</f>
        <v>-49</v>
      </c>
      <c r="H10" s="6">
        <v>0.35</v>
      </c>
      <c r="I10" s="1"/>
      <c r="J10" s="1">
        <v>5533</v>
      </c>
      <c r="K10" s="1">
        <v>31</v>
      </c>
      <c r="L10" s="1">
        <f t="shared" si="1"/>
        <v>0</v>
      </c>
      <c r="M10" s="1"/>
      <c r="N10" s="1"/>
      <c r="O10" s="1"/>
      <c r="P10" s="1">
        <f t="shared" si="2"/>
        <v>6.2</v>
      </c>
      <c r="Q10" s="4"/>
      <c r="R10" s="4"/>
      <c r="S10" s="18">
        <f>VLOOKUP(A10,[2]TDSheet!$A$1:$M$65536,12,0)</f>
        <v>200</v>
      </c>
      <c r="T10" s="18">
        <v>200</v>
      </c>
      <c r="U10" s="4"/>
      <c r="V10" s="1"/>
      <c r="W10" s="1">
        <f t="shared" si="3"/>
        <v>27.096774193548388</v>
      </c>
      <c r="X10" s="1">
        <f t="shared" si="4"/>
        <v>27.096774193548388</v>
      </c>
      <c r="Y10" s="1">
        <v>29</v>
      </c>
      <c r="Z10" s="1">
        <v>25.6</v>
      </c>
      <c r="AA10" s="9" t="s">
        <v>37</v>
      </c>
      <c r="AB10" s="1">
        <f t="shared" si="5"/>
        <v>0</v>
      </c>
      <c r="AC10" s="1">
        <f t="shared" si="6"/>
        <v>70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" t="s">
        <v>35</v>
      </c>
      <c r="B11" s="1" t="s">
        <v>31</v>
      </c>
      <c r="C11" s="1">
        <v>38</v>
      </c>
      <c r="D11" s="1">
        <v>135</v>
      </c>
      <c r="E11" s="1">
        <v>54</v>
      </c>
      <c r="F11" s="1">
        <v>72</v>
      </c>
      <c r="G11" s="15">
        <f>VLOOKUP(A11,[1]TDSheet!$A:$R,17,0)</f>
        <v>0</v>
      </c>
      <c r="H11" s="6">
        <v>0.15</v>
      </c>
      <c r="I11" s="1"/>
      <c r="J11" s="1">
        <v>5679</v>
      </c>
      <c r="K11" s="1">
        <v>107</v>
      </c>
      <c r="L11" s="1">
        <f t="shared" si="1"/>
        <v>-53</v>
      </c>
      <c r="M11" s="1"/>
      <c r="N11" s="1"/>
      <c r="O11" s="1"/>
      <c r="P11" s="1">
        <f t="shared" si="2"/>
        <v>10.8</v>
      </c>
      <c r="Q11" s="4">
        <f t="shared" ref="Q11:Q12" si="7">14*P11-F11</f>
        <v>79.200000000000017</v>
      </c>
      <c r="R11" s="4">
        <f t="shared" ref="R11:R48" si="8">Q11</f>
        <v>79.200000000000017</v>
      </c>
      <c r="S11" s="18"/>
      <c r="T11" s="18"/>
      <c r="U11" s="4"/>
      <c r="V11" s="1"/>
      <c r="W11" s="1">
        <f t="shared" si="3"/>
        <v>14</v>
      </c>
      <c r="X11" s="1">
        <f t="shared" si="4"/>
        <v>6.6666666666666661</v>
      </c>
      <c r="Y11" s="1">
        <v>12.6</v>
      </c>
      <c r="Z11" s="1">
        <v>-0.8</v>
      </c>
      <c r="AA11" s="1"/>
      <c r="AB11" s="1">
        <f t="shared" si="5"/>
        <v>11.880000000000003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" t="s">
        <v>36</v>
      </c>
      <c r="B12" s="1" t="s">
        <v>31</v>
      </c>
      <c r="C12" s="1">
        <v>50</v>
      </c>
      <c r="D12" s="1">
        <v>242</v>
      </c>
      <c r="E12" s="1">
        <v>97</v>
      </c>
      <c r="F12" s="1">
        <v>149</v>
      </c>
      <c r="G12" s="15">
        <f>VLOOKUP(A12,[1]TDSheet!$A:$R,17,0)</f>
        <v>38</v>
      </c>
      <c r="H12" s="6">
        <v>0.12</v>
      </c>
      <c r="I12" s="1"/>
      <c r="J12" s="1">
        <v>5682</v>
      </c>
      <c r="K12" s="1">
        <v>138</v>
      </c>
      <c r="L12" s="1">
        <f t="shared" si="1"/>
        <v>-41</v>
      </c>
      <c r="M12" s="1"/>
      <c r="N12" s="1"/>
      <c r="O12" s="1"/>
      <c r="P12" s="1">
        <f t="shared" si="2"/>
        <v>19.399999999999999</v>
      </c>
      <c r="Q12" s="4">
        <f t="shared" si="7"/>
        <v>122.59999999999997</v>
      </c>
      <c r="R12" s="4">
        <v>80</v>
      </c>
      <c r="S12" s="18">
        <f>VLOOKUP(A12,[2]TDSheet!$A$1:$M$65536,12,0)</f>
        <v>120</v>
      </c>
      <c r="T12" s="18">
        <v>120</v>
      </c>
      <c r="U12" s="4">
        <v>80</v>
      </c>
      <c r="V12" s="1"/>
      <c r="W12" s="1">
        <f t="shared" si="3"/>
        <v>11.804123711340207</v>
      </c>
      <c r="X12" s="1">
        <f t="shared" si="4"/>
        <v>7.6804123711340209</v>
      </c>
      <c r="Y12" s="1">
        <v>16.2</v>
      </c>
      <c r="Z12" s="1">
        <v>14.6</v>
      </c>
      <c r="AA12" s="1" t="s">
        <v>37</v>
      </c>
      <c r="AB12" s="1">
        <f t="shared" si="5"/>
        <v>9.6</v>
      </c>
      <c r="AC12" s="1">
        <f t="shared" si="6"/>
        <v>14.399999999999999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38</v>
      </c>
      <c r="B13" s="1" t="s">
        <v>31</v>
      </c>
      <c r="C13" s="1">
        <v>144</v>
      </c>
      <c r="D13" s="1">
        <v>3</v>
      </c>
      <c r="E13" s="1">
        <v>32</v>
      </c>
      <c r="F13" s="1">
        <v>110</v>
      </c>
      <c r="G13" s="15">
        <f>VLOOKUP(A13,[1]TDSheet!$A:$R,17,0)</f>
        <v>80</v>
      </c>
      <c r="H13" s="6">
        <v>0.22</v>
      </c>
      <c r="I13" s="1"/>
      <c r="J13" s="1">
        <v>5692</v>
      </c>
      <c r="K13" s="1">
        <v>37</v>
      </c>
      <c r="L13" s="1">
        <f t="shared" si="1"/>
        <v>-5</v>
      </c>
      <c r="M13" s="1"/>
      <c r="N13" s="1"/>
      <c r="O13" s="1"/>
      <c r="P13" s="1">
        <f t="shared" si="2"/>
        <v>6.4</v>
      </c>
      <c r="Q13" s="4"/>
      <c r="R13" s="4"/>
      <c r="S13" s="18">
        <f>VLOOKUP(A13,[2]TDSheet!$A$1:$M$65536,12,0)</f>
        <v>0</v>
      </c>
      <c r="T13" s="18"/>
      <c r="U13" s="4"/>
      <c r="V13" s="1"/>
      <c r="W13" s="1">
        <f t="shared" si="3"/>
        <v>17.1875</v>
      </c>
      <c r="X13" s="1">
        <f t="shared" si="4"/>
        <v>17.1875</v>
      </c>
      <c r="Y13" s="1">
        <v>5.6</v>
      </c>
      <c r="Z13" s="1">
        <v>5</v>
      </c>
      <c r="AA13" s="10" t="s">
        <v>39</v>
      </c>
      <c r="AB13" s="1">
        <f t="shared" si="5"/>
        <v>0</v>
      </c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40</v>
      </c>
      <c r="B14" s="1" t="s">
        <v>31</v>
      </c>
      <c r="C14" s="1">
        <v>66</v>
      </c>
      <c r="D14" s="1">
        <v>129</v>
      </c>
      <c r="E14" s="1">
        <v>25</v>
      </c>
      <c r="F14" s="1">
        <v>161</v>
      </c>
      <c r="G14" s="15">
        <f>VLOOKUP(A14,[1]TDSheet!$A:$R,17,0)</f>
        <v>59</v>
      </c>
      <c r="H14" s="6">
        <v>0.25</v>
      </c>
      <c r="I14" s="1"/>
      <c r="J14" s="1">
        <v>5706</v>
      </c>
      <c r="K14" s="1">
        <v>31</v>
      </c>
      <c r="L14" s="1">
        <f t="shared" si="1"/>
        <v>-6</v>
      </c>
      <c r="M14" s="1"/>
      <c r="N14" s="1"/>
      <c r="O14" s="1"/>
      <c r="P14" s="1">
        <f t="shared" si="2"/>
        <v>5</v>
      </c>
      <c r="Q14" s="4"/>
      <c r="R14" s="4"/>
      <c r="S14" s="18">
        <f>VLOOKUP(A14,[2]TDSheet!$A$1:$M$65536,12,0)</f>
        <v>80</v>
      </c>
      <c r="T14" s="18">
        <v>80</v>
      </c>
      <c r="U14" s="4"/>
      <c r="V14" s="1"/>
      <c r="W14" s="1">
        <f t="shared" si="3"/>
        <v>32.200000000000003</v>
      </c>
      <c r="X14" s="1">
        <f t="shared" si="4"/>
        <v>32.200000000000003</v>
      </c>
      <c r="Y14" s="1">
        <v>13.8</v>
      </c>
      <c r="Z14" s="1">
        <v>6.6</v>
      </c>
      <c r="AA14" s="10" t="s">
        <v>39</v>
      </c>
      <c r="AB14" s="1">
        <f t="shared" si="5"/>
        <v>0</v>
      </c>
      <c r="AC14" s="1">
        <f t="shared" si="6"/>
        <v>20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2" t="s">
        <v>41</v>
      </c>
      <c r="B15" s="1" t="s">
        <v>31</v>
      </c>
      <c r="C15" s="1"/>
      <c r="D15" s="1">
        <v>2</v>
      </c>
      <c r="E15" s="11">
        <v>2</v>
      </c>
      <c r="F15" s="1"/>
      <c r="G15" s="15">
        <f>VLOOKUP(A15,[1]TDSheet!$A:$R,17,0)</f>
        <v>0</v>
      </c>
      <c r="H15" s="6">
        <v>0</v>
      </c>
      <c r="I15" s="1"/>
      <c r="J15" s="1"/>
      <c r="K15" s="1">
        <v>2</v>
      </c>
      <c r="L15" s="1">
        <f t="shared" si="1"/>
        <v>0</v>
      </c>
      <c r="M15" s="1"/>
      <c r="N15" s="1"/>
      <c r="O15" s="1"/>
      <c r="P15" s="1">
        <f t="shared" si="2"/>
        <v>0.4</v>
      </c>
      <c r="Q15" s="4"/>
      <c r="R15" s="4"/>
      <c r="S15" s="18"/>
      <c r="T15" s="18"/>
      <c r="U15" s="4"/>
      <c r="V15" s="1"/>
      <c r="W15" s="1">
        <f t="shared" si="3"/>
        <v>0</v>
      </c>
      <c r="X15" s="1">
        <f t="shared" si="4"/>
        <v>0</v>
      </c>
      <c r="Y15" s="1">
        <v>0</v>
      </c>
      <c r="Z15" s="1">
        <v>0</v>
      </c>
      <c r="AA15" s="12" t="s">
        <v>100</v>
      </c>
      <c r="AB15" s="1">
        <f t="shared" si="5"/>
        <v>0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9" t="s">
        <v>42</v>
      </c>
      <c r="B16" s="1" t="s">
        <v>28</v>
      </c>
      <c r="C16" s="1">
        <v>8.5470000000000006</v>
      </c>
      <c r="D16" s="1"/>
      <c r="E16" s="1">
        <v>3.1850000000000001</v>
      </c>
      <c r="F16" s="1">
        <v>5.3579999999999997</v>
      </c>
      <c r="G16" s="15">
        <f>VLOOKUP(A16,[1]TDSheet!$A:$R,17,0)</f>
        <v>-4.0000000000000001E-3</v>
      </c>
      <c r="H16" s="6">
        <v>1</v>
      </c>
      <c r="I16" s="1"/>
      <c r="J16" s="1">
        <v>5981</v>
      </c>
      <c r="K16" s="1">
        <v>3</v>
      </c>
      <c r="L16" s="1">
        <f t="shared" si="1"/>
        <v>0.18500000000000005</v>
      </c>
      <c r="M16" s="1"/>
      <c r="N16" s="1"/>
      <c r="O16" s="1"/>
      <c r="P16" s="1">
        <f t="shared" si="2"/>
        <v>0.63700000000000001</v>
      </c>
      <c r="Q16" s="4">
        <v>6</v>
      </c>
      <c r="R16" s="4">
        <f t="shared" si="8"/>
        <v>6</v>
      </c>
      <c r="S16" s="18">
        <f>VLOOKUP(A16,[2]TDSheet!$A$1:$M$65536,12,0)</f>
        <v>6</v>
      </c>
      <c r="T16" s="18">
        <v>6</v>
      </c>
      <c r="U16" s="4"/>
      <c r="V16" s="1"/>
      <c r="W16" s="1">
        <f t="shared" si="3"/>
        <v>17.830455259026689</v>
      </c>
      <c r="X16" s="1">
        <f t="shared" si="4"/>
        <v>8.411302982731554</v>
      </c>
      <c r="Y16" s="1">
        <v>0.63200000000000001</v>
      </c>
      <c r="Z16" s="1">
        <v>1.2702</v>
      </c>
      <c r="AA16" s="1" t="s">
        <v>43</v>
      </c>
      <c r="AB16" s="1">
        <f t="shared" si="5"/>
        <v>6</v>
      </c>
      <c r="AC16" s="1">
        <f t="shared" si="6"/>
        <v>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44</v>
      </c>
      <c r="B17" s="1" t="s">
        <v>28</v>
      </c>
      <c r="C17" s="1">
        <v>5.282</v>
      </c>
      <c r="D17" s="1">
        <v>12.545999999999999</v>
      </c>
      <c r="E17" s="1">
        <v>3.18</v>
      </c>
      <c r="F17" s="1">
        <v>14.648</v>
      </c>
      <c r="G17" s="15">
        <f>VLOOKUP(A17,[1]TDSheet!$A:$R,17,0)</f>
        <v>6.2510000000000003</v>
      </c>
      <c r="H17" s="6">
        <v>1</v>
      </c>
      <c r="I17" s="1"/>
      <c r="J17" s="1">
        <v>6041</v>
      </c>
      <c r="K17" s="1">
        <v>3</v>
      </c>
      <c r="L17" s="1">
        <f t="shared" si="1"/>
        <v>0.18000000000000016</v>
      </c>
      <c r="M17" s="1"/>
      <c r="N17" s="1"/>
      <c r="O17" s="1"/>
      <c r="P17" s="1">
        <f t="shared" si="2"/>
        <v>0.63600000000000001</v>
      </c>
      <c r="Q17" s="4"/>
      <c r="R17" s="4"/>
      <c r="S17" s="18">
        <f>VLOOKUP(A17,[2]TDSheet!$A$1:$M$65536,12,0)</f>
        <v>6</v>
      </c>
      <c r="T17" s="18">
        <v>6</v>
      </c>
      <c r="U17" s="4"/>
      <c r="V17" s="1"/>
      <c r="W17" s="1">
        <f t="shared" si="3"/>
        <v>23.031446540880502</v>
      </c>
      <c r="X17" s="1">
        <f t="shared" si="4"/>
        <v>23.031446540880502</v>
      </c>
      <c r="Y17" s="1">
        <v>0.86140000000000005</v>
      </c>
      <c r="Z17" s="1">
        <v>2.6932</v>
      </c>
      <c r="AA17" s="10" t="s">
        <v>39</v>
      </c>
      <c r="AB17" s="1">
        <f t="shared" si="5"/>
        <v>0</v>
      </c>
      <c r="AC17" s="1">
        <f t="shared" si="6"/>
        <v>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 t="s">
        <v>45</v>
      </c>
      <c r="B18" s="1" t="s">
        <v>31</v>
      </c>
      <c r="C18" s="1"/>
      <c r="D18" s="1">
        <v>112</v>
      </c>
      <c r="E18" s="1">
        <v>29</v>
      </c>
      <c r="F18" s="1">
        <v>75</v>
      </c>
      <c r="G18" s="15">
        <f>VLOOKUP(A18,[1]TDSheet!$A:$R,17,0)</f>
        <v>14</v>
      </c>
      <c r="H18" s="6">
        <v>0.4</v>
      </c>
      <c r="I18" s="1"/>
      <c r="J18" s="1">
        <v>6042</v>
      </c>
      <c r="K18" s="1">
        <v>71</v>
      </c>
      <c r="L18" s="1">
        <f t="shared" si="1"/>
        <v>-42</v>
      </c>
      <c r="M18" s="1"/>
      <c r="N18" s="1"/>
      <c r="O18" s="1"/>
      <c r="P18" s="1">
        <f t="shared" si="2"/>
        <v>5.8</v>
      </c>
      <c r="Q18" s="4">
        <f t="shared" ref="Q18:Q40" si="9">14*P18-F18</f>
        <v>6.2000000000000028</v>
      </c>
      <c r="R18" s="4">
        <v>48</v>
      </c>
      <c r="S18" s="18">
        <f>VLOOKUP(A18,[2]TDSheet!$A$1:$M$65536,12,0)</f>
        <v>48</v>
      </c>
      <c r="T18" s="18">
        <v>48</v>
      </c>
      <c r="U18" s="4">
        <v>64</v>
      </c>
      <c r="V18" s="1" t="s">
        <v>102</v>
      </c>
      <c r="W18" s="1">
        <f t="shared" si="3"/>
        <v>21.206896551724139</v>
      </c>
      <c r="X18" s="1">
        <f t="shared" si="4"/>
        <v>12.931034482758621</v>
      </c>
      <c r="Y18" s="1">
        <v>10.8</v>
      </c>
      <c r="Z18" s="1">
        <v>8.4</v>
      </c>
      <c r="AA18" s="1"/>
      <c r="AB18" s="1">
        <f t="shared" si="5"/>
        <v>19.200000000000003</v>
      </c>
      <c r="AC18" s="1">
        <f t="shared" si="6"/>
        <v>19.200000000000003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46</v>
      </c>
      <c r="B19" s="1" t="s">
        <v>28</v>
      </c>
      <c r="C19" s="1">
        <v>10.832000000000001</v>
      </c>
      <c r="D19" s="1">
        <v>13.07</v>
      </c>
      <c r="E19" s="1">
        <v>5.4260000000000002</v>
      </c>
      <c r="F19" s="1">
        <v>18.475999999999999</v>
      </c>
      <c r="G19" s="15">
        <f>VLOOKUP(A19,[1]TDSheet!$A:$R,17,0)</f>
        <v>10.863</v>
      </c>
      <c r="H19" s="6">
        <v>1</v>
      </c>
      <c r="I19" s="1"/>
      <c r="J19" s="1">
        <v>6113</v>
      </c>
      <c r="K19" s="1">
        <v>5</v>
      </c>
      <c r="L19" s="1">
        <f t="shared" si="1"/>
        <v>0.42600000000000016</v>
      </c>
      <c r="M19" s="1"/>
      <c r="N19" s="1"/>
      <c r="O19" s="1"/>
      <c r="P19" s="1">
        <f t="shared" si="2"/>
        <v>1.0851999999999999</v>
      </c>
      <c r="Q19" s="4"/>
      <c r="R19" s="4"/>
      <c r="S19" s="18">
        <f>VLOOKUP(A19,[2]TDSheet!$A$1:$M$65536,12,0)</f>
        <v>0</v>
      </c>
      <c r="T19" s="18"/>
      <c r="U19" s="4"/>
      <c r="V19" s="1"/>
      <c r="W19" s="1">
        <f t="shared" si="3"/>
        <v>17.025433099889423</v>
      </c>
      <c r="X19" s="1">
        <f t="shared" si="4"/>
        <v>17.025433099889423</v>
      </c>
      <c r="Y19" s="1">
        <v>1.0815999999999999</v>
      </c>
      <c r="Z19" s="1">
        <v>2.3702000000000001</v>
      </c>
      <c r="AA19" s="10" t="s">
        <v>39</v>
      </c>
      <c r="AB19" s="1">
        <f t="shared" si="5"/>
        <v>0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 t="s">
        <v>47</v>
      </c>
      <c r="B20" s="1" t="s">
        <v>31</v>
      </c>
      <c r="C20" s="1"/>
      <c r="D20" s="1">
        <v>10</v>
      </c>
      <c r="E20" s="1"/>
      <c r="F20" s="1">
        <v>10</v>
      </c>
      <c r="G20" s="15">
        <f>VLOOKUP(A20,[1]TDSheet!$A:$R,17,0)</f>
        <v>6</v>
      </c>
      <c r="H20" s="6">
        <v>0.36</v>
      </c>
      <c r="I20" s="1"/>
      <c r="J20" s="1">
        <v>6144</v>
      </c>
      <c r="K20" s="1"/>
      <c r="L20" s="1">
        <f t="shared" si="1"/>
        <v>0</v>
      </c>
      <c r="M20" s="1"/>
      <c r="N20" s="1"/>
      <c r="O20" s="1"/>
      <c r="P20" s="1">
        <f t="shared" si="2"/>
        <v>0</v>
      </c>
      <c r="Q20" s="4"/>
      <c r="R20" s="4"/>
      <c r="S20" s="18">
        <f>VLOOKUP(A20,[2]TDSheet!$A$1:$M$65536,12,0)</f>
        <v>10</v>
      </c>
      <c r="T20" s="18">
        <v>10</v>
      </c>
      <c r="U20" s="4"/>
      <c r="V20" s="1"/>
      <c r="W20" s="1" t="e">
        <f t="shared" si="3"/>
        <v>#DIV/0!</v>
      </c>
      <c r="X20" s="1" t="e">
        <f t="shared" si="4"/>
        <v>#DIV/0!</v>
      </c>
      <c r="Y20" s="1">
        <v>-0.6</v>
      </c>
      <c r="Z20" s="1">
        <v>-1</v>
      </c>
      <c r="AA20" s="1"/>
      <c r="AB20" s="1">
        <f t="shared" si="5"/>
        <v>0</v>
      </c>
      <c r="AC20" s="1">
        <f t="shared" si="6"/>
        <v>3.5999999999999996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48</v>
      </c>
      <c r="B21" s="1" t="s">
        <v>31</v>
      </c>
      <c r="C21" s="1">
        <v>19</v>
      </c>
      <c r="D21" s="1">
        <v>162</v>
      </c>
      <c r="E21" s="1">
        <v>15</v>
      </c>
      <c r="F21" s="1">
        <v>143</v>
      </c>
      <c r="G21" s="15">
        <f>VLOOKUP(A21,[1]TDSheet!$A:$R,17,0)</f>
        <v>15</v>
      </c>
      <c r="H21" s="6">
        <v>0.4</v>
      </c>
      <c r="I21" s="1"/>
      <c r="J21" s="1">
        <v>6196</v>
      </c>
      <c r="K21" s="1">
        <v>30</v>
      </c>
      <c r="L21" s="1">
        <f t="shared" si="1"/>
        <v>-15</v>
      </c>
      <c r="M21" s="1"/>
      <c r="N21" s="1"/>
      <c r="O21" s="1"/>
      <c r="P21" s="1">
        <f t="shared" si="2"/>
        <v>3</v>
      </c>
      <c r="Q21" s="4"/>
      <c r="R21" s="4"/>
      <c r="S21" s="18">
        <f>VLOOKUP(A21,[2]TDSheet!$A$1:$M$65536,12,0)</f>
        <v>120</v>
      </c>
      <c r="T21" s="18">
        <v>120</v>
      </c>
      <c r="U21" s="4"/>
      <c r="V21" s="1"/>
      <c r="W21" s="1">
        <f t="shared" si="3"/>
        <v>47.666666666666664</v>
      </c>
      <c r="X21" s="1">
        <f t="shared" si="4"/>
        <v>47.666666666666664</v>
      </c>
      <c r="Y21" s="1">
        <v>15</v>
      </c>
      <c r="Z21" s="1">
        <v>11.2</v>
      </c>
      <c r="AA21" s="1" t="s">
        <v>43</v>
      </c>
      <c r="AB21" s="1">
        <f t="shared" si="5"/>
        <v>0</v>
      </c>
      <c r="AC21" s="1">
        <f t="shared" si="6"/>
        <v>48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 t="s">
        <v>49</v>
      </c>
      <c r="B22" s="1" t="s">
        <v>31</v>
      </c>
      <c r="C22" s="1">
        <v>11</v>
      </c>
      <c r="D22" s="1">
        <v>17</v>
      </c>
      <c r="E22" s="1">
        <v>13</v>
      </c>
      <c r="F22" s="1">
        <v>14</v>
      </c>
      <c r="G22" s="15">
        <f>VLOOKUP(A22,[1]TDSheet!$A:$R,17,0)</f>
        <v>11</v>
      </c>
      <c r="H22" s="6">
        <v>0.35</v>
      </c>
      <c r="I22" s="1"/>
      <c r="J22" s="1">
        <v>6213</v>
      </c>
      <c r="K22" s="1">
        <v>17</v>
      </c>
      <c r="L22" s="1">
        <f t="shared" si="1"/>
        <v>-4</v>
      </c>
      <c r="M22" s="1"/>
      <c r="N22" s="1"/>
      <c r="O22" s="1"/>
      <c r="P22" s="1">
        <f t="shared" si="2"/>
        <v>2.6</v>
      </c>
      <c r="Q22" s="4">
        <f t="shared" si="9"/>
        <v>22.4</v>
      </c>
      <c r="R22" s="4">
        <v>8</v>
      </c>
      <c r="S22" s="18">
        <f>VLOOKUP(A22,[2]TDSheet!$A$1:$M$65536,12,0)</f>
        <v>0</v>
      </c>
      <c r="T22" s="18"/>
      <c r="U22" s="4">
        <v>8</v>
      </c>
      <c r="V22" s="1"/>
      <c r="W22" s="1">
        <f t="shared" si="3"/>
        <v>8.4615384615384617</v>
      </c>
      <c r="X22" s="1">
        <f t="shared" si="4"/>
        <v>5.3846153846153841</v>
      </c>
      <c r="Y22" s="1">
        <v>1.8</v>
      </c>
      <c r="Z22" s="1">
        <v>1</v>
      </c>
      <c r="AA22" s="1"/>
      <c r="AB22" s="1">
        <f t="shared" si="5"/>
        <v>2.8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9" t="s">
        <v>50</v>
      </c>
      <c r="B23" s="1" t="s">
        <v>31</v>
      </c>
      <c r="C23" s="1"/>
      <c r="D23" s="1">
        <v>8</v>
      </c>
      <c r="E23" s="1">
        <v>4</v>
      </c>
      <c r="F23" s="1"/>
      <c r="G23" s="15"/>
      <c r="H23" s="6">
        <v>0.35</v>
      </c>
      <c r="I23" s="1"/>
      <c r="J23" s="1">
        <v>6215</v>
      </c>
      <c r="K23" s="1">
        <v>16</v>
      </c>
      <c r="L23" s="1">
        <f t="shared" si="1"/>
        <v>-12</v>
      </c>
      <c r="M23" s="1"/>
      <c r="N23" s="1"/>
      <c r="O23" s="1"/>
      <c r="P23" s="1">
        <f t="shared" si="2"/>
        <v>0.8</v>
      </c>
      <c r="Q23" s="4">
        <f t="shared" si="9"/>
        <v>11.200000000000001</v>
      </c>
      <c r="R23" s="4">
        <v>16</v>
      </c>
      <c r="S23" s="18">
        <f>VLOOKUP(A23,[2]TDSheet!$A$1:$M$65536,12,0)</f>
        <v>0</v>
      </c>
      <c r="T23" s="18"/>
      <c r="U23" s="4">
        <v>16</v>
      </c>
      <c r="V23" s="1"/>
      <c r="W23" s="1">
        <f t="shared" si="3"/>
        <v>20</v>
      </c>
      <c r="X23" s="1">
        <f t="shared" si="4"/>
        <v>0</v>
      </c>
      <c r="Y23" s="1">
        <v>0.6</v>
      </c>
      <c r="Z23" s="1">
        <v>-1</v>
      </c>
      <c r="AA23" s="1"/>
      <c r="AB23" s="1">
        <f t="shared" si="5"/>
        <v>5.6</v>
      </c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 t="s">
        <v>51</v>
      </c>
      <c r="B24" s="1" t="s">
        <v>31</v>
      </c>
      <c r="C24" s="1">
        <v>14</v>
      </c>
      <c r="D24" s="1">
        <v>3</v>
      </c>
      <c r="E24" s="1">
        <v>14</v>
      </c>
      <c r="F24" s="1"/>
      <c r="G24" s="15">
        <f>VLOOKUP(A24,[1]TDSheet!$A:$R,17,0)</f>
        <v>0</v>
      </c>
      <c r="H24" s="6">
        <v>0.09</v>
      </c>
      <c r="I24" s="1"/>
      <c r="J24" s="1">
        <v>6225</v>
      </c>
      <c r="K24" s="1">
        <v>49</v>
      </c>
      <c r="L24" s="1">
        <f t="shared" si="1"/>
        <v>-35</v>
      </c>
      <c r="M24" s="1"/>
      <c r="N24" s="1"/>
      <c r="O24" s="1"/>
      <c r="P24" s="1">
        <f t="shared" si="2"/>
        <v>2.8</v>
      </c>
      <c r="Q24" s="4">
        <f>10*P24-F24</f>
        <v>28</v>
      </c>
      <c r="R24" s="4">
        <v>30</v>
      </c>
      <c r="S24" s="18">
        <v>40</v>
      </c>
      <c r="T24" s="18">
        <v>20</v>
      </c>
      <c r="U24" s="4">
        <v>30</v>
      </c>
      <c r="V24" s="1"/>
      <c r="W24" s="1">
        <f t="shared" si="3"/>
        <v>10.714285714285715</v>
      </c>
      <c r="X24" s="1">
        <f t="shared" si="4"/>
        <v>0</v>
      </c>
      <c r="Y24" s="1">
        <v>3</v>
      </c>
      <c r="Z24" s="1"/>
      <c r="AA24" s="1" t="s">
        <v>29</v>
      </c>
      <c r="AB24" s="1">
        <f t="shared" si="5"/>
        <v>2.6999999999999997</v>
      </c>
      <c r="AC24" s="1">
        <f t="shared" si="6"/>
        <v>1.7999999999999998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 t="s">
        <v>52</v>
      </c>
      <c r="B25" s="1" t="s">
        <v>31</v>
      </c>
      <c r="C25" s="1">
        <v>17</v>
      </c>
      <c r="D25" s="1">
        <v>21</v>
      </c>
      <c r="E25" s="1">
        <v>14</v>
      </c>
      <c r="F25" s="1">
        <v>20</v>
      </c>
      <c r="G25" s="15">
        <f>VLOOKUP(A25,[1]TDSheet!$A:$R,17,0)</f>
        <v>1</v>
      </c>
      <c r="H25" s="6">
        <v>0.09</v>
      </c>
      <c r="I25" s="1"/>
      <c r="J25" s="1">
        <v>6228</v>
      </c>
      <c r="K25" s="1">
        <v>55</v>
      </c>
      <c r="L25" s="1">
        <f t="shared" si="1"/>
        <v>-41</v>
      </c>
      <c r="M25" s="1"/>
      <c r="N25" s="1"/>
      <c r="O25" s="1"/>
      <c r="P25" s="1">
        <f t="shared" si="2"/>
        <v>2.8</v>
      </c>
      <c r="Q25" s="4">
        <f t="shared" si="9"/>
        <v>19.199999999999996</v>
      </c>
      <c r="R25" s="4">
        <v>30</v>
      </c>
      <c r="S25" s="18">
        <f>VLOOKUP(A25,[2]TDSheet!$A$1:$M$65536,12,0)</f>
        <v>60</v>
      </c>
      <c r="T25" s="18">
        <v>40</v>
      </c>
      <c r="U25" s="4">
        <v>30</v>
      </c>
      <c r="V25" s="1"/>
      <c r="W25" s="1">
        <f t="shared" si="3"/>
        <v>17.857142857142858</v>
      </c>
      <c r="X25" s="1">
        <f t="shared" si="4"/>
        <v>7.1428571428571432</v>
      </c>
      <c r="Y25" s="1">
        <v>1.4</v>
      </c>
      <c r="Z25" s="1"/>
      <c r="AA25" s="1"/>
      <c r="AB25" s="1">
        <f t="shared" si="5"/>
        <v>2.6999999999999997</v>
      </c>
      <c r="AC25" s="1">
        <f t="shared" si="6"/>
        <v>3.5999999999999996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2" t="s">
        <v>53</v>
      </c>
      <c r="B26" s="1" t="s">
        <v>31</v>
      </c>
      <c r="C26" s="1">
        <v>31</v>
      </c>
      <c r="D26" s="1">
        <v>32</v>
      </c>
      <c r="E26" s="11">
        <v>6</v>
      </c>
      <c r="F26" s="11">
        <v>18</v>
      </c>
      <c r="G26" s="15">
        <f>VLOOKUP(A26,[1]TDSheet!$A:$R,17,0)</f>
        <v>47</v>
      </c>
      <c r="H26" s="6">
        <v>0</v>
      </c>
      <c r="I26" s="1"/>
      <c r="J26" s="1"/>
      <c r="K26" s="1">
        <v>13</v>
      </c>
      <c r="L26" s="1">
        <f t="shared" si="1"/>
        <v>-7</v>
      </c>
      <c r="M26" s="1"/>
      <c r="N26" s="1"/>
      <c r="O26" s="1"/>
      <c r="P26" s="1">
        <f t="shared" si="2"/>
        <v>1.2</v>
      </c>
      <c r="Q26" s="4"/>
      <c r="R26" s="4"/>
      <c r="S26" s="18">
        <f>VLOOKUP(A26,[2]TDSheet!$A$1:$M$65536,12,0)</f>
        <v>0</v>
      </c>
      <c r="T26" s="18"/>
      <c r="U26" s="4"/>
      <c r="V26" s="1"/>
      <c r="W26" s="1">
        <f t="shared" si="3"/>
        <v>15</v>
      </c>
      <c r="X26" s="1">
        <f t="shared" si="4"/>
        <v>15</v>
      </c>
      <c r="Y26" s="1">
        <v>0</v>
      </c>
      <c r="Z26" s="1">
        <v>0</v>
      </c>
      <c r="AA26" s="12" t="s">
        <v>93</v>
      </c>
      <c r="AB26" s="1">
        <f t="shared" si="5"/>
        <v>0</v>
      </c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 t="s">
        <v>54</v>
      </c>
      <c r="B27" s="1" t="s">
        <v>31</v>
      </c>
      <c r="C27" s="1">
        <v>72</v>
      </c>
      <c r="D27" s="1">
        <v>11</v>
      </c>
      <c r="E27" s="1">
        <v>9</v>
      </c>
      <c r="F27" s="1">
        <v>70</v>
      </c>
      <c r="G27" s="15">
        <f>VLOOKUP(A27,[1]TDSheet!$A:$R,17,0)</f>
        <v>37</v>
      </c>
      <c r="H27" s="6">
        <v>0.4</v>
      </c>
      <c r="I27" s="1"/>
      <c r="J27" s="1">
        <v>6268</v>
      </c>
      <c r="K27" s="1">
        <v>13</v>
      </c>
      <c r="L27" s="1">
        <f t="shared" si="1"/>
        <v>-4</v>
      </c>
      <c r="M27" s="1"/>
      <c r="N27" s="1"/>
      <c r="O27" s="1"/>
      <c r="P27" s="1">
        <f t="shared" si="2"/>
        <v>1.8</v>
      </c>
      <c r="Q27" s="4"/>
      <c r="R27" s="4"/>
      <c r="S27" s="18">
        <f>VLOOKUP(A27,[2]TDSheet!$A$1:$M$65536,12,0)</f>
        <v>40</v>
      </c>
      <c r="T27" s="18">
        <v>40</v>
      </c>
      <c r="U27" s="4">
        <v>24</v>
      </c>
      <c r="V27" s="1" t="s">
        <v>102</v>
      </c>
      <c r="W27" s="1">
        <f t="shared" si="3"/>
        <v>38.888888888888886</v>
      </c>
      <c r="X27" s="1">
        <f t="shared" si="4"/>
        <v>38.888888888888886</v>
      </c>
      <c r="Y27" s="1">
        <v>5.6</v>
      </c>
      <c r="Z27" s="1">
        <v>3.2</v>
      </c>
      <c r="AA27" s="10" t="s">
        <v>39</v>
      </c>
      <c r="AB27" s="1">
        <f t="shared" si="5"/>
        <v>0</v>
      </c>
      <c r="AC27" s="1">
        <f t="shared" si="6"/>
        <v>16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 t="s">
        <v>55</v>
      </c>
      <c r="B28" s="1" t="s">
        <v>31</v>
      </c>
      <c r="C28" s="1">
        <v>1</v>
      </c>
      <c r="D28" s="1">
        <v>120</v>
      </c>
      <c r="E28" s="1">
        <v>-4</v>
      </c>
      <c r="F28" s="1">
        <v>120</v>
      </c>
      <c r="G28" s="15">
        <f>VLOOKUP(A28,[1]TDSheet!$A:$R,17,0)</f>
        <v>20</v>
      </c>
      <c r="H28" s="6">
        <v>0.15</v>
      </c>
      <c r="I28" s="1"/>
      <c r="J28" s="1">
        <v>6279</v>
      </c>
      <c r="K28" s="1">
        <v>15</v>
      </c>
      <c r="L28" s="1">
        <f t="shared" si="1"/>
        <v>-19</v>
      </c>
      <c r="M28" s="1"/>
      <c r="N28" s="1"/>
      <c r="O28" s="1"/>
      <c r="P28" s="1">
        <f t="shared" si="2"/>
        <v>-0.8</v>
      </c>
      <c r="Q28" s="4"/>
      <c r="R28" s="4">
        <v>30</v>
      </c>
      <c r="S28" s="18">
        <f>VLOOKUP(A28,[2]TDSheet!$A$1:$M$65536,12,0)</f>
        <v>200</v>
      </c>
      <c r="T28" s="18">
        <v>150</v>
      </c>
      <c r="U28" s="4">
        <v>80</v>
      </c>
      <c r="V28" s="1" t="s">
        <v>102</v>
      </c>
      <c r="W28" s="1">
        <f t="shared" si="3"/>
        <v>-187.5</v>
      </c>
      <c r="X28" s="1">
        <f t="shared" si="4"/>
        <v>-150</v>
      </c>
      <c r="Y28" s="1">
        <v>6.2</v>
      </c>
      <c r="Z28" s="1">
        <v>13</v>
      </c>
      <c r="AA28" s="1"/>
      <c r="AB28" s="1">
        <f t="shared" si="5"/>
        <v>4.5</v>
      </c>
      <c r="AC28" s="1">
        <f t="shared" si="6"/>
        <v>22.5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 t="s">
        <v>56</v>
      </c>
      <c r="B29" s="1" t="s">
        <v>31</v>
      </c>
      <c r="C29" s="1">
        <v>1</v>
      </c>
      <c r="D29" s="1">
        <v>16</v>
      </c>
      <c r="E29" s="1"/>
      <c r="F29" s="1">
        <v>16</v>
      </c>
      <c r="G29" s="15">
        <f>VLOOKUP(A29,[1]TDSheet!$A:$R,17,0)</f>
        <v>13</v>
      </c>
      <c r="H29" s="6">
        <v>0.35</v>
      </c>
      <c r="I29" s="1"/>
      <c r="J29" s="1">
        <v>6302</v>
      </c>
      <c r="K29" s="1"/>
      <c r="L29" s="1">
        <f t="shared" si="1"/>
        <v>0</v>
      </c>
      <c r="M29" s="1"/>
      <c r="N29" s="1"/>
      <c r="O29" s="1"/>
      <c r="P29" s="1">
        <f t="shared" si="2"/>
        <v>0</v>
      </c>
      <c r="Q29" s="4"/>
      <c r="R29" s="4"/>
      <c r="S29" s="18">
        <f>VLOOKUP(A29,[2]TDSheet!$A$1:$M$65536,12,0)</f>
        <v>0</v>
      </c>
      <c r="T29" s="18"/>
      <c r="U29" s="4"/>
      <c r="V29" s="1"/>
      <c r="W29" s="1" t="e">
        <f t="shared" si="3"/>
        <v>#DIV/0!</v>
      </c>
      <c r="X29" s="1" t="e">
        <f t="shared" si="4"/>
        <v>#DIV/0!</v>
      </c>
      <c r="Y29" s="1">
        <v>1.4</v>
      </c>
      <c r="Z29" s="1"/>
      <c r="AA29" s="1"/>
      <c r="AB29" s="1">
        <f t="shared" si="5"/>
        <v>0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 t="s">
        <v>57</v>
      </c>
      <c r="B30" s="1" t="s">
        <v>31</v>
      </c>
      <c r="C30" s="1">
        <v>-9</v>
      </c>
      <c r="D30" s="1">
        <v>224</v>
      </c>
      <c r="E30" s="1">
        <v>34</v>
      </c>
      <c r="F30" s="1">
        <v>176</v>
      </c>
      <c r="G30" s="15">
        <f>VLOOKUP(A30,[1]TDSheet!$A:$R,17,0)</f>
        <v>20</v>
      </c>
      <c r="H30" s="6">
        <v>0.4</v>
      </c>
      <c r="I30" s="1"/>
      <c r="J30" s="1">
        <v>6333</v>
      </c>
      <c r="K30" s="1">
        <v>43</v>
      </c>
      <c r="L30" s="1">
        <f t="shared" si="1"/>
        <v>-9</v>
      </c>
      <c r="M30" s="1"/>
      <c r="N30" s="1"/>
      <c r="O30" s="1"/>
      <c r="P30" s="1">
        <f t="shared" si="2"/>
        <v>6.8</v>
      </c>
      <c r="Q30" s="4"/>
      <c r="R30" s="4">
        <v>40</v>
      </c>
      <c r="S30" s="18">
        <f>VLOOKUP(A30,[2]TDSheet!$A$1:$M$65536,12,0)</f>
        <v>160</v>
      </c>
      <c r="T30" s="18">
        <v>160</v>
      </c>
      <c r="U30" s="4">
        <v>60</v>
      </c>
      <c r="V30" s="1" t="s">
        <v>102</v>
      </c>
      <c r="W30" s="1">
        <f t="shared" si="3"/>
        <v>31.764705882352942</v>
      </c>
      <c r="X30" s="1">
        <f t="shared" si="4"/>
        <v>25.882352941176471</v>
      </c>
      <c r="Y30" s="1">
        <v>14</v>
      </c>
      <c r="Z30" s="1">
        <v>16.8</v>
      </c>
      <c r="AA30" s="1"/>
      <c r="AB30" s="1">
        <f t="shared" si="5"/>
        <v>16</v>
      </c>
      <c r="AC30" s="1">
        <f t="shared" si="6"/>
        <v>64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9" t="s">
        <v>58</v>
      </c>
      <c r="B31" s="1" t="s">
        <v>31</v>
      </c>
      <c r="C31" s="1">
        <v>11</v>
      </c>
      <c r="D31" s="1">
        <v>36</v>
      </c>
      <c r="E31" s="1">
        <v>12</v>
      </c>
      <c r="F31" s="1">
        <v>8</v>
      </c>
      <c r="G31" s="15">
        <f>VLOOKUP(A31,[1]TDSheet!$A:$R,17,0)</f>
        <v>0</v>
      </c>
      <c r="H31" s="6">
        <v>0.5</v>
      </c>
      <c r="I31" s="1"/>
      <c r="J31" s="1">
        <v>6337</v>
      </c>
      <c r="K31" s="1">
        <v>13</v>
      </c>
      <c r="L31" s="1">
        <f t="shared" si="1"/>
        <v>-1</v>
      </c>
      <c r="M31" s="1"/>
      <c r="N31" s="1"/>
      <c r="O31" s="1"/>
      <c r="P31" s="1">
        <f t="shared" si="2"/>
        <v>2.4</v>
      </c>
      <c r="Q31" s="4">
        <f>13*P31-F31</f>
        <v>23.2</v>
      </c>
      <c r="R31" s="4">
        <v>24</v>
      </c>
      <c r="S31" s="18">
        <f>VLOOKUP(A31,[2]TDSheet!$A$1:$M$65536,12,0)</f>
        <v>0</v>
      </c>
      <c r="T31" s="18"/>
      <c r="U31" s="4">
        <v>24</v>
      </c>
      <c r="V31" s="1"/>
      <c r="W31" s="1">
        <f t="shared" si="3"/>
        <v>13.333333333333334</v>
      </c>
      <c r="X31" s="1">
        <f t="shared" si="4"/>
        <v>3.3333333333333335</v>
      </c>
      <c r="Y31" s="1">
        <v>1.6</v>
      </c>
      <c r="Z31" s="1">
        <v>1.6</v>
      </c>
      <c r="AA31" s="1"/>
      <c r="AB31" s="1">
        <f t="shared" si="5"/>
        <v>12</v>
      </c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2" t="s">
        <v>59</v>
      </c>
      <c r="B32" s="1" t="s">
        <v>31</v>
      </c>
      <c r="C32" s="1">
        <v>-29</v>
      </c>
      <c r="D32" s="1"/>
      <c r="E32" s="11"/>
      <c r="F32" s="11">
        <v>-29</v>
      </c>
      <c r="G32" s="15">
        <f>VLOOKUP(A32,[1]TDSheet!$A:$R,17,0)</f>
        <v>-30</v>
      </c>
      <c r="H32" s="6">
        <v>0</v>
      </c>
      <c r="I32" s="1"/>
      <c r="J32" s="1"/>
      <c r="K32" s="1"/>
      <c r="L32" s="1">
        <f t="shared" si="1"/>
        <v>0</v>
      </c>
      <c r="M32" s="1"/>
      <c r="N32" s="1"/>
      <c r="O32" s="1"/>
      <c r="P32" s="1">
        <f t="shared" si="2"/>
        <v>0</v>
      </c>
      <c r="Q32" s="4"/>
      <c r="R32" s="4"/>
      <c r="S32" s="18"/>
      <c r="T32" s="18"/>
      <c r="U32" s="4"/>
      <c r="V32" s="1"/>
      <c r="W32" s="1" t="e">
        <f t="shared" si="3"/>
        <v>#DIV/0!</v>
      </c>
      <c r="X32" s="1" t="e">
        <f t="shared" si="4"/>
        <v>#DIV/0!</v>
      </c>
      <c r="Y32" s="1">
        <v>0</v>
      </c>
      <c r="Z32" s="1">
        <v>0</v>
      </c>
      <c r="AA32" s="12" t="s">
        <v>95</v>
      </c>
      <c r="AB32" s="1">
        <f t="shared" si="5"/>
        <v>0</v>
      </c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 t="s">
        <v>60</v>
      </c>
      <c r="B33" s="1" t="s">
        <v>31</v>
      </c>
      <c r="C33" s="1">
        <v>4</v>
      </c>
      <c r="D33" s="1">
        <v>82</v>
      </c>
      <c r="E33" s="1">
        <v>4</v>
      </c>
      <c r="F33" s="1">
        <v>76</v>
      </c>
      <c r="G33" s="15">
        <f>VLOOKUP(A33,[1]TDSheet!$A:$R,17,0)</f>
        <v>28</v>
      </c>
      <c r="H33" s="6">
        <v>0.4</v>
      </c>
      <c r="I33" s="1"/>
      <c r="J33" s="1">
        <v>6353</v>
      </c>
      <c r="K33" s="1">
        <v>38</v>
      </c>
      <c r="L33" s="1">
        <f t="shared" si="1"/>
        <v>-34</v>
      </c>
      <c r="M33" s="1"/>
      <c r="N33" s="1"/>
      <c r="O33" s="1"/>
      <c r="P33" s="1">
        <f t="shared" si="2"/>
        <v>0.8</v>
      </c>
      <c r="Q33" s="4"/>
      <c r="R33" s="4"/>
      <c r="S33" s="18">
        <f>VLOOKUP(A33,[2]TDSheet!$A$1:$M$65536,12,0)</f>
        <v>40</v>
      </c>
      <c r="T33" s="18">
        <v>35</v>
      </c>
      <c r="U33" s="4"/>
      <c r="V33" s="1"/>
      <c r="W33" s="1">
        <f t="shared" si="3"/>
        <v>95</v>
      </c>
      <c r="X33" s="1">
        <f t="shared" si="4"/>
        <v>95</v>
      </c>
      <c r="Y33" s="1">
        <v>6.4</v>
      </c>
      <c r="Z33" s="1">
        <v>4.4000000000000004</v>
      </c>
      <c r="AA33" s="1"/>
      <c r="AB33" s="1">
        <f t="shared" si="5"/>
        <v>0</v>
      </c>
      <c r="AC33" s="1">
        <f t="shared" si="6"/>
        <v>14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2" t="s">
        <v>61</v>
      </c>
      <c r="B34" s="1" t="s">
        <v>31</v>
      </c>
      <c r="C34" s="1">
        <v>17</v>
      </c>
      <c r="D34" s="1">
        <v>96</v>
      </c>
      <c r="E34" s="11">
        <v>10</v>
      </c>
      <c r="F34" s="11">
        <f>97+F32</f>
        <v>68</v>
      </c>
      <c r="G34" s="15">
        <f>VLOOKUP(A34,[1]TDSheet!$A:$R,17,0)</f>
        <v>63</v>
      </c>
      <c r="H34" s="6">
        <v>0.4</v>
      </c>
      <c r="I34" s="1"/>
      <c r="J34" s="1">
        <v>6392</v>
      </c>
      <c r="K34" s="1">
        <v>22</v>
      </c>
      <c r="L34" s="1">
        <f t="shared" si="1"/>
        <v>-12</v>
      </c>
      <c r="M34" s="1"/>
      <c r="N34" s="1"/>
      <c r="O34" s="1"/>
      <c r="P34" s="1">
        <f t="shared" si="2"/>
        <v>2</v>
      </c>
      <c r="Q34" s="4"/>
      <c r="R34" s="4"/>
      <c r="S34" s="18">
        <f>VLOOKUP(A34,[2]TDSheet!$A$1:$M$65536,12,0)</f>
        <v>0</v>
      </c>
      <c r="T34" s="18"/>
      <c r="U34" s="4"/>
      <c r="V34" s="1"/>
      <c r="W34" s="1">
        <f t="shared" si="3"/>
        <v>34</v>
      </c>
      <c r="X34" s="1">
        <f t="shared" si="4"/>
        <v>34</v>
      </c>
      <c r="Y34" s="1">
        <v>6.4</v>
      </c>
      <c r="Z34" s="1">
        <v>5.8</v>
      </c>
      <c r="AA34" s="12" t="s">
        <v>96</v>
      </c>
      <c r="AB34" s="1">
        <f t="shared" si="5"/>
        <v>0</v>
      </c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5" t="s">
        <v>62</v>
      </c>
      <c r="B35" s="1" t="s">
        <v>31</v>
      </c>
      <c r="C35" s="1"/>
      <c r="D35" s="1"/>
      <c r="E35" s="1"/>
      <c r="F35" s="1"/>
      <c r="G35" s="15"/>
      <c r="H35" s="6">
        <v>0.31</v>
      </c>
      <c r="I35" s="1"/>
      <c r="J35" s="1">
        <v>6395</v>
      </c>
      <c r="K35" s="1"/>
      <c r="L35" s="1">
        <f t="shared" si="1"/>
        <v>0</v>
      </c>
      <c r="M35" s="1"/>
      <c r="N35" s="1"/>
      <c r="O35" s="1"/>
      <c r="P35" s="1">
        <f t="shared" si="2"/>
        <v>0</v>
      </c>
      <c r="Q35" s="13">
        <v>16</v>
      </c>
      <c r="R35" s="4">
        <f t="shared" si="8"/>
        <v>16</v>
      </c>
      <c r="S35" s="18"/>
      <c r="T35" s="18"/>
      <c r="U35" s="4"/>
      <c r="V35" s="1"/>
      <c r="W35" s="1" t="e">
        <f t="shared" si="3"/>
        <v>#DIV/0!</v>
      </c>
      <c r="X35" s="1" t="e">
        <f t="shared" si="4"/>
        <v>#DIV/0!</v>
      </c>
      <c r="Y35" s="1">
        <v>0</v>
      </c>
      <c r="Z35" s="1">
        <v>0</v>
      </c>
      <c r="AA35" s="9" t="s">
        <v>97</v>
      </c>
      <c r="AB35" s="1">
        <f t="shared" si="5"/>
        <v>4.96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 t="s">
        <v>103</v>
      </c>
      <c r="B36" s="1" t="s">
        <v>31</v>
      </c>
      <c r="C36" s="1">
        <v>21</v>
      </c>
      <c r="D36" s="1"/>
      <c r="E36" s="1">
        <v>-2</v>
      </c>
      <c r="F36" s="1">
        <v>21</v>
      </c>
      <c r="G36" s="15">
        <f>VLOOKUP(A36,[1]TDSheet!$A:$R,17,0)</f>
        <v>19</v>
      </c>
      <c r="H36" s="6">
        <v>0.35</v>
      </c>
      <c r="I36" s="1"/>
      <c r="J36" s="1">
        <v>6407</v>
      </c>
      <c r="K36" s="1"/>
      <c r="L36" s="1">
        <f t="shared" si="1"/>
        <v>-2</v>
      </c>
      <c r="M36" s="1"/>
      <c r="N36" s="1"/>
      <c r="O36" s="1"/>
      <c r="P36" s="1">
        <f t="shared" si="2"/>
        <v>-0.4</v>
      </c>
      <c r="Q36" s="4"/>
      <c r="R36" s="4"/>
      <c r="S36" s="18">
        <f>VLOOKUP(A36,[2]TDSheet!$A$1:$M$65536,12,0)</f>
        <v>0</v>
      </c>
      <c r="T36" s="18"/>
      <c r="U36" s="4"/>
      <c r="V36" s="1"/>
      <c r="W36" s="1">
        <f t="shared" si="3"/>
        <v>-52.5</v>
      </c>
      <c r="X36" s="1">
        <f t="shared" si="4"/>
        <v>-52.5</v>
      </c>
      <c r="Y36" s="1">
        <v>0.6</v>
      </c>
      <c r="Z36" s="1">
        <v>0</v>
      </c>
      <c r="AA36" s="10" t="s">
        <v>39</v>
      </c>
      <c r="AB36" s="1">
        <f t="shared" si="5"/>
        <v>0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2" t="s">
        <v>63</v>
      </c>
      <c r="B37" s="1" t="s">
        <v>31</v>
      </c>
      <c r="C37" s="1">
        <v>34</v>
      </c>
      <c r="D37" s="1"/>
      <c r="E37" s="11">
        <f>7+E26</f>
        <v>13</v>
      </c>
      <c r="F37" s="11">
        <v>0</v>
      </c>
      <c r="G37" s="15">
        <f>VLOOKUP(A37,[1]TDSheet!$A:$R,17,0)</f>
        <v>22</v>
      </c>
      <c r="H37" s="6">
        <v>0.38</v>
      </c>
      <c r="I37" s="1"/>
      <c r="J37" s="1">
        <v>6439</v>
      </c>
      <c r="K37" s="1">
        <v>15</v>
      </c>
      <c r="L37" s="1">
        <f t="shared" si="1"/>
        <v>-2</v>
      </c>
      <c r="M37" s="1"/>
      <c r="N37" s="1"/>
      <c r="O37" s="1"/>
      <c r="P37" s="1">
        <f t="shared" si="2"/>
        <v>2.6</v>
      </c>
      <c r="Q37" s="4"/>
      <c r="R37" s="4">
        <v>40</v>
      </c>
      <c r="S37" s="18">
        <f>VLOOKUP(A37,[2]TDSheet!$A$1:$M$65536,12,0)</f>
        <v>0</v>
      </c>
      <c r="T37" s="18"/>
      <c r="U37" s="4">
        <v>48</v>
      </c>
      <c r="V37" s="1" t="s">
        <v>102</v>
      </c>
      <c r="W37" s="1">
        <f t="shared" si="3"/>
        <v>15.384615384615383</v>
      </c>
      <c r="X37" s="1">
        <f t="shared" si="4"/>
        <v>0</v>
      </c>
      <c r="Y37" s="1">
        <v>1</v>
      </c>
      <c r="Z37" s="1">
        <v>0.6</v>
      </c>
      <c r="AA37" s="12" t="s">
        <v>94</v>
      </c>
      <c r="AB37" s="1">
        <f t="shared" si="5"/>
        <v>15.2</v>
      </c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 t="s">
        <v>64</v>
      </c>
      <c r="B38" s="1" t="s">
        <v>31</v>
      </c>
      <c r="C38" s="1">
        <v>5</v>
      </c>
      <c r="D38" s="1">
        <v>150</v>
      </c>
      <c r="E38" s="1">
        <v>-1</v>
      </c>
      <c r="F38" s="1">
        <v>155</v>
      </c>
      <c r="G38" s="15">
        <f>VLOOKUP(A38,[1]TDSheet!$A:$R,17,0)</f>
        <v>62</v>
      </c>
      <c r="H38" s="6">
        <v>0.1</v>
      </c>
      <c r="I38" s="1"/>
      <c r="J38" s="1">
        <v>6450</v>
      </c>
      <c r="K38" s="1">
        <v>15</v>
      </c>
      <c r="L38" s="1">
        <f t="shared" ref="L38:L65" si="10">E38-K38</f>
        <v>-16</v>
      </c>
      <c r="M38" s="1"/>
      <c r="N38" s="1"/>
      <c r="O38" s="1"/>
      <c r="P38" s="1">
        <f t="shared" si="2"/>
        <v>-0.2</v>
      </c>
      <c r="Q38" s="4"/>
      <c r="R38" s="4">
        <v>60</v>
      </c>
      <c r="S38" s="18">
        <f>VLOOKUP(A38,[2]TDSheet!$A$1:$M$65536,12,0)</f>
        <v>80</v>
      </c>
      <c r="T38" s="18">
        <v>80</v>
      </c>
      <c r="U38" s="4">
        <v>60</v>
      </c>
      <c r="V38" s="1" t="s">
        <v>102</v>
      </c>
      <c r="W38" s="1">
        <f t="shared" si="3"/>
        <v>-1075</v>
      </c>
      <c r="X38" s="1">
        <f t="shared" si="4"/>
        <v>-775</v>
      </c>
      <c r="Y38" s="1">
        <v>-2</v>
      </c>
      <c r="Z38" s="1">
        <v>23.4</v>
      </c>
      <c r="AA38" s="1"/>
      <c r="AB38" s="1">
        <f t="shared" si="5"/>
        <v>6</v>
      </c>
      <c r="AC38" s="1">
        <f t="shared" si="6"/>
        <v>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65</v>
      </c>
      <c r="B39" s="1" t="s">
        <v>31</v>
      </c>
      <c r="C39" s="1"/>
      <c r="D39" s="1">
        <v>180</v>
      </c>
      <c r="E39" s="1">
        <v>29</v>
      </c>
      <c r="F39" s="1">
        <v>150</v>
      </c>
      <c r="G39" s="15">
        <f>VLOOKUP(A39,[1]TDSheet!$A:$R,17,0)</f>
        <v>1</v>
      </c>
      <c r="H39" s="6">
        <v>0.15</v>
      </c>
      <c r="I39" s="1"/>
      <c r="J39" s="1">
        <v>6452</v>
      </c>
      <c r="K39" s="1">
        <v>67</v>
      </c>
      <c r="L39" s="1">
        <f t="shared" si="10"/>
        <v>-38</v>
      </c>
      <c r="M39" s="1"/>
      <c r="N39" s="1"/>
      <c r="O39" s="1"/>
      <c r="P39" s="1">
        <f t="shared" si="2"/>
        <v>5.8</v>
      </c>
      <c r="Q39" s="4"/>
      <c r="R39" s="4">
        <v>90</v>
      </c>
      <c r="S39" s="18">
        <f>VLOOKUP(A39,[2]TDSheet!$A$1:$M$65536,12,0)</f>
        <v>300</v>
      </c>
      <c r="T39" s="18">
        <v>200</v>
      </c>
      <c r="U39" s="4">
        <v>120</v>
      </c>
      <c r="V39" s="1" t="s">
        <v>102</v>
      </c>
      <c r="W39" s="1">
        <f t="shared" si="3"/>
        <v>41.379310344827587</v>
      </c>
      <c r="X39" s="1">
        <f t="shared" si="4"/>
        <v>25.862068965517242</v>
      </c>
      <c r="Y39" s="1">
        <v>6.4</v>
      </c>
      <c r="Z39" s="1">
        <v>36.200000000000003</v>
      </c>
      <c r="AA39" s="1"/>
      <c r="AB39" s="1">
        <f t="shared" si="5"/>
        <v>13.5</v>
      </c>
      <c r="AC39" s="1">
        <f t="shared" si="6"/>
        <v>30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2" t="s">
        <v>66</v>
      </c>
      <c r="B40" s="1" t="s">
        <v>31</v>
      </c>
      <c r="C40" s="1">
        <v>43</v>
      </c>
      <c r="D40" s="1">
        <v>331</v>
      </c>
      <c r="E40" s="11">
        <f>110+E15</f>
        <v>112</v>
      </c>
      <c r="F40" s="1">
        <v>208</v>
      </c>
      <c r="G40" s="15">
        <f>VLOOKUP(A40,[1]TDSheet!$A:$R,17,0)</f>
        <v>87</v>
      </c>
      <c r="H40" s="6">
        <v>0.1</v>
      </c>
      <c r="I40" s="1"/>
      <c r="J40" s="1">
        <v>6453</v>
      </c>
      <c r="K40" s="1">
        <v>106</v>
      </c>
      <c r="L40" s="1">
        <f t="shared" si="10"/>
        <v>6</v>
      </c>
      <c r="M40" s="1"/>
      <c r="N40" s="1"/>
      <c r="O40" s="1"/>
      <c r="P40" s="1">
        <f t="shared" si="2"/>
        <v>22.4</v>
      </c>
      <c r="Q40" s="4">
        <f t="shared" si="9"/>
        <v>105.59999999999997</v>
      </c>
      <c r="R40" s="4">
        <v>80</v>
      </c>
      <c r="S40" s="18">
        <f>VLOOKUP(A40,[2]TDSheet!$A$1:$M$65536,12,0)</f>
        <v>80</v>
      </c>
      <c r="T40" s="18">
        <v>80</v>
      </c>
      <c r="U40" s="4">
        <v>80</v>
      </c>
      <c r="V40" s="1"/>
      <c r="W40" s="1">
        <f t="shared" si="3"/>
        <v>12.857142857142858</v>
      </c>
      <c r="X40" s="1">
        <f t="shared" si="4"/>
        <v>9.2857142857142865</v>
      </c>
      <c r="Y40" s="1">
        <v>31.4</v>
      </c>
      <c r="Z40" s="1">
        <v>23.4</v>
      </c>
      <c r="AA40" s="12" t="s">
        <v>101</v>
      </c>
      <c r="AB40" s="1">
        <f t="shared" si="5"/>
        <v>8</v>
      </c>
      <c r="AC40" s="1">
        <f t="shared" si="6"/>
        <v>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 t="s">
        <v>67</v>
      </c>
      <c r="B41" s="1" t="s">
        <v>31</v>
      </c>
      <c r="C41" s="1">
        <v>-10</v>
      </c>
      <c r="D41" s="1">
        <v>300</v>
      </c>
      <c r="E41" s="1">
        <v>26</v>
      </c>
      <c r="F41" s="1">
        <v>250</v>
      </c>
      <c r="G41" s="15">
        <f>VLOOKUP(A41,[1]TDSheet!$A:$R,17,0)</f>
        <v>0</v>
      </c>
      <c r="H41" s="6">
        <v>0.1</v>
      </c>
      <c r="I41" s="1"/>
      <c r="J41" s="1">
        <v>6454</v>
      </c>
      <c r="K41" s="1">
        <v>74</v>
      </c>
      <c r="L41" s="1">
        <f t="shared" si="10"/>
        <v>-48</v>
      </c>
      <c r="M41" s="1"/>
      <c r="N41" s="1"/>
      <c r="O41" s="1"/>
      <c r="P41" s="1">
        <f t="shared" si="2"/>
        <v>5.2</v>
      </c>
      <c r="Q41" s="4"/>
      <c r="R41" s="4"/>
      <c r="S41" s="18"/>
      <c r="T41" s="18"/>
      <c r="U41" s="4"/>
      <c r="V41" s="1"/>
      <c r="W41" s="1">
        <f t="shared" si="3"/>
        <v>48.076923076923073</v>
      </c>
      <c r="X41" s="1">
        <f t="shared" si="4"/>
        <v>48.076923076923073</v>
      </c>
      <c r="Y41" s="1">
        <v>26.8</v>
      </c>
      <c r="Z41" s="1">
        <v>41.2</v>
      </c>
      <c r="AA41" s="1" t="s">
        <v>43</v>
      </c>
      <c r="AB41" s="1">
        <f t="shared" si="5"/>
        <v>0</v>
      </c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68</v>
      </c>
      <c r="B42" s="1" t="s">
        <v>31</v>
      </c>
      <c r="C42" s="1"/>
      <c r="D42" s="1">
        <v>50</v>
      </c>
      <c r="E42" s="1">
        <v>29</v>
      </c>
      <c r="F42" s="1">
        <v>20</v>
      </c>
      <c r="G42" s="15">
        <f>VLOOKUP(A42,[1]TDSheet!$A:$R,17,0)</f>
        <v>1</v>
      </c>
      <c r="H42" s="6">
        <v>0.1</v>
      </c>
      <c r="I42" s="1"/>
      <c r="J42" s="1">
        <v>6459</v>
      </c>
      <c r="K42" s="1">
        <v>58</v>
      </c>
      <c r="L42" s="1">
        <f t="shared" si="10"/>
        <v>-29</v>
      </c>
      <c r="M42" s="1"/>
      <c r="N42" s="1"/>
      <c r="O42" s="1"/>
      <c r="P42" s="1">
        <f t="shared" si="2"/>
        <v>5.8</v>
      </c>
      <c r="Q42" s="4">
        <f>13*P42-F42</f>
        <v>55.399999999999991</v>
      </c>
      <c r="R42" s="4">
        <f t="shared" si="8"/>
        <v>55.399999999999991</v>
      </c>
      <c r="S42" s="18">
        <f>VLOOKUP(A42,[2]TDSheet!$A$1:$M$65536,12,0)</f>
        <v>80</v>
      </c>
      <c r="T42" s="18">
        <v>40</v>
      </c>
      <c r="U42" s="4">
        <v>20</v>
      </c>
      <c r="V42" s="1"/>
      <c r="W42" s="1">
        <f t="shared" si="3"/>
        <v>12.999999999999998</v>
      </c>
      <c r="X42" s="1">
        <f t="shared" si="4"/>
        <v>3.4482758620689657</v>
      </c>
      <c r="Y42" s="1">
        <v>6</v>
      </c>
      <c r="Z42" s="1">
        <v>6.8</v>
      </c>
      <c r="AA42" s="1"/>
      <c r="AB42" s="1">
        <f t="shared" si="5"/>
        <v>5.5399999999999991</v>
      </c>
      <c r="AC42" s="1">
        <f t="shared" si="6"/>
        <v>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9" t="s">
        <v>69</v>
      </c>
      <c r="B43" s="1" t="s">
        <v>31</v>
      </c>
      <c r="C43" s="1"/>
      <c r="D43" s="1">
        <v>160</v>
      </c>
      <c r="E43" s="1">
        <v>-1</v>
      </c>
      <c r="F43" s="1">
        <v>160</v>
      </c>
      <c r="G43" s="15">
        <f>VLOOKUP(A43,[1]TDSheet!$A:$R,17,0)</f>
        <v>0</v>
      </c>
      <c r="H43" s="6">
        <v>0.15</v>
      </c>
      <c r="I43" s="1"/>
      <c r="J43" s="1">
        <v>6500</v>
      </c>
      <c r="K43" s="1">
        <v>8</v>
      </c>
      <c r="L43" s="1">
        <f t="shared" si="10"/>
        <v>-9</v>
      </c>
      <c r="M43" s="1"/>
      <c r="N43" s="1"/>
      <c r="O43" s="1"/>
      <c r="P43" s="1">
        <f t="shared" si="2"/>
        <v>-0.2</v>
      </c>
      <c r="Q43" s="4"/>
      <c r="R43" s="4">
        <v>80</v>
      </c>
      <c r="S43" s="18">
        <f>VLOOKUP(A43,[2]TDSheet!$A$1:$M$65536,12,0)</f>
        <v>200</v>
      </c>
      <c r="T43" s="18">
        <v>160</v>
      </c>
      <c r="U43" s="4">
        <v>120</v>
      </c>
      <c r="V43" s="1" t="s">
        <v>102</v>
      </c>
      <c r="W43" s="1">
        <f t="shared" si="3"/>
        <v>-1200</v>
      </c>
      <c r="X43" s="1">
        <f t="shared" si="4"/>
        <v>-800</v>
      </c>
      <c r="Y43" s="1">
        <v>14.6</v>
      </c>
      <c r="Z43" s="1">
        <v>35.200000000000003</v>
      </c>
      <c r="AA43" s="1"/>
      <c r="AB43" s="1">
        <f t="shared" si="5"/>
        <v>12</v>
      </c>
      <c r="AC43" s="1">
        <f t="shared" si="6"/>
        <v>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70</v>
      </c>
      <c r="B44" s="1" t="s">
        <v>31</v>
      </c>
      <c r="C44" s="1">
        <v>7</v>
      </c>
      <c r="D44" s="1">
        <v>18</v>
      </c>
      <c r="E44" s="1">
        <v>7</v>
      </c>
      <c r="F44" s="1">
        <v>16</v>
      </c>
      <c r="G44" s="15">
        <f>VLOOKUP(A44,[1]TDSheet!$A:$R,17,0)</f>
        <v>13</v>
      </c>
      <c r="H44" s="6">
        <v>0.28000000000000003</v>
      </c>
      <c r="I44" s="1"/>
      <c r="J44" s="1">
        <v>6562</v>
      </c>
      <c r="K44" s="1">
        <v>16</v>
      </c>
      <c r="L44" s="1">
        <f t="shared" si="10"/>
        <v>-9</v>
      </c>
      <c r="M44" s="1"/>
      <c r="N44" s="1"/>
      <c r="O44" s="1"/>
      <c r="P44" s="1">
        <f t="shared" si="2"/>
        <v>1.4</v>
      </c>
      <c r="Q44" s="4">
        <v>6</v>
      </c>
      <c r="R44" s="4"/>
      <c r="S44" s="18">
        <f>VLOOKUP(A44,[2]TDSheet!$A$1:$M$65536,12,0)</f>
        <v>0</v>
      </c>
      <c r="T44" s="18"/>
      <c r="U44" s="4">
        <v>0</v>
      </c>
      <c r="V44" s="1"/>
      <c r="W44" s="1">
        <f t="shared" si="3"/>
        <v>11.428571428571429</v>
      </c>
      <c r="X44" s="1">
        <f t="shared" si="4"/>
        <v>11.428571428571429</v>
      </c>
      <c r="Y44" s="1">
        <v>1.6</v>
      </c>
      <c r="Z44" s="1">
        <v>0.8</v>
      </c>
      <c r="AA44" s="1" t="s">
        <v>107</v>
      </c>
      <c r="AB44" s="1">
        <f t="shared" si="5"/>
        <v>0</v>
      </c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71</v>
      </c>
      <c r="B45" s="1" t="s">
        <v>31</v>
      </c>
      <c r="C45" s="1">
        <v>4</v>
      </c>
      <c r="D45" s="1">
        <v>16</v>
      </c>
      <c r="E45" s="1">
        <v>1</v>
      </c>
      <c r="F45" s="1">
        <v>16</v>
      </c>
      <c r="G45" s="15">
        <f>VLOOKUP(A45,[1]TDSheet!$A:$R,17,0)</f>
        <v>11</v>
      </c>
      <c r="H45" s="6">
        <v>0.45</v>
      </c>
      <c r="I45" s="1"/>
      <c r="J45" s="1">
        <v>6593</v>
      </c>
      <c r="K45" s="1">
        <v>10</v>
      </c>
      <c r="L45" s="1">
        <f t="shared" si="10"/>
        <v>-9</v>
      </c>
      <c r="M45" s="1"/>
      <c r="N45" s="1"/>
      <c r="O45" s="1"/>
      <c r="P45" s="1">
        <f t="shared" si="2"/>
        <v>0.2</v>
      </c>
      <c r="Q45" s="4"/>
      <c r="R45" s="4"/>
      <c r="S45" s="18">
        <f>VLOOKUP(A45,[2]TDSheet!$A$1:$M$65536,12,0)</f>
        <v>0</v>
      </c>
      <c r="T45" s="18"/>
      <c r="U45" s="4"/>
      <c r="V45" s="1"/>
      <c r="W45" s="1">
        <f t="shared" si="3"/>
        <v>80</v>
      </c>
      <c r="X45" s="1">
        <f t="shared" si="4"/>
        <v>80</v>
      </c>
      <c r="Y45" s="1">
        <v>0.6</v>
      </c>
      <c r="Z45" s="1">
        <v>0.6</v>
      </c>
      <c r="AA45" s="1"/>
      <c r="AB45" s="1">
        <f t="shared" si="5"/>
        <v>0</v>
      </c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72</v>
      </c>
      <c r="B46" s="1" t="s">
        <v>31</v>
      </c>
      <c r="C46" s="1">
        <v>11</v>
      </c>
      <c r="D46" s="1">
        <v>1</v>
      </c>
      <c r="E46" s="1">
        <v>12</v>
      </c>
      <c r="F46" s="1"/>
      <c r="G46" s="15">
        <f>VLOOKUP(A46,[1]TDSheet!$A:$R,17,0)</f>
        <v>0</v>
      </c>
      <c r="H46" s="6">
        <v>0.45</v>
      </c>
      <c r="I46" s="1"/>
      <c r="J46" s="1">
        <v>6595</v>
      </c>
      <c r="K46" s="1">
        <v>13</v>
      </c>
      <c r="L46" s="1">
        <f t="shared" si="10"/>
        <v>-1</v>
      </c>
      <c r="M46" s="1"/>
      <c r="N46" s="1"/>
      <c r="O46" s="1"/>
      <c r="P46" s="1">
        <f t="shared" si="2"/>
        <v>2.4</v>
      </c>
      <c r="Q46" s="4">
        <f>10*P46-F46</f>
        <v>24</v>
      </c>
      <c r="R46" s="4">
        <v>16</v>
      </c>
      <c r="S46" s="18"/>
      <c r="T46" s="18"/>
      <c r="U46" s="4">
        <v>16</v>
      </c>
      <c r="V46" s="1"/>
      <c r="W46" s="1">
        <f t="shared" si="3"/>
        <v>6.666666666666667</v>
      </c>
      <c r="X46" s="1">
        <f t="shared" si="4"/>
        <v>0</v>
      </c>
      <c r="Y46" s="1">
        <v>0.4</v>
      </c>
      <c r="Z46" s="1">
        <v>0.6</v>
      </c>
      <c r="AA46" s="1"/>
      <c r="AB46" s="1">
        <f t="shared" si="5"/>
        <v>7.2</v>
      </c>
      <c r="AC46" s="1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73</v>
      </c>
      <c r="B47" s="1" t="s">
        <v>31</v>
      </c>
      <c r="C47" s="1">
        <v>3</v>
      </c>
      <c r="D47" s="1">
        <v>9</v>
      </c>
      <c r="E47" s="1">
        <v>-3</v>
      </c>
      <c r="F47" s="1">
        <v>8</v>
      </c>
      <c r="G47" s="15">
        <f>VLOOKUP(A47,[1]TDSheet!$A:$R,17,0)</f>
        <v>5</v>
      </c>
      <c r="H47" s="6">
        <v>0.45</v>
      </c>
      <c r="I47" s="1"/>
      <c r="J47" s="1">
        <v>6597</v>
      </c>
      <c r="K47" s="1">
        <v>11</v>
      </c>
      <c r="L47" s="1">
        <f t="shared" si="10"/>
        <v>-14</v>
      </c>
      <c r="M47" s="1"/>
      <c r="N47" s="1"/>
      <c r="O47" s="1"/>
      <c r="P47" s="1">
        <f t="shared" si="2"/>
        <v>-0.6</v>
      </c>
      <c r="Q47" s="4"/>
      <c r="R47" s="4"/>
      <c r="S47" s="18">
        <f>VLOOKUP(A47,[2]TDSheet!$A$1:$M$65536,12,0)</f>
        <v>8</v>
      </c>
      <c r="T47" s="18">
        <v>8</v>
      </c>
      <c r="U47" s="4"/>
      <c r="V47" s="1"/>
      <c r="W47" s="1">
        <f t="shared" si="3"/>
        <v>-13.333333333333334</v>
      </c>
      <c r="X47" s="1">
        <f t="shared" si="4"/>
        <v>-13.333333333333334</v>
      </c>
      <c r="Y47" s="1">
        <v>0</v>
      </c>
      <c r="Z47" s="1">
        <v>-0.8</v>
      </c>
      <c r="AA47" s="1"/>
      <c r="AB47" s="1">
        <f t="shared" si="5"/>
        <v>0</v>
      </c>
      <c r="AC47" s="1">
        <f t="shared" si="6"/>
        <v>3.6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9" t="s">
        <v>74</v>
      </c>
      <c r="B48" s="1" t="s">
        <v>31</v>
      </c>
      <c r="C48" s="1">
        <v>-8</v>
      </c>
      <c r="D48" s="1">
        <v>72</v>
      </c>
      <c r="E48" s="1">
        <v>40</v>
      </c>
      <c r="F48" s="1">
        <v>24</v>
      </c>
      <c r="G48" s="15">
        <f>VLOOKUP(A48,[1]TDSheet!$A:$R,17,0)</f>
        <v>-6</v>
      </c>
      <c r="H48" s="6">
        <v>0.35</v>
      </c>
      <c r="I48" s="1"/>
      <c r="J48" s="1">
        <v>6602</v>
      </c>
      <c r="K48" s="1">
        <v>61</v>
      </c>
      <c r="L48" s="1">
        <f t="shared" si="10"/>
        <v>-21</v>
      </c>
      <c r="M48" s="1"/>
      <c r="N48" s="1"/>
      <c r="O48" s="1"/>
      <c r="P48" s="1">
        <f t="shared" si="2"/>
        <v>8</v>
      </c>
      <c r="Q48" s="4">
        <f>13*P48-F48</f>
        <v>80</v>
      </c>
      <c r="R48" s="4">
        <f t="shared" si="8"/>
        <v>80</v>
      </c>
      <c r="S48" s="18">
        <f>VLOOKUP(A48,[2]TDSheet!$A$1:$M$65536,12,0)</f>
        <v>60</v>
      </c>
      <c r="T48" s="18">
        <v>40</v>
      </c>
      <c r="U48" s="4"/>
      <c r="V48" s="1"/>
      <c r="W48" s="1">
        <f t="shared" si="3"/>
        <v>13</v>
      </c>
      <c r="X48" s="1">
        <f t="shared" si="4"/>
        <v>3</v>
      </c>
      <c r="Y48" s="1">
        <v>3.2</v>
      </c>
      <c r="Z48" s="1"/>
      <c r="AA48" s="1"/>
      <c r="AB48" s="1">
        <f t="shared" si="5"/>
        <v>28</v>
      </c>
      <c r="AC48" s="1">
        <f t="shared" si="6"/>
        <v>14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75</v>
      </c>
      <c r="B49" s="1" t="s">
        <v>28</v>
      </c>
      <c r="C49" s="1">
        <v>-95.48</v>
      </c>
      <c r="D49" s="1">
        <v>11.933</v>
      </c>
      <c r="E49" s="1">
        <v>4.8920000000000003</v>
      </c>
      <c r="F49" s="1">
        <v>-88.438999999999993</v>
      </c>
      <c r="G49" s="15">
        <f>VLOOKUP(A49,[1]TDSheet!$A:$R,17,0)</f>
        <v>-91.391999999999996</v>
      </c>
      <c r="H49" s="6">
        <v>1</v>
      </c>
      <c r="I49" s="1"/>
      <c r="J49" s="1">
        <v>6607</v>
      </c>
      <c r="K49" s="1">
        <v>5</v>
      </c>
      <c r="L49" s="1">
        <f t="shared" si="10"/>
        <v>-0.10799999999999965</v>
      </c>
      <c r="M49" s="1"/>
      <c r="N49" s="1"/>
      <c r="O49" s="1"/>
      <c r="P49" s="1">
        <f t="shared" si="2"/>
        <v>0.97840000000000005</v>
      </c>
      <c r="Q49" s="13">
        <v>40</v>
      </c>
      <c r="R49" s="4"/>
      <c r="S49" s="18"/>
      <c r="T49" s="18"/>
      <c r="U49" s="4">
        <v>0</v>
      </c>
      <c r="V49" s="1"/>
      <c r="W49" s="1">
        <f t="shared" si="3"/>
        <v>-90.391455437448883</v>
      </c>
      <c r="X49" s="1">
        <f t="shared" si="4"/>
        <v>-90.391455437448883</v>
      </c>
      <c r="Y49" s="1">
        <v>5.7371999999999996</v>
      </c>
      <c r="Z49" s="1">
        <v>11.114599999999999</v>
      </c>
      <c r="AA49" s="9" t="s">
        <v>106</v>
      </c>
      <c r="AB49" s="1">
        <f t="shared" si="5"/>
        <v>0</v>
      </c>
      <c r="AC49" s="1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76</v>
      </c>
      <c r="B50" s="1" t="s">
        <v>31</v>
      </c>
      <c r="C50" s="1">
        <v>-1</v>
      </c>
      <c r="D50" s="1">
        <v>1</v>
      </c>
      <c r="E50" s="1"/>
      <c r="F50" s="1"/>
      <c r="G50" s="15">
        <f>VLOOKUP(A50,[1]TDSheet!$A:$R,17,0)</f>
        <v>0</v>
      </c>
      <c r="H50" s="6">
        <v>0.35</v>
      </c>
      <c r="I50" s="1"/>
      <c r="J50" s="1">
        <v>6636</v>
      </c>
      <c r="K50" s="1"/>
      <c r="L50" s="1">
        <f t="shared" si="10"/>
        <v>0</v>
      </c>
      <c r="M50" s="1"/>
      <c r="N50" s="1"/>
      <c r="O50" s="1"/>
      <c r="P50" s="1">
        <f t="shared" si="2"/>
        <v>0</v>
      </c>
      <c r="Q50" s="13">
        <v>16</v>
      </c>
      <c r="R50" s="4"/>
      <c r="S50" s="18"/>
      <c r="T50" s="18"/>
      <c r="U50" s="4">
        <v>0</v>
      </c>
      <c r="V50" s="1"/>
      <c r="W50" s="1" t="e">
        <f t="shared" si="3"/>
        <v>#DIV/0!</v>
      </c>
      <c r="X50" s="1" t="e">
        <f t="shared" si="4"/>
        <v>#DIV/0!</v>
      </c>
      <c r="Y50" s="1">
        <v>0.2</v>
      </c>
      <c r="Z50" s="1"/>
      <c r="AA50" s="9" t="s">
        <v>108</v>
      </c>
      <c r="AB50" s="1">
        <f t="shared" si="5"/>
        <v>0</v>
      </c>
      <c r="AC50" s="1">
        <f t="shared" si="6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2" t="s">
        <v>77</v>
      </c>
      <c r="B51" s="1" t="s">
        <v>31</v>
      </c>
      <c r="C51" s="1"/>
      <c r="D51" s="1">
        <v>3</v>
      </c>
      <c r="E51" s="11">
        <v>3</v>
      </c>
      <c r="F51" s="1"/>
      <c r="G51" s="15">
        <f>VLOOKUP(A51,[1]TDSheet!$A:$R,17,0)</f>
        <v>0</v>
      </c>
      <c r="H51" s="6">
        <v>0</v>
      </c>
      <c r="I51" s="1"/>
      <c r="J51" s="1"/>
      <c r="K51" s="1">
        <v>3</v>
      </c>
      <c r="L51" s="1">
        <f t="shared" si="10"/>
        <v>0</v>
      </c>
      <c r="M51" s="1"/>
      <c r="N51" s="1"/>
      <c r="O51" s="1"/>
      <c r="P51" s="1">
        <f t="shared" si="2"/>
        <v>0.6</v>
      </c>
      <c r="Q51" s="4"/>
      <c r="R51" s="4"/>
      <c r="S51" s="18"/>
      <c r="T51" s="18"/>
      <c r="U51" s="4"/>
      <c r="V51" s="1"/>
      <c r="W51" s="1">
        <f t="shared" si="3"/>
        <v>0</v>
      </c>
      <c r="X51" s="1">
        <f t="shared" si="4"/>
        <v>0</v>
      </c>
      <c r="Y51" s="1">
        <v>0</v>
      </c>
      <c r="Z51" s="1">
        <v>0</v>
      </c>
      <c r="AA51" s="12" t="s">
        <v>98</v>
      </c>
      <c r="AB51" s="1">
        <f t="shared" si="5"/>
        <v>0</v>
      </c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78</v>
      </c>
      <c r="B52" s="1" t="s">
        <v>31</v>
      </c>
      <c r="C52" s="1">
        <v>-2</v>
      </c>
      <c r="D52" s="1">
        <v>2</v>
      </c>
      <c r="E52" s="1"/>
      <c r="F52" s="1"/>
      <c r="G52" s="15">
        <f>VLOOKUP(A52,[1]TDSheet!$A:$R,17,0)</f>
        <v>-3</v>
      </c>
      <c r="H52" s="6">
        <v>0</v>
      </c>
      <c r="I52" s="1"/>
      <c r="J52" s="1"/>
      <c r="K52" s="1"/>
      <c r="L52" s="1">
        <f t="shared" si="10"/>
        <v>0</v>
      </c>
      <c r="M52" s="1"/>
      <c r="N52" s="1"/>
      <c r="O52" s="1"/>
      <c r="P52" s="1">
        <f t="shared" si="2"/>
        <v>0</v>
      </c>
      <c r="Q52" s="4"/>
      <c r="R52" s="4"/>
      <c r="S52" s="18"/>
      <c r="T52" s="18"/>
      <c r="U52" s="4"/>
      <c r="V52" s="1"/>
      <c r="W52" s="1" t="e">
        <f t="shared" si="3"/>
        <v>#DIV/0!</v>
      </c>
      <c r="X52" s="1" t="e">
        <f t="shared" si="4"/>
        <v>#DIV/0!</v>
      </c>
      <c r="Y52" s="1">
        <v>0.4</v>
      </c>
      <c r="Z52" s="1">
        <v>0.4</v>
      </c>
      <c r="AA52" s="1" t="s">
        <v>79</v>
      </c>
      <c r="AB52" s="1">
        <f t="shared" si="5"/>
        <v>0</v>
      </c>
      <c r="AC52" s="1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80</v>
      </c>
      <c r="B53" s="1" t="s">
        <v>31</v>
      </c>
      <c r="C53" s="1">
        <v>-5</v>
      </c>
      <c r="D53" s="1">
        <v>8</v>
      </c>
      <c r="E53" s="1">
        <v>3</v>
      </c>
      <c r="F53" s="1"/>
      <c r="G53" s="15">
        <f>VLOOKUP(A53,[1]TDSheet!$A:$R,17,0)</f>
        <v>-3</v>
      </c>
      <c r="H53" s="6">
        <v>0</v>
      </c>
      <c r="I53" s="1"/>
      <c r="J53" s="1"/>
      <c r="K53" s="1">
        <v>3</v>
      </c>
      <c r="L53" s="1">
        <f t="shared" si="10"/>
        <v>0</v>
      </c>
      <c r="M53" s="1"/>
      <c r="N53" s="1"/>
      <c r="O53" s="1"/>
      <c r="P53" s="1">
        <f t="shared" si="2"/>
        <v>0.6</v>
      </c>
      <c r="Q53" s="4"/>
      <c r="R53" s="4"/>
      <c r="S53" s="18"/>
      <c r="T53" s="18"/>
      <c r="U53" s="4"/>
      <c r="V53" s="1"/>
      <c r="W53" s="1">
        <f t="shared" si="3"/>
        <v>0</v>
      </c>
      <c r="X53" s="1">
        <f t="shared" si="4"/>
        <v>0</v>
      </c>
      <c r="Y53" s="1">
        <v>0.6</v>
      </c>
      <c r="Z53" s="1">
        <v>0.8</v>
      </c>
      <c r="AA53" s="1" t="s">
        <v>79</v>
      </c>
      <c r="AB53" s="1">
        <f t="shared" si="5"/>
        <v>0</v>
      </c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 t="s">
        <v>81</v>
      </c>
      <c r="B54" s="1" t="s">
        <v>31</v>
      </c>
      <c r="C54" s="1">
        <v>4</v>
      </c>
      <c r="D54" s="1">
        <v>9</v>
      </c>
      <c r="E54" s="1">
        <v>2</v>
      </c>
      <c r="F54" s="1">
        <v>9</v>
      </c>
      <c r="G54" s="15">
        <f>VLOOKUP(A54,[1]TDSheet!$A:$R,17,0)</f>
        <v>4</v>
      </c>
      <c r="H54" s="6">
        <v>0.33</v>
      </c>
      <c r="I54" s="1"/>
      <c r="J54" s="1">
        <v>6658</v>
      </c>
      <c r="K54" s="1">
        <v>14</v>
      </c>
      <c r="L54" s="1">
        <f t="shared" si="10"/>
        <v>-12</v>
      </c>
      <c r="M54" s="1"/>
      <c r="N54" s="1"/>
      <c r="O54" s="1"/>
      <c r="P54" s="1">
        <f t="shared" si="2"/>
        <v>0.4</v>
      </c>
      <c r="Q54" s="4"/>
      <c r="R54" s="4">
        <v>9</v>
      </c>
      <c r="S54" s="18">
        <f>VLOOKUP(A54,[2]TDSheet!$A$1:$M$65536,12,0)</f>
        <v>0</v>
      </c>
      <c r="T54" s="18"/>
      <c r="U54" s="4">
        <v>9</v>
      </c>
      <c r="V54" s="1" t="s">
        <v>102</v>
      </c>
      <c r="W54" s="1">
        <f t="shared" si="3"/>
        <v>45</v>
      </c>
      <c r="X54" s="1">
        <f t="shared" si="4"/>
        <v>22.5</v>
      </c>
      <c r="Y54" s="1">
        <v>3</v>
      </c>
      <c r="Z54" s="1">
        <v>0.6</v>
      </c>
      <c r="AA54" s="1"/>
      <c r="AB54" s="1">
        <f t="shared" si="5"/>
        <v>2.97</v>
      </c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 t="s">
        <v>82</v>
      </c>
      <c r="B55" s="1" t="s">
        <v>31</v>
      </c>
      <c r="C55" s="1">
        <v>1</v>
      </c>
      <c r="D55" s="1">
        <v>101</v>
      </c>
      <c r="E55" s="1">
        <v>14</v>
      </c>
      <c r="F55" s="1">
        <v>77</v>
      </c>
      <c r="G55" s="15">
        <f>VLOOKUP(A55,[1]TDSheet!$A:$R,17,0)</f>
        <v>37</v>
      </c>
      <c r="H55" s="6">
        <v>0.31</v>
      </c>
      <c r="I55" s="1"/>
      <c r="J55" s="1">
        <v>6665</v>
      </c>
      <c r="K55" s="1">
        <v>25</v>
      </c>
      <c r="L55" s="1">
        <f t="shared" si="10"/>
        <v>-11</v>
      </c>
      <c r="M55" s="1"/>
      <c r="N55" s="1"/>
      <c r="O55" s="1"/>
      <c r="P55" s="1">
        <f t="shared" si="2"/>
        <v>2.8</v>
      </c>
      <c r="Q55" s="4"/>
      <c r="R55" s="4">
        <v>24</v>
      </c>
      <c r="S55" s="18">
        <f>VLOOKUP(A55,[2]TDSheet!$A$1:$M$65536,12,0)</f>
        <v>24</v>
      </c>
      <c r="T55" s="18">
        <v>24</v>
      </c>
      <c r="U55" s="4">
        <v>40</v>
      </c>
      <c r="V55" s="1" t="s">
        <v>102</v>
      </c>
      <c r="W55" s="1">
        <f t="shared" si="3"/>
        <v>36.071428571428577</v>
      </c>
      <c r="X55" s="1">
        <f t="shared" si="4"/>
        <v>27.5</v>
      </c>
      <c r="Y55" s="1">
        <v>4</v>
      </c>
      <c r="Z55" s="1">
        <v>7.6</v>
      </c>
      <c r="AA55" s="1"/>
      <c r="AB55" s="1">
        <f t="shared" si="5"/>
        <v>7.4399999999999995</v>
      </c>
      <c r="AC55" s="1">
        <f t="shared" si="6"/>
        <v>7.4399999999999995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 t="s">
        <v>83</v>
      </c>
      <c r="B56" s="1" t="s">
        <v>31</v>
      </c>
      <c r="C56" s="1">
        <v>25</v>
      </c>
      <c r="D56" s="1">
        <v>48</v>
      </c>
      <c r="E56" s="1">
        <v>20</v>
      </c>
      <c r="F56" s="1">
        <v>27</v>
      </c>
      <c r="G56" s="15">
        <f>VLOOKUP(A56,[1]TDSheet!$A:$R,17,0)</f>
        <v>27</v>
      </c>
      <c r="H56" s="6">
        <v>0.35</v>
      </c>
      <c r="I56" s="1"/>
      <c r="J56" s="1">
        <v>6676</v>
      </c>
      <c r="K56" s="1">
        <v>21</v>
      </c>
      <c r="L56" s="1">
        <f t="shared" si="10"/>
        <v>-1</v>
      </c>
      <c r="M56" s="1"/>
      <c r="N56" s="1"/>
      <c r="O56" s="1"/>
      <c r="P56" s="1">
        <f t="shared" si="2"/>
        <v>4</v>
      </c>
      <c r="Q56" s="4"/>
      <c r="R56" s="4">
        <v>32</v>
      </c>
      <c r="S56" s="18">
        <f>VLOOKUP(A56,[2]TDSheet!$A$1:$M$65536,12,0)</f>
        <v>0</v>
      </c>
      <c r="T56" s="18"/>
      <c r="U56" s="4">
        <v>40</v>
      </c>
      <c r="V56" s="1" t="s">
        <v>102</v>
      </c>
      <c r="W56" s="1">
        <f t="shared" si="3"/>
        <v>14.75</v>
      </c>
      <c r="X56" s="1">
        <f t="shared" si="4"/>
        <v>6.75</v>
      </c>
      <c r="Y56" s="1">
        <v>1.2</v>
      </c>
      <c r="Z56" s="1">
        <v>2.4</v>
      </c>
      <c r="AA56" s="1"/>
      <c r="AB56" s="1">
        <f t="shared" si="5"/>
        <v>11.2</v>
      </c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 t="s">
        <v>84</v>
      </c>
      <c r="B57" s="1" t="s">
        <v>31</v>
      </c>
      <c r="C57" s="1">
        <v>1</v>
      </c>
      <c r="D57" s="1">
        <v>240</v>
      </c>
      <c r="E57" s="1">
        <v>34</v>
      </c>
      <c r="F57" s="1">
        <v>201</v>
      </c>
      <c r="G57" s="15">
        <f>VLOOKUP(A57,[1]TDSheet!$A:$R,17,0)</f>
        <v>46</v>
      </c>
      <c r="H57" s="6">
        <v>0.35</v>
      </c>
      <c r="I57" s="1"/>
      <c r="J57" s="1">
        <v>6683</v>
      </c>
      <c r="K57" s="1">
        <v>40</v>
      </c>
      <c r="L57" s="1">
        <f t="shared" si="10"/>
        <v>-6</v>
      </c>
      <c r="M57" s="1"/>
      <c r="N57" s="1"/>
      <c r="O57" s="1"/>
      <c r="P57" s="1">
        <f t="shared" si="2"/>
        <v>6.8</v>
      </c>
      <c r="Q57" s="4"/>
      <c r="R57" s="4"/>
      <c r="S57" s="18">
        <f>VLOOKUP(A57,[2]TDSheet!$A$1:$M$65536,12,0)</f>
        <v>120</v>
      </c>
      <c r="T57" s="18">
        <v>120</v>
      </c>
      <c r="U57" s="4"/>
      <c r="V57" s="1"/>
      <c r="W57" s="1">
        <f t="shared" si="3"/>
        <v>29.558823529411764</v>
      </c>
      <c r="X57" s="1">
        <f t="shared" si="4"/>
        <v>29.558823529411764</v>
      </c>
      <c r="Y57" s="1">
        <v>16.399999999999999</v>
      </c>
      <c r="Z57" s="1">
        <v>10</v>
      </c>
      <c r="AA57" s="1"/>
      <c r="AB57" s="1">
        <f t="shared" si="5"/>
        <v>0</v>
      </c>
      <c r="AC57" s="1">
        <f t="shared" si="6"/>
        <v>42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 t="s">
        <v>85</v>
      </c>
      <c r="B58" s="1" t="s">
        <v>31</v>
      </c>
      <c r="C58" s="1">
        <v>9</v>
      </c>
      <c r="D58" s="1">
        <v>110</v>
      </c>
      <c r="E58" s="1">
        <v>19</v>
      </c>
      <c r="F58" s="1">
        <v>86</v>
      </c>
      <c r="G58" s="15">
        <f>VLOOKUP(A58,[1]TDSheet!$A:$R,17,0)</f>
        <v>50</v>
      </c>
      <c r="H58" s="6">
        <v>0.28000000000000003</v>
      </c>
      <c r="I58" s="1"/>
      <c r="J58" s="1">
        <v>6684</v>
      </c>
      <c r="K58" s="1">
        <v>31</v>
      </c>
      <c r="L58" s="1">
        <f t="shared" si="10"/>
        <v>-12</v>
      </c>
      <c r="M58" s="1"/>
      <c r="N58" s="1"/>
      <c r="O58" s="1"/>
      <c r="P58" s="1">
        <f t="shared" si="2"/>
        <v>3.8</v>
      </c>
      <c r="Q58" s="4"/>
      <c r="R58" s="4"/>
      <c r="S58" s="18">
        <f>VLOOKUP(A58,[2]TDSheet!$A$1:$M$65536,12,0)</f>
        <v>80</v>
      </c>
      <c r="T58" s="18">
        <v>60</v>
      </c>
      <c r="U58" s="4"/>
      <c r="V58" s="1"/>
      <c r="W58" s="1">
        <f t="shared" si="3"/>
        <v>22.631578947368421</v>
      </c>
      <c r="X58" s="1">
        <f t="shared" si="4"/>
        <v>22.631578947368421</v>
      </c>
      <c r="Y58" s="1">
        <v>7.8</v>
      </c>
      <c r="Z58" s="1">
        <v>7.6</v>
      </c>
      <c r="AA58" s="1"/>
      <c r="AB58" s="1">
        <f t="shared" si="5"/>
        <v>0</v>
      </c>
      <c r="AC58" s="1">
        <f t="shared" si="6"/>
        <v>16.8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9" t="s">
        <v>86</v>
      </c>
      <c r="B59" s="1" t="s">
        <v>31</v>
      </c>
      <c r="C59" s="1"/>
      <c r="D59" s="1">
        <v>152</v>
      </c>
      <c r="E59" s="1">
        <v>22</v>
      </c>
      <c r="F59" s="1">
        <v>127</v>
      </c>
      <c r="G59" s="15">
        <f>VLOOKUP(A59,[1]TDSheet!$A:$R,17,0)</f>
        <v>-1</v>
      </c>
      <c r="H59" s="6">
        <v>0.35</v>
      </c>
      <c r="I59" s="1"/>
      <c r="J59" s="1">
        <v>6689</v>
      </c>
      <c r="K59" s="1">
        <v>35</v>
      </c>
      <c r="L59" s="1">
        <f t="shared" si="10"/>
        <v>-13</v>
      </c>
      <c r="M59" s="1"/>
      <c r="N59" s="1"/>
      <c r="O59" s="1"/>
      <c r="P59" s="1">
        <f t="shared" si="2"/>
        <v>4.4000000000000004</v>
      </c>
      <c r="Q59" s="4"/>
      <c r="R59" s="4">
        <v>40</v>
      </c>
      <c r="S59" s="18">
        <f>VLOOKUP(A59,[2]TDSheet!$A$1:$M$65536,12,0)</f>
        <v>120</v>
      </c>
      <c r="T59" s="18">
        <v>120</v>
      </c>
      <c r="U59" s="4">
        <v>80</v>
      </c>
      <c r="V59" s="1"/>
      <c r="W59" s="1">
        <f t="shared" si="3"/>
        <v>37.954545454545453</v>
      </c>
      <c r="X59" s="1">
        <f t="shared" si="4"/>
        <v>28.86363636363636</v>
      </c>
      <c r="Y59" s="1">
        <v>12.2</v>
      </c>
      <c r="Z59" s="1">
        <v>15.8</v>
      </c>
      <c r="AA59" s="1"/>
      <c r="AB59" s="1">
        <f t="shared" si="5"/>
        <v>14</v>
      </c>
      <c r="AC59" s="1">
        <f t="shared" si="6"/>
        <v>42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87</v>
      </c>
      <c r="B60" s="1" t="s">
        <v>31</v>
      </c>
      <c r="C60" s="1">
        <v>-2</v>
      </c>
      <c r="D60" s="1">
        <v>241</v>
      </c>
      <c r="E60" s="1">
        <v>24</v>
      </c>
      <c r="F60" s="1">
        <v>211</v>
      </c>
      <c r="G60" s="15">
        <f>VLOOKUP(A60,[1]TDSheet!$A:$R,17,0)</f>
        <v>52</v>
      </c>
      <c r="H60" s="6">
        <v>0.35</v>
      </c>
      <c r="I60" s="1"/>
      <c r="J60" s="1">
        <v>6697</v>
      </c>
      <c r="K60" s="1">
        <v>35</v>
      </c>
      <c r="L60" s="1">
        <f t="shared" si="10"/>
        <v>-11</v>
      </c>
      <c r="M60" s="1"/>
      <c r="N60" s="1"/>
      <c r="O60" s="1"/>
      <c r="P60" s="1">
        <f t="shared" si="2"/>
        <v>4.8</v>
      </c>
      <c r="Q60" s="4"/>
      <c r="R60" s="4"/>
      <c r="S60" s="18">
        <f>VLOOKUP(A60,[2]TDSheet!$A$1:$M$65536,12,0)</f>
        <v>120</v>
      </c>
      <c r="T60" s="18">
        <v>120</v>
      </c>
      <c r="U60" s="4"/>
      <c r="V60" s="1"/>
      <c r="W60" s="1">
        <f t="shared" si="3"/>
        <v>43.958333333333336</v>
      </c>
      <c r="X60" s="1">
        <f t="shared" si="4"/>
        <v>43.958333333333336</v>
      </c>
      <c r="Y60" s="1">
        <v>18.8</v>
      </c>
      <c r="Z60" s="1">
        <v>18.8</v>
      </c>
      <c r="AA60" s="1" t="s">
        <v>43</v>
      </c>
      <c r="AB60" s="1">
        <f t="shared" si="5"/>
        <v>0</v>
      </c>
      <c r="AC60" s="1">
        <f t="shared" si="6"/>
        <v>42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88</v>
      </c>
      <c r="B61" s="1" t="s">
        <v>31</v>
      </c>
      <c r="C61" s="1">
        <v>24</v>
      </c>
      <c r="D61" s="1">
        <v>105</v>
      </c>
      <c r="E61" s="1">
        <v>33</v>
      </c>
      <c r="F61" s="1">
        <v>76</v>
      </c>
      <c r="G61" s="15">
        <f>VLOOKUP(A61,[1]TDSheet!$A:$R,17,0)</f>
        <v>33</v>
      </c>
      <c r="H61" s="6">
        <v>0.41</v>
      </c>
      <c r="I61" s="1"/>
      <c r="J61" s="1">
        <v>6713</v>
      </c>
      <c r="K61" s="1">
        <v>34</v>
      </c>
      <c r="L61" s="1">
        <f t="shared" si="10"/>
        <v>-1</v>
      </c>
      <c r="M61" s="1"/>
      <c r="N61" s="1"/>
      <c r="O61" s="1"/>
      <c r="P61" s="1">
        <f t="shared" si="2"/>
        <v>6.6</v>
      </c>
      <c r="Q61" s="4">
        <f t="shared" ref="Q61:Q64" si="11">14*P61-F61</f>
        <v>16.399999999999991</v>
      </c>
      <c r="R61" s="4"/>
      <c r="S61" s="18">
        <f>VLOOKUP(A61,[2]TDSheet!$A$1:$M$65536,12,0)</f>
        <v>40</v>
      </c>
      <c r="T61" s="18">
        <v>40</v>
      </c>
      <c r="U61" s="4">
        <v>0</v>
      </c>
      <c r="V61" s="1"/>
      <c r="W61" s="1">
        <f t="shared" si="3"/>
        <v>11.515151515151516</v>
      </c>
      <c r="X61" s="1">
        <f t="shared" si="4"/>
        <v>11.515151515151516</v>
      </c>
      <c r="Y61" s="1">
        <v>7.6</v>
      </c>
      <c r="Z61" s="1">
        <v>9.8000000000000007</v>
      </c>
      <c r="AA61" s="1" t="s">
        <v>107</v>
      </c>
      <c r="AB61" s="1">
        <f t="shared" si="5"/>
        <v>0</v>
      </c>
      <c r="AC61" s="1">
        <f t="shared" si="6"/>
        <v>16.399999999999999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89</v>
      </c>
      <c r="B62" s="1" t="s">
        <v>31</v>
      </c>
      <c r="C62" s="1">
        <v>45</v>
      </c>
      <c r="D62" s="1">
        <v>53</v>
      </c>
      <c r="E62" s="1">
        <v>34</v>
      </c>
      <c r="F62" s="1">
        <v>58</v>
      </c>
      <c r="G62" s="15">
        <f>VLOOKUP(A62,[1]TDSheet!$A:$R,17,0)</f>
        <v>17</v>
      </c>
      <c r="H62" s="6">
        <v>0.5</v>
      </c>
      <c r="I62" s="1"/>
      <c r="J62" s="1">
        <v>6716</v>
      </c>
      <c r="K62" s="1">
        <v>35</v>
      </c>
      <c r="L62" s="1">
        <f t="shared" si="10"/>
        <v>-1</v>
      </c>
      <c r="M62" s="1"/>
      <c r="N62" s="1"/>
      <c r="O62" s="1"/>
      <c r="P62" s="1">
        <f t="shared" si="2"/>
        <v>6.8</v>
      </c>
      <c r="Q62" s="4">
        <f t="shared" si="11"/>
        <v>37.200000000000003</v>
      </c>
      <c r="R62" s="4">
        <v>32</v>
      </c>
      <c r="S62" s="18">
        <v>32</v>
      </c>
      <c r="T62" s="18">
        <v>32</v>
      </c>
      <c r="U62" s="4">
        <v>32</v>
      </c>
      <c r="V62" s="1"/>
      <c r="W62" s="1">
        <f t="shared" si="3"/>
        <v>13.23529411764706</v>
      </c>
      <c r="X62" s="1">
        <f t="shared" si="4"/>
        <v>8.5294117647058822</v>
      </c>
      <c r="Y62" s="1">
        <v>6.2</v>
      </c>
      <c r="Z62" s="1">
        <v>4.8</v>
      </c>
      <c r="AA62" s="1"/>
      <c r="AB62" s="1">
        <f t="shared" si="5"/>
        <v>16</v>
      </c>
      <c r="AC62" s="1">
        <f t="shared" si="6"/>
        <v>16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 t="s">
        <v>90</v>
      </c>
      <c r="B63" s="1" t="s">
        <v>31</v>
      </c>
      <c r="C63" s="1">
        <v>91</v>
      </c>
      <c r="D63" s="1">
        <v>131</v>
      </c>
      <c r="E63" s="1">
        <v>69</v>
      </c>
      <c r="F63" s="1">
        <v>138</v>
      </c>
      <c r="G63" s="15">
        <f>VLOOKUP(A63,[1]TDSheet!$A:$R,17,0)</f>
        <v>83</v>
      </c>
      <c r="H63" s="6">
        <v>0.41</v>
      </c>
      <c r="I63" s="1"/>
      <c r="J63" s="1">
        <v>6722</v>
      </c>
      <c r="K63" s="1">
        <v>75</v>
      </c>
      <c r="L63" s="1">
        <f t="shared" si="10"/>
        <v>-6</v>
      </c>
      <c r="M63" s="1"/>
      <c r="N63" s="1"/>
      <c r="O63" s="1"/>
      <c r="P63" s="1">
        <f t="shared" si="2"/>
        <v>13.8</v>
      </c>
      <c r="Q63" s="4">
        <f t="shared" si="11"/>
        <v>55.200000000000017</v>
      </c>
      <c r="R63" s="4">
        <v>60</v>
      </c>
      <c r="S63" s="18">
        <f>VLOOKUP(A63,[2]TDSheet!$A$1:$M$65536,12,0)</f>
        <v>80</v>
      </c>
      <c r="T63" s="18">
        <v>40</v>
      </c>
      <c r="U63" s="4">
        <v>60</v>
      </c>
      <c r="V63" s="1"/>
      <c r="W63" s="1">
        <f t="shared" si="3"/>
        <v>14.347826086956522</v>
      </c>
      <c r="X63" s="1">
        <f t="shared" si="4"/>
        <v>10</v>
      </c>
      <c r="Y63" s="1">
        <v>15.2</v>
      </c>
      <c r="Z63" s="1">
        <v>11.2</v>
      </c>
      <c r="AA63" s="1" t="s">
        <v>29</v>
      </c>
      <c r="AB63" s="1">
        <f t="shared" si="5"/>
        <v>24.599999999999998</v>
      </c>
      <c r="AC63" s="1">
        <f t="shared" si="6"/>
        <v>16.399999999999999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2" t="s">
        <v>91</v>
      </c>
      <c r="B64" s="1" t="s">
        <v>31</v>
      </c>
      <c r="C64" s="1">
        <v>76</v>
      </c>
      <c r="D64" s="1">
        <v>147</v>
      </c>
      <c r="E64" s="11">
        <f>63+E51</f>
        <v>66</v>
      </c>
      <c r="F64" s="1">
        <v>123</v>
      </c>
      <c r="G64" s="15">
        <f>VLOOKUP(A64,[1]TDSheet!$A:$R,17,0)</f>
        <v>68</v>
      </c>
      <c r="H64" s="6">
        <v>0.41</v>
      </c>
      <c r="I64" s="1"/>
      <c r="J64" s="1">
        <v>6726</v>
      </c>
      <c r="K64" s="1">
        <v>70</v>
      </c>
      <c r="L64" s="1">
        <f t="shared" si="10"/>
        <v>-4</v>
      </c>
      <c r="M64" s="1"/>
      <c r="N64" s="1"/>
      <c r="O64" s="1"/>
      <c r="P64" s="1">
        <f t="shared" si="2"/>
        <v>13.2</v>
      </c>
      <c r="Q64" s="4">
        <f t="shared" si="11"/>
        <v>61.799999999999983</v>
      </c>
      <c r="R64" s="4">
        <v>60</v>
      </c>
      <c r="S64" s="18">
        <f>VLOOKUP(A64,[2]TDSheet!$A$1:$M$65536,12,0)</f>
        <v>80</v>
      </c>
      <c r="T64" s="18">
        <v>40</v>
      </c>
      <c r="U64" s="4">
        <v>60</v>
      </c>
      <c r="V64" s="1"/>
      <c r="W64" s="1">
        <f t="shared" si="3"/>
        <v>13.863636363636365</v>
      </c>
      <c r="X64" s="1">
        <f t="shared" si="4"/>
        <v>9.3181818181818183</v>
      </c>
      <c r="Y64" s="1">
        <v>14</v>
      </c>
      <c r="Z64" s="1">
        <v>12.8</v>
      </c>
      <c r="AA64" s="12" t="s">
        <v>99</v>
      </c>
      <c r="AB64" s="1">
        <f t="shared" si="5"/>
        <v>24.599999999999998</v>
      </c>
      <c r="AC64" s="1">
        <f t="shared" si="6"/>
        <v>16.399999999999999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 t="s">
        <v>92</v>
      </c>
      <c r="B65" s="1" t="s">
        <v>31</v>
      </c>
      <c r="C65" s="1"/>
      <c r="D65" s="1">
        <v>20</v>
      </c>
      <c r="E65" s="1"/>
      <c r="F65" s="1">
        <v>20</v>
      </c>
      <c r="G65" s="15">
        <f>VLOOKUP(A65,[1]TDSheet!$A:$R,17,0)</f>
        <v>14</v>
      </c>
      <c r="H65" s="6">
        <v>0.41</v>
      </c>
      <c r="I65" s="1"/>
      <c r="J65" s="1">
        <v>6750</v>
      </c>
      <c r="K65" s="1">
        <v>5</v>
      </c>
      <c r="L65" s="1">
        <f t="shared" si="10"/>
        <v>-5</v>
      </c>
      <c r="M65" s="1"/>
      <c r="N65" s="1"/>
      <c r="O65" s="1"/>
      <c r="P65" s="1">
        <f t="shared" si="2"/>
        <v>0</v>
      </c>
      <c r="Q65" s="4"/>
      <c r="R65" s="4"/>
      <c r="S65" s="18">
        <f>VLOOKUP(A65,[2]TDSheet!$A$1:$M$65536,12,0)</f>
        <v>0</v>
      </c>
      <c r="T65" s="18"/>
      <c r="U65" s="4"/>
      <c r="V65" s="1"/>
      <c r="W65" s="1" t="e">
        <f t="shared" si="3"/>
        <v>#DIV/0!</v>
      </c>
      <c r="X65" s="1" t="e">
        <f t="shared" si="4"/>
        <v>#DIV/0!</v>
      </c>
      <c r="Y65" s="1">
        <v>1.8</v>
      </c>
      <c r="Z65" s="1">
        <v>-0.6</v>
      </c>
      <c r="AA65" s="1"/>
      <c r="AB65" s="1">
        <f t="shared" si="5"/>
        <v>0</v>
      </c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15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5"/>
      <c r="T66" s="15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15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5"/>
      <c r="T67" s="15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15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5"/>
      <c r="T68" s="15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15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5"/>
      <c r="T69" s="15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15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5"/>
      <c r="T70" s="15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15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5"/>
      <c r="T71" s="15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15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5"/>
      <c r="T72" s="15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15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5"/>
      <c r="T73" s="15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15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5"/>
      <c r="T74" s="15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15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5"/>
      <c r="T75" s="15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15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5"/>
      <c r="T76" s="15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15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5"/>
      <c r="T77" s="15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15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5"/>
      <c r="T78" s="15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15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5"/>
      <c r="T79" s="15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15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5"/>
      <c r="T80" s="15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15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5"/>
      <c r="T81" s="15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15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5"/>
      <c r="T82" s="15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15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5"/>
      <c r="T83" s="15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15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5"/>
      <c r="T84" s="15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15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5"/>
      <c r="T85" s="15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15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5"/>
      <c r="T86" s="15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15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5"/>
      <c r="T87" s="15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15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5"/>
      <c r="T88" s="15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15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5"/>
      <c r="T89" s="15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15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5"/>
      <c r="T90" s="15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15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5"/>
      <c r="T91" s="15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15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5"/>
      <c r="T92" s="15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15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5"/>
      <c r="T93" s="15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15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5"/>
      <c r="T94" s="15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15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5"/>
      <c r="T95" s="15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15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5"/>
      <c r="T96" s="15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15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5"/>
      <c r="T97" s="15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15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5"/>
      <c r="T98" s="15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15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5"/>
      <c r="T99" s="15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15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5"/>
      <c r="T100" s="15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15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5"/>
      <c r="T101" s="15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15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5"/>
      <c r="T102" s="15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15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5"/>
      <c r="T103" s="15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15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5"/>
      <c r="T104" s="15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15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5"/>
      <c r="T105" s="15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15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5"/>
      <c r="T106" s="15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15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5"/>
      <c r="T107" s="15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15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5"/>
      <c r="T108" s="15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15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5"/>
      <c r="T109" s="15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15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5"/>
      <c r="T110" s="15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15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5"/>
      <c r="T111" s="15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15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5"/>
      <c r="T112" s="15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15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5"/>
      <c r="T113" s="15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15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5"/>
      <c r="T114" s="15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15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5"/>
      <c r="T115" s="15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15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5"/>
      <c r="T116" s="15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15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5"/>
      <c r="T117" s="15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15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5"/>
      <c r="T118" s="15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15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5"/>
      <c r="T119" s="15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15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5"/>
      <c r="T120" s="15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15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5"/>
      <c r="T121" s="15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15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5"/>
      <c r="T122" s="15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15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5"/>
      <c r="T123" s="15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15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5"/>
      <c r="T124" s="15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15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5"/>
      <c r="T125" s="15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15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5"/>
      <c r="T126" s="15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15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5"/>
      <c r="T127" s="15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15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5"/>
      <c r="T128" s="15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15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5"/>
      <c r="T129" s="15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15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5"/>
      <c r="T130" s="15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15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5"/>
      <c r="T131" s="15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15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5"/>
      <c r="T132" s="15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15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5"/>
      <c r="T133" s="15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15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5"/>
      <c r="T134" s="15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15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5"/>
      <c r="T135" s="15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15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5"/>
      <c r="T136" s="15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15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5"/>
      <c r="T137" s="15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15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5"/>
      <c r="T138" s="15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15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5"/>
      <c r="T139" s="15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15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5"/>
      <c r="T140" s="15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15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5"/>
      <c r="T141" s="15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15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5"/>
      <c r="T142" s="15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15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5"/>
      <c r="T143" s="15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15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5"/>
      <c r="T144" s="15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15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5"/>
      <c r="T145" s="15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15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5"/>
      <c r="T146" s="15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15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5"/>
      <c r="T147" s="15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15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5"/>
      <c r="T148" s="15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15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5"/>
      <c r="T149" s="15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15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5"/>
      <c r="T150" s="15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15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5"/>
      <c r="T151" s="15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15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5"/>
      <c r="T152" s="15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15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5"/>
      <c r="T153" s="15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15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5"/>
      <c r="T154" s="15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15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5"/>
      <c r="T155" s="15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15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5"/>
      <c r="T156" s="15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15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5"/>
      <c r="T157" s="15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15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5"/>
      <c r="T158" s="15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15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5"/>
      <c r="T159" s="15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15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5"/>
      <c r="T160" s="15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15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5"/>
      <c r="T161" s="15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15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5"/>
      <c r="T162" s="15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15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5"/>
      <c r="T163" s="15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15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5"/>
      <c r="T164" s="15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15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5"/>
      <c r="T165" s="15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15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5"/>
      <c r="T166" s="15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15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5"/>
      <c r="T167" s="15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15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5"/>
      <c r="T168" s="15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15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5"/>
      <c r="T169" s="15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15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5"/>
      <c r="T170" s="15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15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5"/>
      <c r="T171" s="15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15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5"/>
      <c r="T172" s="15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15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5"/>
      <c r="T173" s="15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15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5"/>
      <c r="T174" s="15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15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5"/>
      <c r="T175" s="15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15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5"/>
      <c r="T176" s="15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15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5"/>
      <c r="T177" s="15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15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5"/>
      <c r="T178" s="15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15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5"/>
      <c r="T179" s="15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15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5"/>
      <c r="T180" s="15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15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5"/>
      <c r="T181" s="15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15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5"/>
      <c r="T182" s="15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15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5"/>
      <c r="T183" s="15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15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5"/>
      <c r="T184" s="15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15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5"/>
      <c r="T185" s="15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15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5"/>
      <c r="T186" s="15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15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5"/>
      <c r="T187" s="15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15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5"/>
      <c r="T188" s="15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15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5"/>
      <c r="T189" s="15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15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5"/>
      <c r="T190" s="15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15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5"/>
      <c r="T191" s="15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15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5"/>
      <c r="T192" s="15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15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5"/>
      <c r="T193" s="15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15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5"/>
      <c r="T194" s="15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15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5"/>
      <c r="T195" s="15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15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5"/>
      <c r="T196" s="15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15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5"/>
      <c r="T197" s="15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15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5"/>
      <c r="T198" s="15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15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5"/>
      <c r="T199" s="15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15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5"/>
      <c r="T200" s="15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15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5"/>
      <c r="T201" s="15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15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5"/>
      <c r="T202" s="15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15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5"/>
      <c r="T203" s="15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15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5"/>
      <c r="T204" s="15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15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5"/>
      <c r="T205" s="15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15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5"/>
      <c r="T206" s="15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15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5"/>
      <c r="T207" s="15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15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5"/>
      <c r="T208" s="15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15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5"/>
      <c r="T209" s="15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15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5"/>
      <c r="T210" s="15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15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5"/>
      <c r="T211" s="15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15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5"/>
      <c r="T212" s="15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15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5"/>
      <c r="T213" s="15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15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5"/>
      <c r="T214" s="15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15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5"/>
      <c r="T215" s="15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15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5"/>
      <c r="T216" s="15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15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5"/>
      <c r="T217" s="15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15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5"/>
      <c r="T218" s="15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15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5"/>
      <c r="T219" s="15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15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5"/>
      <c r="T220" s="15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15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5"/>
      <c r="T221" s="15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15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5"/>
      <c r="T222" s="15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15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5"/>
      <c r="T223" s="15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15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5"/>
      <c r="T224" s="15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15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5"/>
      <c r="T225" s="15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15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5"/>
      <c r="T226" s="15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15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5"/>
      <c r="T227" s="15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15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5"/>
      <c r="T228" s="15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15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5"/>
      <c r="T229" s="15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15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5"/>
      <c r="T230" s="15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15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5"/>
      <c r="T231" s="15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15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5"/>
      <c r="T232" s="15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15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5"/>
      <c r="T233" s="15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15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5"/>
      <c r="T234" s="15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15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5"/>
      <c r="T235" s="15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15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5"/>
      <c r="T236" s="15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15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5"/>
      <c r="T237" s="15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15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5"/>
      <c r="T238" s="15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15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5"/>
      <c r="T239" s="15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15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5"/>
      <c r="T240" s="15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15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5"/>
      <c r="T241" s="15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15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5"/>
      <c r="T242" s="15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15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5"/>
      <c r="T243" s="15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15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5"/>
      <c r="T244" s="15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15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5"/>
      <c r="T245" s="15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15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5"/>
      <c r="T246" s="15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15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5"/>
      <c r="T247" s="15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15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5"/>
      <c r="T248" s="15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15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5"/>
      <c r="T249" s="15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15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5"/>
      <c r="T250" s="15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15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5"/>
      <c r="T251" s="15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15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5"/>
      <c r="T252" s="15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15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5"/>
      <c r="T253" s="15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15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5"/>
      <c r="T254" s="15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15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5"/>
      <c r="T255" s="15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15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5"/>
      <c r="T256" s="15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15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5"/>
      <c r="T257" s="15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15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5"/>
      <c r="T258" s="15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15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5"/>
      <c r="T259" s="15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15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5"/>
      <c r="T260" s="15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15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5"/>
      <c r="T261" s="15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15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5"/>
      <c r="T262" s="15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15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5"/>
      <c r="T263" s="15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15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5"/>
      <c r="T264" s="15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15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5"/>
      <c r="T265" s="15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15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5"/>
      <c r="T266" s="15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15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5"/>
      <c r="T267" s="15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15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5"/>
      <c r="T268" s="15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15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5"/>
      <c r="T269" s="15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15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5"/>
      <c r="T270" s="15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15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5"/>
      <c r="T271" s="15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15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5"/>
      <c r="T272" s="15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15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5"/>
      <c r="T273" s="15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15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5"/>
      <c r="T274" s="15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15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5"/>
      <c r="T275" s="15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15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5"/>
      <c r="T276" s="15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15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5"/>
      <c r="T277" s="15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15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5"/>
      <c r="T278" s="15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15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5"/>
      <c r="T279" s="15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15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5"/>
      <c r="T280" s="15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15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5"/>
      <c r="T281" s="15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15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5"/>
      <c r="T282" s="15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15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5"/>
      <c r="T283" s="15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15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5"/>
      <c r="T284" s="15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15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5"/>
      <c r="T285" s="15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15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5"/>
      <c r="T286" s="15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15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5"/>
      <c r="T287" s="15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15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5"/>
      <c r="T288" s="15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15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5"/>
      <c r="T289" s="15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15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5"/>
      <c r="T290" s="15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15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5"/>
      <c r="T291" s="15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15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5"/>
      <c r="T292" s="15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15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5"/>
      <c r="T293" s="15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15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5"/>
      <c r="T294" s="15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15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5"/>
      <c r="T295" s="15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15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5"/>
      <c r="T296" s="15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15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5"/>
      <c r="T297" s="15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15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5"/>
      <c r="T298" s="15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15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5"/>
      <c r="T299" s="15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15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5"/>
      <c r="T300" s="15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15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5"/>
      <c r="T301" s="15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15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5"/>
      <c r="T302" s="15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15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5"/>
      <c r="T303" s="15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15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5"/>
      <c r="T304" s="15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15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5"/>
      <c r="T305" s="15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15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5"/>
      <c r="T306" s="15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15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5"/>
      <c r="T307" s="15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15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5"/>
      <c r="T308" s="15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15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5"/>
      <c r="T309" s="15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15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5"/>
      <c r="T310" s="15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15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5"/>
      <c r="T311" s="15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15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5"/>
      <c r="T312" s="15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15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5"/>
      <c r="T313" s="15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15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5"/>
      <c r="T314" s="15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15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5"/>
      <c r="T315" s="15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15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5"/>
      <c r="T316" s="15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15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5"/>
      <c r="T317" s="15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15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5"/>
      <c r="T318" s="15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15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5"/>
      <c r="T319" s="15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15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5"/>
      <c r="T320" s="15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15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5"/>
      <c r="T321" s="15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15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5"/>
      <c r="T322" s="15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15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5"/>
      <c r="T323" s="15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15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5"/>
      <c r="T324" s="15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15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5"/>
      <c r="T325" s="15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15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5"/>
      <c r="T326" s="15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15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5"/>
      <c r="T327" s="15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15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5"/>
      <c r="T328" s="15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15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5"/>
      <c r="T329" s="15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15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5"/>
      <c r="T330" s="15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15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5"/>
      <c r="T331" s="15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15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5"/>
      <c r="T332" s="15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15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5"/>
      <c r="T333" s="15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15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5"/>
      <c r="T334" s="15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15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5"/>
      <c r="T335" s="15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15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5"/>
      <c r="T336" s="15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15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5"/>
      <c r="T337" s="15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15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5"/>
      <c r="T338" s="15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15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5"/>
      <c r="T339" s="15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15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5"/>
      <c r="T340" s="15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15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5"/>
      <c r="T341" s="15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15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5"/>
      <c r="T342" s="15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15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5"/>
      <c r="T343" s="15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15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5"/>
      <c r="T344" s="15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15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5"/>
      <c r="T345" s="15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15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5"/>
      <c r="T346" s="15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15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5"/>
      <c r="T347" s="15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15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5"/>
      <c r="T348" s="15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15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5"/>
      <c r="T349" s="15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15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5"/>
      <c r="T350" s="15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15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5"/>
      <c r="T351" s="15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15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5"/>
      <c r="T352" s="15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15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5"/>
      <c r="T353" s="15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15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5"/>
      <c r="T354" s="15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15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5"/>
      <c r="T355" s="15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15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5"/>
      <c r="T356" s="15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15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5"/>
      <c r="T357" s="15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15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5"/>
      <c r="T358" s="15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15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5"/>
      <c r="T359" s="15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15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5"/>
      <c r="T360" s="15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15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5"/>
      <c r="T361" s="15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15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5"/>
      <c r="T362" s="15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15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5"/>
      <c r="T363" s="15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15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5"/>
      <c r="T364" s="15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15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5"/>
      <c r="T365" s="15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15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5"/>
      <c r="T366" s="15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15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5"/>
      <c r="T367" s="15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15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5"/>
      <c r="T368" s="15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15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5"/>
      <c r="T369" s="15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15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5"/>
      <c r="T370" s="15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15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5"/>
      <c r="T371" s="15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15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5"/>
      <c r="T372" s="15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15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5"/>
      <c r="T373" s="15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15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5"/>
      <c r="T374" s="15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15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5"/>
      <c r="T375" s="15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15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5"/>
      <c r="T376" s="15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15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5"/>
      <c r="T377" s="15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15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5"/>
      <c r="T378" s="15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15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5"/>
      <c r="T379" s="15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15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5"/>
      <c r="T380" s="15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15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5"/>
      <c r="T381" s="15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15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5"/>
      <c r="T382" s="15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15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5"/>
      <c r="T383" s="15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15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5"/>
      <c r="T384" s="15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15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5"/>
      <c r="T385" s="15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15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5"/>
      <c r="T386" s="15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15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5"/>
      <c r="T387" s="15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15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5"/>
      <c r="T388" s="15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15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5"/>
      <c r="T389" s="15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15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5"/>
      <c r="T390" s="15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15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5"/>
      <c r="T391" s="15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15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5"/>
      <c r="T392" s="15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15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5"/>
      <c r="T393" s="15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15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5"/>
      <c r="T394" s="15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15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5"/>
      <c r="T395" s="15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15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5"/>
      <c r="T396" s="15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15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5"/>
      <c r="T397" s="15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15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5"/>
      <c r="T398" s="15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15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5"/>
      <c r="T399" s="15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15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5"/>
      <c r="T400" s="15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15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5"/>
      <c r="T401" s="15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15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5"/>
      <c r="T402" s="15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15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5"/>
      <c r="T403" s="15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15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5"/>
      <c r="T404" s="15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15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5"/>
      <c r="T405" s="15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15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5"/>
      <c r="T406" s="15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15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5"/>
      <c r="T407" s="15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15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5"/>
      <c r="T408" s="15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15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5"/>
      <c r="T409" s="15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15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5"/>
      <c r="T410" s="15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15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5"/>
      <c r="T411" s="15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15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5"/>
      <c r="T412" s="15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15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5"/>
      <c r="T413" s="15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15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5"/>
      <c r="T414" s="15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15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5"/>
      <c r="T415" s="15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15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5"/>
      <c r="T416" s="15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15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5"/>
      <c r="T417" s="15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15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5"/>
      <c r="T418" s="15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15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5"/>
      <c r="T419" s="15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15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5"/>
      <c r="T420" s="15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15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5"/>
      <c r="T421" s="15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15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5"/>
      <c r="T422" s="15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15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5"/>
      <c r="T423" s="15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15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5"/>
      <c r="T424" s="15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15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5"/>
      <c r="T425" s="15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15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5"/>
      <c r="T426" s="15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15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5"/>
      <c r="T427" s="15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15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5"/>
      <c r="T428" s="15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15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5"/>
      <c r="T429" s="15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15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5"/>
      <c r="T430" s="15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15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5"/>
      <c r="T431" s="15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15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5"/>
      <c r="T432" s="15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15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5"/>
      <c r="T433" s="15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15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5"/>
      <c r="T434" s="15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15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5"/>
      <c r="T435" s="15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15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5"/>
      <c r="T436" s="15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15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5"/>
      <c r="T437" s="15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15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5"/>
      <c r="T438" s="15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15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5"/>
      <c r="T439" s="15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15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5"/>
      <c r="T440" s="15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15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5"/>
      <c r="T441" s="15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15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5"/>
      <c r="T442" s="15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15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5"/>
      <c r="T443" s="15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15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5"/>
      <c r="T444" s="15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15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5"/>
      <c r="T445" s="15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15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5"/>
      <c r="T446" s="15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15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5"/>
      <c r="T447" s="15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15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5"/>
      <c r="T448" s="15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15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5"/>
      <c r="T449" s="15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15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5"/>
      <c r="T450" s="15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15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5"/>
      <c r="T451" s="15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15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5"/>
      <c r="T452" s="15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15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5"/>
      <c r="T453" s="15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15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5"/>
      <c r="T454" s="15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15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5"/>
      <c r="T455" s="15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15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5"/>
      <c r="T456" s="15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15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5"/>
      <c r="T457" s="15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15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5"/>
      <c r="T458" s="15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15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5"/>
      <c r="T459" s="15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15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5"/>
      <c r="T460" s="15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15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5"/>
      <c r="T461" s="15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15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5"/>
      <c r="T462" s="15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15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5"/>
      <c r="T463" s="15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15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5"/>
      <c r="T464" s="15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15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5"/>
      <c r="T465" s="15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15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5"/>
      <c r="T466" s="15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15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5"/>
      <c r="T467" s="15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15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5"/>
      <c r="T468" s="15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15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5"/>
      <c r="T469" s="15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15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5"/>
      <c r="T470" s="15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15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5"/>
      <c r="T471" s="15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15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5"/>
      <c r="T472" s="15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15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5"/>
      <c r="T473" s="15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15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5"/>
      <c r="T474" s="15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15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5"/>
      <c r="T475" s="15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15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5"/>
      <c r="T476" s="15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15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5"/>
      <c r="T477" s="15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15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5"/>
      <c r="T478" s="15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15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5"/>
      <c r="T479" s="15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15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5"/>
      <c r="T480" s="15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15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5"/>
      <c r="T481" s="15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15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5"/>
      <c r="T482" s="15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15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5"/>
      <c r="T483" s="15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15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5"/>
      <c r="T484" s="15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15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5"/>
      <c r="T485" s="15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15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5"/>
      <c r="T486" s="15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15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5"/>
      <c r="T487" s="15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15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5"/>
      <c r="T488" s="15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15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5"/>
      <c r="T489" s="15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15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5"/>
      <c r="T490" s="15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15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5"/>
      <c r="T491" s="15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15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5"/>
      <c r="T492" s="15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15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5"/>
      <c r="T493" s="15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</sheetData>
  <autoFilter ref="A3:AB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2024-02-26T07:49:52Z</dcterms:created>
  <dcterms:modified xsi:type="dcterms:W3CDTF">2024-03-01T14:15:41Z</dcterms:modified>
</cp:coreProperties>
</file>