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Останкино СЫР филиалы\"/>
    </mc:Choice>
  </mc:AlternateContent>
  <xr:revisionPtr revIDLastSave="0" documentId="13_ncr:1_{841DA3D6-86A5-4C01-BEF1-927EB3236EE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Sheet!$A$3:$W$24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0" i="1" l="1"/>
  <c r="I7" i="1" l="1"/>
  <c r="I8" i="1"/>
  <c r="I9" i="1"/>
  <c r="I10" i="1"/>
  <c r="I11" i="1"/>
  <c r="I12" i="1"/>
  <c r="I13" i="1"/>
  <c r="I14" i="1"/>
  <c r="I15" i="1"/>
  <c r="I16" i="1"/>
  <c r="I17" i="1"/>
  <c r="I19" i="1"/>
  <c r="I21" i="1"/>
  <c r="I22" i="1"/>
  <c r="I23" i="1"/>
  <c r="I24" i="1"/>
  <c r="O7" i="1" l="1"/>
  <c r="P7" i="1" s="1"/>
  <c r="O8" i="1"/>
  <c r="O9" i="1"/>
  <c r="P9" i="1" s="1"/>
  <c r="O10" i="1"/>
  <c r="P10" i="1" s="1"/>
  <c r="O11" i="1"/>
  <c r="P11" i="1" s="1"/>
  <c r="O12" i="1"/>
  <c r="O13" i="1"/>
  <c r="P13" i="1" s="1"/>
  <c r="O14" i="1"/>
  <c r="P14" i="1" s="1"/>
  <c r="O15" i="1"/>
  <c r="P15" i="1" s="1"/>
  <c r="O16" i="1"/>
  <c r="O17" i="1"/>
  <c r="P17" i="1" s="1"/>
  <c r="O18" i="1"/>
  <c r="S18" i="1" s="1"/>
  <c r="O19" i="1"/>
  <c r="P19" i="1" s="1"/>
  <c r="O21" i="1"/>
  <c r="O22" i="1"/>
  <c r="P22" i="1" s="1"/>
  <c r="O23" i="1"/>
  <c r="P23" i="1" s="1"/>
  <c r="O24" i="1"/>
  <c r="P24" i="1" s="1"/>
  <c r="O6" i="1"/>
  <c r="W18" i="1"/>
  <c r="T12" i="1" l="1"/>
  <c r="P12" i="1"/>
  <c r="T6" i="1"/>
  <c r="P6" i="1"/>
  <c r="T21" i="1"/>
  <c r="P21" i="1"/>
  <c r="T16" i="1"/>
  <c r="P16" i="1"/>
  <c r="T8" i="1"/>
  <c r="P8" i="1"/>
  <c r="T19" i="1"/>
  <c r="T11" i="1"/>
  <c r="T24" i="1"/>
  <c r="T15" i="1"/>
  <c r="T7" i="1"/>
  <c r="S24" i="1"/>
  <c r="W24" i="1"/>
  <c r="W22" i="1"/>
  <c r="S22" i="1"/>
  <c r="S19" i="1"/>
  <c r="W19" i="1"/>
  <c r="W17" i="1"/>
  <c r="S17" i="1"/>
  <c r="S15" i="1"/>
  <c r="W15" i="1"/>
  <c r="W13" i="1"/>
  <c r="S13" i="1"/>
  <c r="S11" i="1"/>
  <c r="W11" i="1"/>
  <c r="W9" i="1"/>
  <c r="S9" i="1"/>
  <c r="S7" i="1"/>
  <c r="W7" i="1"/>
  <c r="S23" i="1"/>
  <c r="W23" i="1"/>
  <c r="S14" i="1"/>
  <c r="W14" i="1"/>
  <c r="S10" i="1"/>
  <c r="W10" i="1"/>
  <c r="T23" i="1"/>
  <c r="T18" i="1"/>
  <c r="T14" i="1"/>
  <c r="T10" i="1"/>
  <c r="T22" i="1"/>
  <c r="T17" i="1"/>
  <c r="T13" i="1"/>
  <c r="T9" i="1"/>
  <c r="U6" i="1"/>
  <c r="U7" i="1"/>
  <c r="U8" i="1"/>
  <c r="U9" i="1"/>
  <c r="U10" i="1"/>
  <c r="U11" i="1"/>
  <c r="U12" i="1"/>
  <c r="U13" i="1"/>
  <c r="U14" i="1"/>
  <c r="U15" i="1"/>
  <c r="U16" i="1"/>
  <c r="U17" i="1"/>
  <c r="U19" i="1"/>
  <c r="U21" i="1"/>
  <c r="U22" i="1"/>
  <c r="U23" i="1"/>
  <c r="U24" i="1"/>
  <c r="S12" i="1" l="1"/>
  <c r="W12" i="1"/>
  <c r="S21" i="1"/>
  <c r="W21" i="1"/>
  <c r="U5" i="1"/>
  <c r="S8" i="1"/>
  <c r="W8" i="1"/>
  <c r="S16" i="1"/>
  <c r="W16" i="1"/>
  <c r="S6" i="1"/>
  <c r="W6" i="1"/>
  <c r="K24" i="1"/>
  <c r="K23" i="1"/>
  <c r="K22" i="1"/>
  <c r="K21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Q5" i="1"/>
  <c r="P5" i="1"/>
  <c r="O5" i="1"/>
  <c r="M5" i="1"/>
  <c r="L5" i="1"/>
  <c r="J5" i="1"/>
  <c r="F5" i="1"/>
  <c r="E5" i="1"/>
  <c r="K5" i="1" l="1"/>
  <c r="W5" i="1"/>
</calcChain>
</file>

<file path=xl/sharedStrings.xml><?xml version="1.0" encoding="utf-8"?>
<sst xmlns="http://schemas.openxmlformats.org/spreadsheetml/2006/main" count="64" uniqueCount="47">
  <si>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</si>
  <si>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</si>
  <si>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</si>
  <si>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</si>
  <si>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</si>
  <si>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</si>
  <si>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</si>
  <si>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</si>
  <si>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</si>
  <si>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</si>
  <si>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</si>
  <si>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</si>
  <si>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</si>
  <si>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</si>
  <si>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</si>
  <si>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</si>
  <si>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</si>
  <si>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</si>
  <si>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</si>
  <si>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</si>
  <si>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</si>
  <si>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</si>
  <si>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шт</t>
  </si>
  <si>
    <t>Сыр "Пармезан" 40% кусок 180 гр  ОСТАНКИНО</t>
  </si>
  <si>
    <t>Сыр Боккончини копченый 40% 100 гр.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</si>
  <si>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</si>
  <si>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</si>
  <si>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</si>
  <si>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</si>
  <si>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</si>
  <si>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</si>
  <si>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</si>
  <si>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</si>
  <si>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</si>
  <si>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</si>
  <si>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</si>
  <si>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Сыр Творожный с зеленью папа может 140 гр.  ОСТАНКИНО</t>
  </si>
  <si>
    <t>Сыр рассольный жирный Чечил 45% 100 гр  ОСТАНКИНО</t>
  </si>
  <si>
    <t>Сыч/Прод Коровино Российский 50% 200г СЗМЖ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</si>
  <si>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</si>
  <si>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</si>
  <si>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(5 кг брус) СЗМЖ  ОСТАНКИНО</t>
  </si>
  <si>
    <t>заказ в пути</t>
  </si>
  <si>
    <t>нет</t>
  </si>
  <si>
    <t>ср</t>
  </si>
  <si>
    <t>06,02,</t>
  </si>
  <si>
    <t>Сыр Папа Может Российский  50% вес  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</si>
</sst>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2" borderId="1" xfId="1" applyNumberFormat="1" applyFont="1" applyFill="1"/>
    <xf numFmtId="164" fontId="5" fillId="0" borderId="1" xfId="1" applyNumberFormat="1" applyFont="1"/>
    <xf numFmtId="164" fontId="2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1;&#1077;&#1088;&#1076;&#1103;&#1085;&#1089;&#1082;/&#1044;&#1074;&#1080;&#1078;&#1077;&#1085;&#1080;&#1077;%20&#1057;&#1099;&#1088;%20&#1041;&#1077;&#1088;&#1076;&#1103;&#1085;&#1089;&#1082;%2019,02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26,02,24%20&#1084;&#1083;&#1088;&#1089;&#1095;%20&#1086;&#1089;&#1090;%20&#1089;&#1099;&#108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12.02.2024 - 19.02.2024</v>
          </cell>
        </row>
        <row r="6">
          <cell r="A6" t="str">
            <v>Склад Равно "Склад БЕРДЯНСК"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J10" t="e">
            <v>#N/A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 t="e">
            <v>#N/A</v>
          </cell>
          <cell r="P10">
            <v>2140.6819999999998</v>
          </cell>
          <cell r="U10">
            <v>569.79539999999997</v>
          </cell>
        </row>
        <row r="11">
          <cell r="A11" t="str">
            <v>Сыр "Пармезан" 40% кусок 180 гр  ОСТАНКИНО</v>
          </cell>
          <cell r="B11" t="str">
            <v>шт</v>
          </cell>
          <cell r="C11">
            <v>8</v>
          </cell>
          <cell r="D11">
            <v>360</v>
          </cell>
          <cell r="E11" t="e">
            <v>#N/A</v>
          </cell>
          <cell r="F11">
            <v>360</v>
          </cell>
          <cell r="H11">
            <v>0.18</v>
          </cell>
          <cell r="J11" t="e">
            <v>#N/A</v>
          </cell>
          <cell r="K11" t="e">
            <v>#N/A</v>
          </cell>
          <cell r="O11" t="e">
            <v>#N/A</v>
          </cell>
          <cell r="Q11">
            <v>15.929203539823007</v>
          </cell>
          <cell r="R11">
            <v>15.929203539823007</v>
          </cell>
          <cell r="U11">
            <v>22.6</v>
          </cell>
        </row>
        <row r="12">
          <cell r="A12" t="str">
            <v>Сыр Боккончини копченый 40% 100 гр.  ОСТАНКИНО</v>
          </cell>
          <cell r="B12" t="str">
            <v>шт</v>
          </cell>
          <cell r="C12">
            <v>18</v>
          </cell>
          <cell r="D12">
            <v>320</v>
          </cell>
          <cell r="E12">
            <v>11</v>
          </cell>
          <cell r="F12">
            <v>321</v>
          </cell>
          <cell r="H12">
            <v>0.1</v>
          </cell>
          <cell r="J12">
            <v>13</v>
          </cell>
          <cell r="K12">
            <v>-2</v>
          </cell>
          <cell r="O12">
            <v>2.2000000000000002</v>
          </cell>
          <cell r="P12">
            <v>325.80000000000007</v>
          </cell>
          <cell r="Q12">
            <v>14</v>
          </cell>
          <cell r="R12">
            <v>6.9480519480519476</v>
          </cell>
          <cell r="U12">
            <v>46.2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6</v>
          </cell>
          <cell r="D13">
            <v>792</v>
          </cell>
          <cell r="E13">
            <v>6</v>
          </cell>
          <cell r="F13">
            <v>792</v>
          </cell>
          <cell r="H13">
            <v>0.2</v>
          </cell>
          <cell r="J13">
            <v>6</v>
          </cell>
          <cell r="K13">
            <v>0</v>
          </cell>
          <cell r="O13">
            <v>1.2</v>
          </cell>
          <cell r="Q13">
            <v>22.890173410404625</v>
          </cell>
          <cell r="R13">
            <v>22.890173410404625</v>
          </cell>
          <cell r="U13">
            <v>34.6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117.20399999999999</v>
          </cell>
          <cell r="D14">
            <v>400</v>
          </cell>
          <cell r="E14">
            <v>115.31</v>
          </cell>
          <cell r="F14">
            <v>400</v>
          </cell>
          <cell r="H14">
            <v>1</v>
          </cell>
          <cell r="J14">
            <v>118.86</v>
          </cell>
          <cell r="K14">
            <v>-3.5499999999999972</v>
          </cell>
          <cell r="O14">
            <v>23.062000000000001</v>
          </cell>
          <cell r="Q14">
            <v>18.077461924345819</v>
          </cell>
          <cell r="R14">
            <v>18.077461924345819</v>
          </cell>
          <cell r="U14">
            <v>22.127000000000002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C15">
            <v>5</v>
          </cell>
          <cell r="D15">
            <v>792</v>
          </cell>
          <cell r="E15">
            <v>-1</v>
          </cell>
          <cell r="F15">
            <v>797</v>
          </cell>
          <cell r="H15">
            <v>0.2</v>
          </cell>
          <cell r="J15">
            <v>15</v>
          </cell>
          <cell r="K15">
            <v>-16</v>
          </cell>
          <cell r="O15">
            <v>-0.2</v>
          </cell>
          <cell r="Q15">
            <v>16.957446808510639</v>
          </cell>
          <cell r="R15">
            <v>16.957446808510639</v>
          </cell>
          <cell r="U15">
            <v>47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C16">
            <v>409.685</v>
          </cell>
          <cell r="E16">
            <v>255.565</v>
          </cell>
          <cell r="F16">
            <v>151.91999999999999</v>
          </cell>
          <cell r="H16">
            <v>1</v>
          </cell>
          <cell r="J16">
            <v>255.82499999999999</v>
          </cell>
          <cell r="K16">
            <v>-0.25999999999999091</v>
          </cell>
          <cell r="O16">
            <v>51.113</v>
          </cell>
          <cell r="P16">
            <v>253.50599999999994</v>
          </cell>
          <cell r="Q16">
            <v>14</v>
          </cell>
          <cell r="R16">
            <v>5.2460375012949347</v>
          </cell>
          <cell r="U16">
            <v>28.958999999999996</v>
          </cell>
        </row>
        <row r="17">
          <cell r="A17" t="str">
            <v>Сыр Папа Может Сливочный со вкусом.топл.молока 50% вес (=3,5кг)  Останкино</v>
          </cell>
          <cell r="B17" t="str">
            <v>кг</v>
          </cell>
          <cell r="D17">
            <v>334.17899999999997</v>
          </cell>
          <cell r="E17" t="e">
            <v>#N/A</v>
          </cell>
          <cell r="F17">
            <v>334.17899999999997</v>
          </cell>
          <cell r="H17">
            <v>1</v>
          </cell>
          <cell r="J17">
            <v>3.5</v>
          </cell>
          <cell r="K17" t="e">
            <v>#N/A</v>
          </cell>
          <cell r="O17" t="e">
            <v>#N/A</v>
          </cell>
          <cell r="P17">
            <v>154.52460000000008</v>
          </cell>
          <cell r="Q17">
            <v>14</v>
          </cell>
          <cell r="R17">
            <v>9.5732996442015139</v>
          </cell>
          <cell r="U17">
            <v>34.907400000000003</v>
          </cell>
        </row>
        <row r="18">
          <cell r="A18" t="str">
            <v>Сыр Папа Может Тильзитер   45% 200гр     Останкино</v>
          </cell>
          <cell r="B18" t="str">
            <v>шт</v>
          </cell>
          <cell r="D18">
            <v>744</v>
          </cell>
          <cell r="E18" t="e">
            <v>#N/A</v>
          </cell>
          <cell r="F18">
            <v>744</v>
          </cell>
          <cell r="H18">
            <v>0.2</v>
          </cell>
          <cell r="J18" t="e">
            <v>#N/A</v>
          </cell>
          <cell r="K18" t="e">
            <v>#N/A</v>
          </cell>
          <cell r="O18" t="e">
            <v>#N/A</v>
          </cell>
          <cell r="P18">
            <v>465.60000000000014</v>
          </cell>
          <cell r="Q18">
            <v>14</v>
          </cell>
          <cell r="R18">
            <v>8.6111111111111107</v>
          </cell>
          <cell r="U18">
            <v>86.4</v>
          </cell>
        </row>
        <row r="19">
          <cell r="A19" t="str">
            <v>Сыр Папа Может Тильзитер   45% вес      Останкино</v>
          </cell>
          <cell r="B19" t="str">
            <v>кг</v>
          </cell>
          <cell r="C19">
            <v>22.92</v>
          </cell>
          <cell r="D19">
            <v>633.30499999999995</v>
          </cell>
          <cell r="E19">
            <v>22.92</v>
          </cell>
          <cell r="F19">
            <v>633.30499999999995</v>
          </cell>
          <cell r="H19">
            <v>1</v>
          </cell>
          <cell r="J19">
            <v>23.765000000000001</v>
          </cell>
          <cell r="K19">
            <v>-0.84499999999999886</v>
          </cell>
          <cell r="O19">
            <v>4.5840000000000005</v>
          </cell>
          <cell r="Q19">
            <v>36.781565803229178</v>
          </cell>
          <cell r="R19">
            <v>36.781565803229178</v>
          </cell>
          <cell r="U19">
            <v>17.218</v>
          </cell>
        </row>
        <row r="20">
          <cell r="A20" t="str">
            <v>Сыр Папа Может Эдам 45% вес (=3,5кг)  Останкино</v>
          </cell>
          <cell r="B20" t="str">
            <v>кг</v>
          </cell>
          <cell r="C20">
            <v>128.54499999999999</v>
          </cell>
          <cell r="D20">
            <v>2.468</v>
          </cell>
          <cell r="E20">
            <v>105.52200000000001</v>
          </cell>
          <cell r="F20">
            <v>25.491</v>
          </cell>
          <cell r="H20">
            <v>1</v>
          </cell>
          <cell r="J20">
            <v>106.932</v>
          </cell>
          <cell r="K20">
            <v>-1.4099999999999966</v>
          </cell>
          <cell r="O20">
            <v>21.104400000000002</v>
          </cell>
          <cell r="P20">
            <v>29.5794</v>
          </cell>
          <cell r="Q20">
            <v>14</v>
          </cell>
          <cell r="R20">
            <v>6.4803233679072605</v>
          </cell>
          <cell r="U20">
            <v>3.9335999999999998</v>
          </cell>
        </row>
        <row r="21">
          <cell r="A21" t="str">
            <v>Сыр Плавленый Сливочный Папа Может 55% 190гр  Останкино</v>
          </cell>
          <cell r="B21" t="str">
            <v>шт</v>
          </cell>
          <cell r="C21">
            <v>153</v>
          </cell>
          <cell r="D21">
            <v>800</v>
          </cell>
          <cell r="E21">
            <v>151</v>
          </cell>
          <cell r="F21">
            <v>800</v>
          </cell>
          <cell r="H21">
            <v>0.19</v>
          </cell>
          <cell r="J21">
            <v>167</v>
          </cell>
          <cell r="K21">
            <v>-16</v>
          </cell>
          <cell r="O21">
            <v>30.2</v>
          </cell>
          <cell r="Q21">
            <v>43.956043956043956</v>
          </cell>
          <cell r="R21">
            <v>43.956043956043956</v>
          </cell>
          <cell r="U21">
            <v>18.2</v>
          </cell>
        </row>
        <row r="22">
          <cell r="A22" t="str">
            <v>Сыр рассольный жирный Чечил 45% 100 гр  ОСТАНКИНО</v>
          </cell>
          <cell r="B22" t="str">
            <v>шт</v>
          </cell>
          <cell r="D22">
            <v>300</v>
          </cell>
          <cell r="E22" t="e">
            <v>#N/A</v>
          </cell>
          <cell r="F22">
            <v>300</v>
          </cell>
          <cell r="H22">
            <v>0.1</v>
          </cell>
          <cell r="J22" t="e">
            <v>#N/A</v>
          </cell>
          <cell r="K22" t="e">
            <v>#N/A</v>
          </cell>
          <cell r="O22" t="e">
            <v>#N/A</v>
          </cell>
          <cell r="P22">
            <v>702.39999999999986</v>
          </cell>
          <cell r="Q22">
            <v>14</v>
          </cell>
          <cell r="R22">
            <v>4.1899441340782122</v>
          </cell>
          <cell r="U22">
            <v>71.599999999999994</v>
          </cell>
        </row>
        <row r="23">
          <cell r="A23" t="str">
            <v>Сыр Творожный с зеленью 60% Папа может 140 гр.  Останкино</v>
          </cell>
          <cell r="B23" t="str">
            <v>шт</v>
          </cell>
          <cell r="C23">
            <v>-2</v>
          </cell>
          <cell r="D23">
            <v>786</v>
          </cell>
          <cell r="E23" t="e">
            <v>#N/A</v>
          </cell>
          <cell r="F23">
            <v>784</v>
          </cell>
          <cell r="H23">
            <v>0.14000000000000001</v>
          </cell>
          <cell r="J23" t="e">
            <v>#N/A</v>
          </cell>
          <cell r="K23" t="e">
            <v>#N/A</v>
          </cell>
          <cell r="O23" t="e">
            <v>#N/A</v>
          </cell>
          <cell r="Q23">
            <v>32.396694214876035</v>
          </cell>
          <cell r="R23">
            <v>32.396694214876035</v>
          </cell>
          <cell r="U23">
            <v>24.2</v>
          </cell>
        </row>
        <row r="24">
          <cell r="A24" t="str">
            <v>Сыр тертый "Пармезан" 40% 90 гр  Останкино</v>
          </cell>
          <cell r="B24" t="str">
            <v>шт</v>
          </cell>
          <cell r="C24">
            <v>2</v>
          </cell>
          <cell r="D24">
            <v>2</v>
          </cell>
          <cell r="E24">
            <v>2</v>
          </cell>
          <cell r="H24">
            <v>0.09</v>
          </cell>
          <cell r="J24">
            <v>4</v>
          </cell>
          <cell r="K24">
            <v>-2</v>
          </cell>
          <cell r="O24">
            <v>0.4</v>
          </cell>
          <cell r="P24">
            <v>5.6000000000000005</v>
          </cell>
          <cell r="Q24">
            <v>14</v>
          </cell>
          <cell r="R24">
            <v>0</v>
          </cell>
          <cell r="U24">
            <v>0.4</v>
          </cell>
        </row>
        <row r="25">
          <cell r="A25" t="str">
            <v>Сыч/Прод Коровино Российский 50% 200г СЗМЖ  Останкино</v>
          </cell>
          <cell r="B25" t="str">
            <v>шт</v>
          </cell>
          <cell r="D25">
            <v>540</v>
          </cell>
          <cell r="E25" t="e">
            <v>#N/A</v>
          </cell>
          <cell r="F25">
            <v>540</v>
          </cell>
          <cell r="H25">
            <v>0.2</v>
          </cell>
          <cell r="J25" t="e">
            <v>#N/A</v>
          </cell>
          <cell r="K25" t="e">
            <v>#N/A</v>
          </cell>
          <cell r="O25" t="e">
            <v>#N/A</v>
          </cell>
          <cell r="Q25">
            <v>14.917127071823204</v>
          </cell>
          <cell r="R25">
            <v>14.917127071823204</v>
          </cell>
          <cell r="U25">
            <v>36.200000000000003</v>
          </cell>
        </row>
        <row r="26">
          <cell r="A26" t="str">
            <v>Сыч/Прод Коровино Российский Оригин 50% ВЕС (5 кг)  ОСТАНКИНО</v>
          </cell>
          <cell r="B26" t="str">
            <v>кг</v>
          </cell>
          <cell r="C26">
            <v>-16.209</v>
          </cell>
          <cell r="D26">
            <v>1120.4469999999999</v>
          </cell>
          <cell r="E26" t="e">
            <v>#N/A</v>
          </cell>
          <cell r="F26">
            <v>1104.2380000000001</v>
          </cell>
          <cell r="H26">
            <v>1</v>
          </cell>
          <cell r="J26" t="e">
            <v>#N/A</v>
          </cell>
          <cell r="K26" t="e">
            <v>#N/A</v>
          </cell>
          <cell r="O26" t="e">
            <v>#N/A</v>
          </cell>
          <cell r="Q26">
            <v>508.49051390679682</v>
          </cell>
          <cell r="R26">
            <v>508.49051390679682</v>
          </cell>
          <cell r="U26">
            <v>2.1716000000000002</v>
          </cell>
        </row>
        <row r="27">
          <cell r="A27" t="str">
            <v>Сыч/Прод Коровино Тильзитер 50% 200г СЗМЖ  ОСТАНКИНО</v>
          </cell>
          <cell r="B27" t="str">
            <v>шт</v>
          </cell>
          <cell r="C27">
            <v>-1</v>
          </cell>
          <cell r="D27">
            <v>541</v>
          </cell>
          <cell r="E27" t="e">
            <v>#N/A</v>
          </cell>
          <cell r="F27">
            <v>540</v>
          </cell>
          <cell r="H27">
            <v>0.2</v>
          </cell>
          <cell r="J27" t="e">
            <v>#N/A</v>
          </cell>
          <cell r="K27" t="e">
            <v>#N/A</v>
          </cell>
          <cell r="O27" t="e">
            <v>#N/A</v>
          </cell>
          <cell r="Q27">
            <v>19.424460431654676</v>
          </cell>
          <cell r="R27">
            <v>19.424460431654676</v>
          </cell>
          <cell r="U27">
            <v>27.8</v>
          </cell>
        </row>
        <row r="28">
          <cell r="A28" t="str">
            <v>Сыч/Прод Коровино Тильзитер Оригин 50% ВЕС (5 кг брус) СЗМЖ  ОСТАНКИНО</v>
          </cell>
          <cell r="B28" t="str">
            <v>кг</v>
          </cell>
          <cell r="D28">
            <v>600</v>
          </cell>
          <cell r="E28" t="e">
            <v>#N/A</v>
          </cell>
          <cell r="F28">
            <v>600</v>
          </cell>
          <cell r="H28">
            <v>1</v>
          </cell>
          <cell r="J28" t="e">
            <v>#N/A</v>
          </cell>
          <cell r="K28" t="e">
            <v>#N/A</v>
          </cell>
          <cell r="O28" t="e">
            <v>#N/A</v>
          </cell>
          <cell r="Q28">
            <v>19.524385958061618</v>
          </cell>
          <cell r="R28">
            <v>19.524385958061618</v>
          </cell>
          <cell r="U28">
            <v>30.730799999999999</v>
          </cell>
        </row>
        <row r="29">
          <cell r="A29" t="str">
            <v>Сыч/Прод Коровино Тильзитер Оригин 50% ВЕС НОВАЯ (5 кг брус) СЗМЖ  ОСТАНКИНО</v>
          </cell>
          <cell r="B29" t="str">
            <v>кг</v>
          </cell>
          <cell r="C29">
            <v>5</v>
          </cell>
          <cell r="E29" t="e">
            <v>#N/A</v>
          </cell>
          <cell r="H29">
            <v>1</v>
          </cell>
          <cell r="J29">
            <v>5</v>
          </cell>
          <cell r="K29" t="e">
            <v>#N/A</v>
          </cell>
          <cell r="O29" t="e">
            <v>#N/A</v>
          </cell>
          <cell r="P29">
            <v>203.67199999999997</v>
          </cell>
          <cell r="Q29">
            <v>14</v>
          </cell>
          <cell r="R29">
            <v>0</v>
          </cell>
          <cell r="U29">
            <v>14.547999999999998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7218.5019999999995</v>
          </cell>
          <cell r="F5">
            <v>10231.367</v>
          </cell>
        </row>
        <row r="6">
          <cell r="A6" t="str">
            <v>Сыр "Пармезан" 40% колотый 100 гр  ОСТАНКИНО</v>
          </cell>
          <cell r="B6" t="str">
            <v>шт</v>
          </cell>
          <cell r="C6">
            <v>72</v>
          </cell>
          <cell r="E6">
            <v>50</v>
          </cell>
          <cell r="F6">
            <v>22</v>
          </cell>
          <cell r="G6">
            <v>0.1</v>
          </cell>
          <cell r="I6">
            <v>5034864</v>
          </cell>
        </row>
        <row r="7">
          <cell r="A7" t="str">
            <v>Сыр Боккончини копченый 40% 100 гр.  ОСТАНКИНО</v>
          </cell>
          <cell r="B7" t="str">
            <v>шт</v>
          </cell>
          <cell r="C7">
            <v>508</v>
          </cell>
          <cell r="E7">
            <v>262</v>
          </cell>
          <cell r="F7">
            <v>245</v>
          </cell>
          <cell r="G7">
            <v>0.1</v>
          </cell>
          <cell r="I7">
            <v>8444163</v>
          </cell>
        </row>
        <row r="8">
          <cell r="A8" t="str">
            <v>Сыр Папа Может Гауда  45% 200гр     Останкино</v>
          </cell>
          <cell r="B8" t="str">
            <v>шт</v>
          </cell>
          <cell r="C8">
            <v>1584</v>
          </cell>
          <cell r="D8">
            <v>60</v>
          </cell>
          <cell r="E8">
            <v>851</v>
          </cell>
          <cell r="F8">
            <v>743</v>
          </cell>
          <cell r="G8">
            <v>0.2</v>
          </cell>
          <cell r="I8">
            <v>3350111</v>
          </cell>
        </row>
        <row r="9">
          <cell r="A9" t="str">
            <v>Сыр Папа Может Гауда  45% вес     Останкино</v>
          </cell>
          <cell r="B9" t="str">
            <v>кг</v>
          </cell>
          <cell r="C9">
            <v>1271.0999999999999</v>
          </cell>
          <cell r="D9">
            <v>3.4049999999999998</v>
          </cell>
          <cell r="E9">
            <v>346.721</v>
          </cell>
          <cell r="F9">
            <v>905.22699999999998</v>
          </cell>
          <cell r="G9">
            <v>1</v>
          </cell>
          <cell r="I9">
            <v>2700005</v>
          </cell>
        </row>
        <row r="10">
          <cell r="A10" t="str">
            <v>Сыр Папа Может Голландский  45% 200гр     Останкино</v>
          </cell>
          <cell r="B10" t="str">
            <v>шт</v>
          </cell>
          <cell r="C10">
            <v>1596</v>
          </cell>
          <cell r="D10">
            <v>60</v>
          </cell>
          <cell r="E10">
            <v>1015</v>
          </cell>
          <cell r="F10">
            <v>593</v>
          </cell>
          <cell r="G10">
            <v>0.2</v>
          </cell>
          <cell r="I10">
            <v>3350104</v>
          </cell>
        </row>
        <row r="11">
          <cell r="A11" t="str">
            <v>Сыр Папа Может Голландский  45% вес      Останкино</v>
          </cell>
          <cell r="B11" t="str">
            <v>кг</v>
          </cell>
          <cell r="C11">
            <v>1182.5999999999999</v>
          </cell>
          <cell r="D11">
            <v>2.4460000000000002</v>
          </cell>
          <cell r="E11">
            <v>362.738</v>
          </cell>
          <cell r="F11">
            <v>779.38900000000001</v>
          </cell>
          <cell r="G11">
            <v>1</v>
          </cell>
          <cell r="I11">
            <v>2700002</v>
          </cell>
        </row>
        <row r="12">
          <cell r="A12" t="str">
            <v>Сыр Папа Может Министерский 45% 200г  Останкино</v>
          </cell>
          <cell r="B12" t="str">
            <v>шт</v>
          </cell>
          <cell r="C12">
            <v>300</v>
          </cell>
          <cell r="D12">
            <v>61</v>
          </cell>
          <cell r="E12">
            <v>324</v>
          </cell>
          <cell r="F12">
            <v>2</v>
          </cell>
          <cell r="G12">
            <v>0.2</v>
          </cell>
          <cell r="I12">
            <v>99876550</v>
          </cell>
        </row>
        <row r="13">
          <cell r="A13" t="str">
            <v>Сыр Папа Может Сливочный со вкусом.топл.молока 50% вес (=3,5кг)  Останкино</v>
          </cell>
          <cell r="B13" t="str">
            <v>кг</v>
          </cell>
          <cell r="C13">
            <v>416.3</v>
          </cell>
          <cell r="E13">
            <v>405.97399999999999</v>
          </cell>
          <cell r="G13">
            <v>1</v>
          </cell>
          <cell r="I13">
            <v>6159901</v>
          </cell>
        </row>
        <row r="14">
          <cell r="A14" t="str">
            <v>Сыр Папа Может Тильзитер   45% 200гр     Останкино</v>
          </cell>
          <cell r="B14" t="str">
            <v>шт</v>
          </cell>
          <cell r="C14">
            <v>1596</v>
          </cell>
          <cell r="D14">
            <v>60</v>
          </cell>
          <cell r="E14">
            <v>748</v>
          </cell>
          <cell r="F14">
            <v>873</v>
          </cell>
          <cell r="G14">
            <v>0.2</v>
          </cell>
          <cell r="I14">
            <v>3350128</v>
          </cell>
        </row>
        <row r="15">
          <cell r="A15" t="str">
            <v>Сыр Папа Может Тильзитер   45% вес      Останкино</v>
          </cell>
          <cell r="B15" t="str">
            <v>кг</v>
          </cell>
          <cell r="C15">
            <v>110.7</v>
          </cell>
          <cell r="D15">
            <v>0.11799999999999999</v>
          </cell>
          <cell r="E15">
            <v>101.828</v>
          </cell>
          <cell r="G15">
            <v>1</v>
          </cell>
          <cell r="I15">
            <v>2700001</v>
          </cell>
        </row>
        <row r="16">
          <cell r="A16" t="str">
            <v>Сыр Папа Может Эдам 45% вес (=3,5кг)  Останкино</v>
          </cell>
          <cell r="B16" t="str">
            <v>кг</v>
          </cell>
          <cell r="C16">
            <v>278.39999999999998</v>
          </cell>
          <cell r="E16">
            <v>71.171999999999997</v>
          </cell>
          <cell r="F16">
            <v>196.376</v>
          </cell>
          <cell r="G16">
            <v>1</v>
          </cell>
          <cell r="I16">
            <v>6159949</v>
          </cell>
        </row>
        <row r="17">
          <cell r="A17" t="str">
            <v>Сыр Плавленый Сливочный Папа Может 55% 190гр  Останкино</v>
          </cell>
          <cell r="B17" t="str">
            <v>шт</v>
          </cell>
          <cell r="C17">
            <v>1776</v>
          </cell>
          <cell r="E17">
            <v>408</v>
          </cell>
          <cell r="F17">
            <v>1367</v>
          </cell>
          <cell r="G17">
            <v>0.19</v>
          </cell>
          <cell r="I17">
            <v>9877076</v>
          </cell>
        </row>
        <row r="18">
          <cell r="A18" t="str">
            <v>Сыр Скаморца свежий 100 гр.  ОСТАНКИНО</v>
          </cell>
          <cell r="B18" t="str">
            <v>шт</v>
          </cell>
          <cell r="C18">
            <v>600</v>
          </cell>
          <cell r="E18">
            <v>182</v>
          </cell>
          <cell r="F18">
            <v>418</v>
          </cell>
          <cell r="G18">
            <v>0.1</v>
          </cell>
          <cell r="I18">
            <v>8444170</v>
          </cell>
        </row>
        <row r="19">
          <cell r="A19" t="str">
            <v>Сыр Творожный с зеленью 60% Папа может 140 гр.  Останкино</v>
          </cell>
          <cell r="B19" t="str">
            <v>шт</v>
          </cell>
          <cell r="C19">
            <v>800</v>
          </cell>
          <cell r="E19">
            <v>343</v>
          </cell>
          <cell r="F19">
            <v>455</v>
          </cell>
          <cell r="G19">
            <v>0.14000000000000001</v>
          </cell>
          <cell r="I19">
            <v>9988391</v>
          </cell>
        </row>
        <row r="20">
          <cell r="A20" t="str">
            <v>Сыр рассольный жирный Чечил 45% 100 гр  ОСТАНКИНО</v>
          </cell>
          <cell r="B20" t="str">
            <v>шт</v>
          </cell>
          <cell r="C20">
            <v>180</v>
          </cell>
          <cell r="D20">
            <v>12</v>
          </cell>
          <cell r="E20">
            <v>162</v>
          </cell>
          <cell r="F20">
            <v>30</v>
          </cell>
          <cell r="G20">
            <v>0.1</v>
          </cell>
          <cell r="I20">
            <v>8444187</v>
          </cell>
        </row>
        <row r="21">
          <cell r="A21" t="str">
            <v>Сыр рассольный жирный Чечил копченый 43% 100 гр  Останкино</v>
          </cell>
          <cell r="B21" t="str">
            <v>шт</v>
          </cell>
          <cell r="C21">
            <v>600</v>
          </cell>
          <cell r="E21">
            <v>239</v>
          </cell>
          <cell r="F21">
            <v>347</v>
          </cell>
          <cell r="G21">
            <v>0.1</v>
          </cell>
          <cell r="I21">
            <v>8444194</v>
          </cell>
        </row>
        <row r="22">
          <cell r="A22" t="str">
            <v>Сыр Папа Может Российский  50% вес    Останкино</v>
          </cell>
          <cell r="B22" t="str">
            <v>кг</v>
          </cell>
          <cell r="G22">
            <v>1</v>
          </cell>
          <cell r="I22">
            <v>2700004</v>
          </cell>
        </row>
        <row r="23">
          <cell r="A23" t="str">
            <v>Сыч/Прод Коровино Российский 50% 200г НОВАЯ СЗМЖ  ОСТАНКИНО</v>
          </cell>
          <cell r="B23" t="str">
            <v>шт</v>
          </cell>
          <cell r="D23">
            <v>3</v>
          </cell>
          <cell r="E23">
            <v>-6</v>
          </cell>
          <cell r="G23">
            <v>0</v>
          </cell>
        </row>
        <row r="24">
          <cell r="A24" t="str">
            <v>Сыч/Прод Коровино Российский 50% 200г СЗМЖ  Останкино</v>
          </cell>
          <cell r="B24" t="str">
            <v>шт</v>
          </cell>
          <cell r="C24">
            <v>1497</v>
          </cell>
          <cell r="D24">
            <v>180</v>
          </cell>
          <cell r="E24">
            <v>357</v>
          </cell>
          <cell r="F24">
            <v>1314</v>
          </cell>
          <cell r="G24">
            <v>0.2</v>
          </cell>
          <cell r="I24">
            <v>783798</v>
          </cell>
        </row>
        <row r="25">
          <cell r="A25" t="str">
            <v>Сыч/Прод Коровино Российский Оригин 50% ВЕС (5 кг)  ОСТАНКИНО</v>
          </cell>
          <cell r="B25" t="str">
            <v>кг</v>
          </cell>
          <cell r="C25">
            <v>633.1</v>
          </cell>
          <cell r="D25">
            <v>704.13</v>
          </cell>
          <cell r="E25">
            <v>303.73500000000001</v>
          </cell>
          <cell r="F25">
            <v>522.577</v>
          </cell>
          <cell r="G25">
            <v>1</v>
          </cell>
          <cell r="I25">
            <v>783811</v>
          </cell>
        </row>
        <row r="26">
          <cell r="A26" t="str">
            <v>Сыч/Прод Коровино Тильзитер 50% 200г СЗМЖ  ОСТАНКИНО</v>
          </cell>
          <cell r="B26" t="str">
            <v>шт</v>
          </cell>
          <cell r="C26">
            <v>720</v>
          </cell>
          <cell r="E26">
            <v>266</v>
          </cell>
          <cell r="F26">
            <v>454</v>
          </cell>
          <cell r="G26">
            <v>0.2</v>
          </cell>
          <cell r="I26">
            <v>783804</v>
          </cell>
        </row>
        <row r="27">
          <cell r="A27" t="str">
            <v>Сыч/Прод Коровино Тильзитер Оригин 50% ВЕС (5 кг брус) СЗМЖ  ОСТАНКИНО</v>
          </cell>
          <cell r="B27" t="str">
            <v>кг</v>
          </cell>
          <cell r="C27">
            <v>1198</v>
          </cell>
          <cell r="D27">
            <v>197.06800000000001</v>
          </cell>
          <cell r="E27">
            <v>425.334</v>
          </cell>
          <cell r="F27">
            <v>964.798</v>
          </cell>
          <cell r="G27">
            <v>1</v>
          </cell>
          <cell r="I27">
            <v>783828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pane ySplit="5" topLeftCell="A6" activePane="bottomLeft" state="frozen"/>
      <selection pane="bottomLeft" activeCell="V15" sqref="V15"/>
    </sheetView>
  </sheetViews>
  <sheetFormatPr defaultRowHeight="15" x14ac:dyDescent="0.25"/>
  <cols>
    <col min="1" max="1" width="60" customWidth="1"/>
    <col min="2" max="2" width="4.140625" customWidth="1"/>
    <col min="3" max="6" width="7" customWidth="1"/>
    <col min="7" max="7" width="5.42578125" style="9" customWidth="1"/>
    <col min="8" max="8" width="1.7109375" customWidth="1"/>
    <col min="9" max="9" width="10.5703125" customWidth="1"/>
    <col min="10" max="11" width="7.140625" customWidth="1"/>
    <col min="12" max="14" width="0.7109375" customWidth="1"/>
    <col min="15" max="17" width="8" customWidth="1"/>
    <col min="18" max="18" width="22.140625" customWidth="1"/>
    <col min="19" max="20" width="5.7109375" customWidth="1"/>
    <col min="21" max="21" width="8" customWidth="1"/>
    <col min="22" max="22" width="21.5703125" customWidth="1"/>
    <col min="23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42</v>
      </c>
      <c r="O3" s="2" t="s">
        <v>13</v>
      </c>
      <c r="P3" s="3" t="s">
        <v>14</v>
      </c>
      <c r="Q3" s="12" t="s">
        <v>15</v>
      </c>
      <c r="R3" s="12" t="s">
        <v>16</v>
      </c>
      <c r="S3" s="2" t="s">
        <v>17</v>
      </c>
      <c r="T3" s="2" t="s">
        <v>18</v>
      </c>
      <c r="U3" s="10" t="s">
        <v>44</v>
      </c>
      <c r="V3" s="2" t="s">
        <v>19</v>
      </c>
      <c r="W3" s="2" t="s">
        <v>20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43</v>
      </c>
      <c r="O4" s="1" t="s">
        <v>21</v>
      </c>
      <c r="P4" s="1"/>
      <c r="Q4" s="1"/>
      <c r="R4" s="1"/>
      <c r="S4" s="1"/>
      <c r="T4" s="1"/>
      <c r="U4" s="11" t="s">
        <v>45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4293.5250000000005</v>
      </c>
      <c r="F5" s="4">
        <f>SUM(F6:F500)</f>
        <v>4918.4399999999996</v>
      </c>
      <c r="G5" s="7"/>
      <c r="H5" s="1"/>
      <c r="I5" s="1"/>
      <c r="J5" s="4">
        <f>SUM(J6:J500)</f>
        <v>4263.4880000000003</v>
      </c>
      <c r="K5" s="4">
        <f>SUM(K6:K500)</f>
        <v>30.036999999999864</v>
      </c>
      <c r="L5" s="4">
        <f>SUM(L6:L500)</f>
        <v>0</v>
      </c>
      <c r="M5" s="4">
        <f>SUM(M6:M500)</f>
        <v>0</v>
      </c>
      <c r="N5" s="4"/>
      <c r="O5" s="4">
        <f>SUM(O6:O500)</f>
        <v>858.70499999999981</v>
      </c>
      <c r="P5" s="4">
        <f>SUM(P6:P500)</f>
        <v>8311.9995999999992</v>
      </c>
      <c r="Q5" s="4">
        <f>SUM(Q6:Q500)</f>
        <v>0</v>
      </c>
      <c r="R5" s="1"/>
      <c r="S5" s="1"/>
      <c r="T5" s="1"/>
      <c r="U5" s="4">
        <f>SUM(U6:U500)</f>
        <v>554.84740000000011</v>
      </c>
      <c r="V5" s="1"/>
      <c r="W5" s="4">
        <f>SUM(W6:W500)</f>
        <v>3863.0796000000005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6" t="s">
        <v>23</v>
      </c>
      <c r="B6" s="1" t="s">
        <v>22</v>
      </c>
      <c r="C6" s="1"/>
      <c r="D6" s="1">
        <v>360</v>
      </c>
      <c r="E6" s="1">
        <v>104</v>
      </c>
      <c r="F6" s="1">
        <v>256</v>
      </c>
      <c r="G6" s="7">
        <v>0.18</v>
      </c>
      <c r="H6" s="1"/>
      <c r="I6" s="1">
        <v>5034819</v>
      </c>
      <c r="J6" s="1">
        <v>127</v>
      </c>
      <c r="K6" s="1">
        <f t="shared" ref="K6:K24" si="0">E6-J6</f>
        <v>-23</v>
      </c>
      <c r="L6" s="1"/>
      <c r="M6" s="1"/>
      <c r="N6" s="1"/>
      <c r="O6" s="1">
        <f>E6/5</f>
        <v>20.8</v>
      </c>
      <c r="P6" s="5">
        <f>16*O6-F6</f>
        <v>76.800000000000011</v>
      </c>
      <c r="Q6" s="5"/>
      <c r="R6" s="1"/>
      <c r="S6" s="1">
        <f>(F6+P6)/O6</f>
        <v>16</v>
      </c>
      <c r="T6" s="1">
        <f>F6/O6</f>
        <v>12.307692307692307</v>
      </c>
      <c r="U6" s="1">
        <f>VLOOKUP(A6,[1]TDSheet!$A:$U,21,0)</f>
        <v>22.6</v>
      </c>
      <c r="V6" s="1"/>
      <c r="W6" s="1">
        <f>P6*G6</f>
        <v>13.824000000000002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6" t="s">
        <v>24</v>
      </c>
      <c r="B7" s="1" t="s">
        <v>22</v>
      </c>
      <c r="C7" s="1">
        <v>1</v>
      </c>
      <c r="D7" s="1">
        <v>320</v>
      </c>
      <c r="E7" s="1">
        <v>155</v>
      </c>
      <c r="F7" s="1">
        <v>156</v>
      </c>
      <c r="G7" s="7">
        <v>0.1</v>
      </c>
      <c r="H7" s="1"/>
      <c r="I7" s="1">
        <f>VLOOKUP(A7,[2]Sheet!$A:$I,9,0)</f>
        <v>8444163</v>
      </c>
      <c r="J7" s="1">
        <v>148</v>
      </c>
      <c r="K7" s="1">
        <f t="shared" si="0"/>
        <v>7</v>
      </c>
      <c r="L7" s="1"/>
      <c r="M7" s="1"/>
      <c r="N7" s="1"/>
      <c r="O7" s="1">
        <f t="shared" ref="O7:O24" si="1">E7/5</f>
        <v>31</v>
      </c>
      <c r="P7" s="5">
        <f t="shared" ref="P7:P10" si="2">16*O7-F7</f>
        <v>340</v>
      </c>
      <c r="Q7" s="5"/>
      <c r="R7" s="1"/>
      <c r="S7" s="1">
        <f t="shared" ref="S7:S24" si="3">(F7+P7)/O7</f>
        <v>16</v>
      </c>
      <c r="T7" s="1">
        <f t="shared" ref="T7:T24" si="4">F7/O7</f>
        <v>5.032258064516129</v>
      </c>
      <c r="U7" s="1">
        <f>VLOOKUP(A7,[1]TDSheet!$A:$U,21,0)</f>
        <v>46.2</v>
      </c>
      <c r="V7" s="1"/>
      <c r="W7" s="1">
        <f t="shared" ref="W7:W24" si="5">P7*G7</f>
        <v>34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6" t="s">
        <v>25</v>
      </c>
      <c r="B8" s="1" t="s">
        <v>22</v>
      </c>
      <c r="C8" s="1"/>
      <c r="D8" s="1">
        <v>792</v>
      </c>
      <c r="E8" s="1">
        <v>443</v>
      </c>
      <c r="F8" s="1">
        <v>347</v>
      </c>
      <c r="G8" s="7">
        <v>0.2</v>
      </c>
      <c r="H8" s="1"/>
      <c r="I8" s="1">
        <f>VLOOKUP(A8,[2]Sheet!$A:$I,9,0)</f>
        <v>3350111</v>
      </c>
      <c r="J8" s="1">
        <v>440</v>
      </c>
      <c r="K8" s="1">
        <f t="shared" si="0"/>
        <v>3</v>
      </c>
      <c r="L8" s="1"/>
      <c r="M8" s="1"/>
      <c r="N8" s="1"/>
      <c r="O8" s="1">
        <f t="shared" si="1"/>
        <v>88.6</v>
      </c>
      <c r="P8" s="5">
        <f t="shared" si="2"/>
        <v>1070.5999999999999</v>
      </c>
      <c r="Q8" s="5"/>
      <c r="R8" s="1"/>
      <c r="S8" s="1">
        <f t="shared" si="3"/>
        <v>16</v>
      </c>
      <c r="T8" s="1">
        <f t="shared" si="4"/>
        <v>3.9164785553047405</v>
      </c>
      <c r="U8" s="1">
        <f>VLOOKUP(A8,[1]TDSheet!$A:$U,21,0)</f>
        <v>34.6</v>
      </c>
      <c r="V8" s="1"/>
      <c r="W8" s="1">
        <f t="shared" si="5"/>
        <v>214.12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6" t="s">
        <v>26</v>
      </c>
      <c r="B9" s="1" t="s">
        <v>27</v>
      </c>
      <c r="C9" s="1"/>
      <c r="D9" s="1">
        <v>400</v>
      </c>
      <c r="E9" s="1">
        <v>146.19999999999999</v>
      </c>
      <c r="F9" s="1">
        <v>253.8</v>
      </c>
      <c r="G9" s="7">
        <v>1</v>
      </c>
      <c r="H9" s="1"/>
      <c r="I9" s="1">
        <f>VLOOKUP(A9,[2]Sheet!$A:$I,9,0)</f>
        <v>2700005</v>
      </c>
      <c r="J9" s="1">
        <v>152.36000000000001</v>
      </c>
      <c r="K9" s="1">
        <f t="shared" si="0"/>
        <v>-6.160000000000025</v>
      </c>
      <c r="L9" s="1"/>
      <c r="M9" s="1"/>
      <c r="N9" s="1"/>
      <c r="O9" s="1">
        <f t="shared" si="1"/>
        <v>29.24</v>
      </c>
      <c r="P9" s="5">
        <f t="shared" si="2"/>
        <v>214.03999999999996</v>
      </c>
      <c r="Q9" s="5"/>
      <c r="R9" s="1"/>
      <c r="S9" s="1">
        <f t="shared" si="3"/>
        <v>16</v>
      </c>
      <c r="T9" s="1">
        <f t="shared" si="4"/>
        <v>8.6798905608755135</v>
      </c>
      <c r="U9" s="1">
        <f>VLOOKUP(A9,[1]TDSheet!$A:$U,21,0)</f>
        <v>22.127000000000002</v>
      </c>
      <c r="V9" s="1"/>
      <c r="W9" s="1">
        <f t="shared" si="5"/>
        <v>214.03999999999996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6" t="s">
        <v>28</v>
      </c>
      <c r="B10" s="1" t="s">
        <v>22</v>
      </c>
      <c r="C10" s="1">
        <v>5</v>
      </c>
      <c r="D10" s="1">
        <v>792</v>
      </c>
      <c r="E10" s="1">
        <v>502</v>
      </c>
      <c r="F10" s="1">
        <v>295</v>
      </c>
      <c r="G10" s="7">
        <v>0.2</v>
      </c>
      <c r="H10" s="1"/>
      <c r="I10" s="1">
        <f>VLOOKUP(A10,[2]Sheet!$A:$I,9,0)</f>
        <v>3350104</v>
      </c>
      <c r="J10" s="1">
        <v>497</v>
      </c>
      <c r="K10" s="1">
        <f t="shared" si="0"/>
        <v>5</v>
      </c>
      <c r="L10" s="1"/>
      <c r="M10" s="1"/>
      <c r="N10" s="1"/>
      <c r="O10" s="1">
        <f t="shared" si="1"/>
        <v>100.4</v>
      </c>
      <c r="P10" s="5">
        <f t="shared" si="2"/>
        <v>1311.4</v>
      </c>
      <c r="Q10" s="5"/>
      <c r="R10" s="1"/>
      <c r="S10" s="1">
        <f t="shared" si="3"/>
        <v>16</v>
      </c>
      <c r="T10" s="1">
        <f t="shared" si="4"/>
        <v>2.9382470119521913</v>
      </c>
      <c r="U10" s="1">
        <f>VLOOKUP(A10,[1]TDSheet!$A:$U,21,0)</f>
        <v>47</v>
      </c>
      <c r="V10" s="1"/>
      <c r="W10" s="1">
        <f t="shared" si="5"/>
        <v>262.28000000000003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6" t="s">
        <v>29</v>
      </c>
      <c r="B11" s="1" t="s">
        <v>27</v>
      </c>
      <c r="C11" s="1">
        <v>151.91999999999999</v>
      </c>
      <c r="D11" s="1"/>
      <c r="E11" s="1">
        <v>141.33500000000001</v>
      </c>
      <c r="F11" s="1">
        <v>10.585000000000001</v>
      </c>
      <c r="G11" s="7">
        <v>1</v>
      </c>
      <c r="H11" s="1"/>
      <c r="I11" s="1">
        <f>VLOOKUP(A11,[2]Sheet!$A:$I,9,0)</f>
        <v>2700002</v>
      </c>
      <c r="J11" s="1">
        <v>140.36500000000001</v>
      </c>
      <c r="K11" s="1">
        <f t="shared" si="0"/>
        <v>0.96999999999999886</v>
      </c>
      <c r="L11" s="1"/>
      <c r="M11" s="1"/>
      <c r="N11" s="1"/>
      <c r="O11" s="1">
        <f t="shared" si="1"/>
        <v>28.267000000000003</v>
      </c>
      <c r="P11" s="5">
        <f>12*O11-F11</f>
        <v>328.61900000000009</v>
      </c>
      <c r="Q11" s="5"/>
      <c r="R11" s="1"/>
      <c r="S11" s="1">
        <f t="shared" si="3"/>
        <v>12.000000000000002</v>
      </c>
      <c r="T11" s="1">
        <f t="shared" si="4"/>
        <v>0.37446492376269147</v>
      </c>
      <c r="U11" s="1">
        <f>VLOOKUP(A11,[1]TDSheet!$A:$U,21,0)</f>
        <v>28.958999999999996</v>
      </c>
      <c r="V11" s="1"/>
      <c r="W11" s="1">
        <f t="shared" si="5"/>
        <v>328.61900000000009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6" t="s">
        <v>30</v>
      </c>
      <c r="B12" s="1" t="s">
        <v>27</v>
      </c>
      <c r="C12" s="1"/>
      <c r="D12" s="1">
        <v>334.17899999999997</v>
      </c>
      <c r="E12" s="1">
        <v>327.86399999999998</v>
      </c>
      <c r="F12" s="1">
        <v>3.1469999999999998</v>
      </c>
      <c r="G12" s="7">
        <v>1</v>
      </c>
      <c r="H12" s="1"/>
      <c r="I12" s="1">
        <f>VLOOKUP(A12,[2]Sheet!$A:$I,9,0)</f>
        <v>6159901</v>
      </c>
      <c r="J12" s="1">
        <v>355.55200000000002</v>
      </c>
      <c r="K12" s="1">
        <f t="shared" si="0"/>
        <v>-27.688000000000045</v>
      </c>
      <c r="L12" s="1"/>
      <c r="M12" s="1"/>
      <c r="N12" s="1"/>
      <c r="O12" s="1">
        <f t="shared" si="1"/>
        <v>65.572800000000001</v>
      </c>
      <c r="P12" s="5">
        <f>12*O12-F12</f>
        <v>783.72659999999996</v>
      </c>
      <c r="Q12" s="5"/>
      <c r="R12" s="1"/>
      <c r="S12" s="1">
        <f t="shared" si="3"/>
        <v>12</v>
      </c>
      <c r="T12" s="1">
        <f t="shared" si="4"/>
        <v>4.7992460288412267E-2</v>
      </c>
      <c r="U12" s="1">
        <f>VLOOKUP(A12,[1]TDSheet!$A:$U,21,0)</f>
        <v>34.907400000000003</v>
      </c>
      <c r="V12" s="1"/>
      <c r="W12" s="1">
        <f t="shared" si="5"/>
        <v>783.72659999999996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6" t="s">
        <v>31</v>
      </c>
      <c r="B13" s="1" t="s">
        <v>22</v>
      </c>
      <c r="C13" s="1"/>
      <c r="D13" s="1">
        <v>744</v>
      </c>
      <c r="E13" s="1">
        <v>361</v>
      </c>
      <c r="F13" s="1">
        <v>383</v>
      </c>
      <c r="G13" s="7">
        <v>0.2</v>
      </c>
      <c r="H13" s="1"/>
      <c r="I13" s="1">
        <f>VLOOKUP(A13,[2]Sheet!$A:$I,9,0)</f>
        <v>3350128</v>
      </c>
      <c r="J13" s="1">
        <v>361</v>
      </c>
      <c r="K13" s="1">
        <f t="shared" si="0"/>
        <v>0</v>
      </c>
      <c r="L13" s="1"/>
      <c r="M13" s="1"/>
      <c r="N13" s="1"/>
      <c r="O13" s="1">
        <f t="shared" si="1"/>
        <v>72.2</v>
      </c>
      <c r="P13" s="5">
        <f t="shared" ref="P13:P14" si="6">16*O13-F13</f>
        <v>772.2</v>
      </c>
      <c r="Q13" s="5"/>
      <c r="R13" s="1"/>
      <c r="S13" s="1">
        <f t="shared" si="3"/>
        <v>16</v>
      </c>
      <c r="T13" s="1">
        <f t="shared" si="4"/>
        <v>5.3047091412742384</v>
      </c>
      <c r="U13" s="1">
        <f>VLOOKUP(A13,[1]TDSheet!$A:$U,21,0)</f>
        <v>86.4</v>
      </c>
      <c r="V13" s="1"/>
      <c r="W13" s="1">
        <f t="shared" si="5"/>
        <v>154.44000000000003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6" t="s">
        <v>32</v>
      </c>
      <c r="B14" s="1" t="s">
        <v>27</v>
      </c>
      <c r="C14" s="1"/>
      <c r="D14" s="1">
        <v>633.30499999999995</v>
      </c>
      <c r="E14" s="1">
        <v>165.22499999999999</v>
      </c>
      <c r="F14" s="1">
        <v>468.08</v>
      </c>
      <c r="G14" s="7">
        <v>1</v>
      </c>
      <c r="H14" s="1"/>
      <c r="I14" s="1">
        <f>VLOOKUP(A14,[2]Sheet!$A:$I,9,0)</f>
        <v>2700001</v>
      </c>
      <c r="J14" s="1">
        <v>172.33</v>
      </c>
      <c r="K14" s="1">
        <f t="shared" si="0"/>
        <v>-7.1050000000000182</v>
      </c>
      <c r="L14" s="1"/>
      <c r="M14" s="1"/>
      <c r="N14" s="1"/>
      <c r="O14" s="1">
        <f t="shared" si="1"/>
        <v>33.045000000000002</v>
      </c>
      <c r="P14" s="5">
        <f t="shared" si="6"/>
        <v>60.640000000000043</v>
      </c>
      <c r="Q14" s="5"/>
      <c r="R14" s="1"/>
      <c r="S14" s="1">
        <f t="shared" si="3"/>
        <v>16</v>
      </c>
      <c r="T14" s="1">
        <f t="shared" si="4"/>
        <v>14.164926615221667</v>
      </c>
      <c r="U14" s="1">
        <f>VLOOKUP(A14,[1]TDSheet!$A:$U,21,0)</f>
        <v>17.218</v>
      </c>
      <c r="V14" s="1"/>
      <c r="W14" s="1">
        <f t="shared" si="5"/>
        <v>60.640000000000043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6" t="s">
        <v>33</v>
      </c>
      <c r="B15" s="1" t="s">
        <v>27</v>
      </c>
      <c r="C15" s="1">
        <v>25.491</v>
      </c>
      <c r="D15" s="1"/>
      <c r="E15" s="1">
        <v>19.515000000000001</v>
      </c>
      <c r="F15" s="1">
        <v>5.976</v>
      </c>
      <c r="G15" s="7">
        <v>1</v>
      </c>
      <c r="H15" s="1"/>
      <c r="I15" s="1">
        <f>VLOOKUP(A15,[2]Sheet!$A:$I,9,0)</f>
        <v>6159949</v>
      </c>
      <c r="J15" s="1">
        <v>33.104999999999997</v>
      </c>
      <c r="K15" s="1">
        <f t="shared" si="0"/>
        <v>-13.589999999999996</v>
      </c>
      <c r="L15" s="1"/>
      <c r="M15" s="1"/>
      <c r="N15" s="1"/>
      <c r="O15" s="1">
        <f t="shared" si="1"/>
        <v>3.903</v>
      </c>
      <c r="P15" s="5">
        <f>14*O15-F15</f>
        <v>48.666000000000004</v>
      </c>
      <c r="Q15" s="5"/>
      <c r="R15" s="1"/>
      <c r="S15" s="1">
        <f t="shared" si="3"/>
        <v>14</v>
      </c>
      <c r="T15" s="1">
        <f t="shared" si="4"/>
        <v>1.5311299000768639</v>
      </c>
      <c r="U15" s="1">
        <f>VLOOKUP(A15,[1]TDSheet!$A:$U,21,0)</f>
        <v>3.9335999999999998</v>
      </c>
      <c r="V15" s="1"/>
      <c r="W15" s="1">
        <f t="shared" si="5"/>
        <v>48.666000000000004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6" t="s">
        <v>34</v>
      </c>
      <c r="B16" s="1" t="s">
        <v>22</v>
      </c>
      <c r="C16" s="1"/>
      <c r="D16" s="1">
        <v>800</v>
      </c>
      <c r="E16" s="1">
        <v>327</v>
      </c>
      <c r="F16" s="1">
        <v>473</v>
      </c>
      <c r="G16" s="7">
        <v>0.2</v>
      </c>
      <c r="H16" s="1"/>
      <c r="I16" s="1">
        <f>VLOOKUP(A16,[2]Sheet!$A:$I,9,0)</f>
        <v>9877076</v>
      </c>
      <c r="J16" s="1">
        <v>327</v>
      </c>
      <c r="K16" s="1">
        <f t="shared" si="0"/>
        <v>0</v>
      </c>
      <c r="L16" s="1"/>
      <c r="M16" s="1"/>
      <c r="N16" s="1"/>
      <c r="O16" s="1">
        <f t="shared" si="1"/>
        <v>65.400000000000006</v>
      </c>
      <c r="P16" s="5">
        <f t="shared" ref="P16:P17" si="7">16*O16-F16</f>
        <v>573.40000000000009</v>
      </c>
      <c r="Q16" s="5"/>
      <c r="R16" s="1"/>
      <c r="S16" s="1">
        <f t="shared" si="3"/>
        <v>16</v>
      </c>
      <c r="T16" s="1">
        <f t="shared" si="4"/>
        <v>7.232415902140672</v>
      </c>
      <c r="U16" s="1">
        <f>VLOOKUP(A16,[1]TDSheet!$A:$U,21,0)</f>
        <v>18.2</v>
      </c>
      <c r="V16" s="1"/>
      <c r="W16" s="1">
        <f t="shared" si="5"/>
        <v>114.68000000000002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6" t="s">
        <v>35</v>
      </c>
      <c r="B17" s="1" t="s">
        <v>22</v>
      </c>
      <c r="C17" s="1"/>
      <c r="D17" s="1">
        <v>784</v>
      </c>
      <c r="E17" s="1">
        <v>257</v>
      </c>
      <c r="F17" s="1">
        <v>525</v>
      </c>
      <c r="G17" s="7">
        <v>0.14000000000000001</v>
      </c>
      <c r="H17" s="1"/>
      <c r="I17" s="1">
        <f>VLOOKUP(A17,[2]Sheet!$A:$I,9,0)</f>
        <v>9988391</v>
      </c>
      <c r="J17" s="1">
        <v>240</v>
      </c>
      <c r="K17" s="1">
        <f t="shared" si="0"/>
        <v>17</v>
      </c>
      <c r="L17" s="1"/>
      <c r="M17" s="1"/>
      <c r="N17" s="1"/>
      <c r="O17" s="1">
        <f t="shared" si="1"/>
        <v>51.4</v>
      </c>
      <c r="P17" s="5">
        <f t="shared" si="7"/>
        <v>297.39999999999998</v>
      </c>
      <c r="Q17" s="5"/>
      <c r="R17" s="1"/>
      <c r="S17" s="1">
        <f t="shared" si="3"/>
        <v>16</v>
      </c>
      <c r="T17" s="1">
        <f t="shared" si="4"/>
        <v>10.214007782101168</v>
      </c>
      <c r="U17" s="1">
        <f>VLOOKUP(A17,[1]TDSheet!$A:$U,21,0)</f>
        <v>24.2</v>
      </c>
      <c r="V17" s="1"/>
      <c r="W17" s="1">
        <f t="shared" si="5"/>
        <v>41.636000000000003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6" t="s">
        <v>36</v>
      </c>
      <c r="B18" s="1" t="s">
        <v>22</v>
      </c>
      <c r="C18" s="1"/>
      <c r="D18" s="1">
        <v>2</v>
      </c>
      <c r="E18" s="1">
        <v>2</v>
      </c>
      <c r="F18" s="1"/>
      <c r="G18" s="7">
        <v>0</v>
      </c>
      <c r="H18" s="1"/>
      <c r="I18" s="1"/>
      <c r="J18" s="1">
        <v>19</v>
      </c>
      <c r="K18" s="1">
        <f t="shared" si="0"/>
        <v>-17</v>
      </c>
      <c r="L18" s="1"/>
      <c r="M18" s="1"/>
      <c r="N18" s="1"/>
      <c r="O18" s="1">
        <f t="shared" si="1"/>
        <v>0.4</v>
      </c>
      <c r="P18" s="5"/>
      <c r="Q18" s="5"/>
      <c r="R18" s="1"/>
      <c r="S18" s="1">
        <f t="shared" si="3"/>
        <v>0</v>
      </c>
      <c r="T18" s="1">
        <f t="shared" si="4"/>
        <v>0</v>
      </c>
      <c r="U18" s="1">
        <v>0</v>
      </c>
      <c r="V18" s="1"/>
      <c r="W18" s="1">
        <f t="shared" si="5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6" t="s">
        <v>37</v>
      </c>
      <c r="B19" s="1" t="s">
        <v>22</v>
      </c>
      <c r="C19" s="1"/>
      <c r="D19" s="1">
        <v>300</v>
      </c>
      <c r="E19" s="1">
        <v>301</v>
      </c>
      <c r="F19" s="1">
        <v>-1</v>
      </c>
      <c r="G19" s="7">
        <v>0.1</v>
      </c>
      <c r="H19" s="1"/>
      <c r="I19" s="1">
        <f>VLOOKUP(A19,[2]Sheet!$A:$I,9,0)</f>
        <v>8444187</v>
      </c>
      <c r="J19" s="1">
        <v>313</v>
      </c>
      <c r="K19" s="1">
        <f t="shared" si="0"/>
        <v>-12</v>
      </c>
      <c r="L19" s="1"/>
      <c r="M19" s="1"/>
      <c r="N19" s="1"/>
      <c r="O19" s="1">
        <f t="shared" si="1"/>
        <v>60.2</v>
      </c>
      <c r="P19" s="5">
        <f>12*O19-F19</f>
        <v>723.40000000000009</v>
      </c>
      <c r="Q19" s="5"/>
      <c r="R19" s="1"/>
      <c r="S19" s="1">
        <f t="shared" si="3"/>
        <v>12.000000000000002</v>
      </c>
      <c r="T19" s="1">
        <f t="shared" si="4"/>
        <v>-1.6611295681063121E-2</v>
      </c>
      <c r="U19" s="1">
        <f>VLOOKUP(A19,[1]TDSheet!$A:$U,21,0)</f>
        <v>71.599999999999994</v>
      </c>
      <c r="V19" s="1"/>
      <c r="W19" s="1">
        <f t="shared" si="5"/>
        <v>72.340000000000018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 t="s">
        <v>46</v>
      </c>
      <c r="B20" s="1" t="s">
        <v>27</v>
      </c>
      <c r="C20" s="1"/>
      <c r="D20" s="1"/>
      <c r="E20" s="1"/>
      <c r="F20" s="1"/>
      <c r="G20" s="7">
        <v>1</v>
      </c>
      <c r="H20" s="1"/>
      <c r="I20" s="1">
        <v>2700004</v>
      </c>
      <c r="J20" s="1"/>
      <c r="K20" s="1"/>
      <c r="L20" s="1"/>
      <c r="M20" s="1"/>
      <c r="N20" s="1"/>
      <c r="O20" s="1"/>
      <c r="P20" s="5">
        <v>200</v>
      </c>
      <c r="Q20" s="5"/>
      <c r="R20" s="1"/>
      <c r="S20" s="1">
        <v>0</v>
      </c>
      <c r="T20" s="1">
        <v>0</v>
      </c>
      <c r="U20" s="1">
        <v>0</v>
      </c>
      <c r="V20" s="1"/>
      <c r="W20" s="1">
        <f t="shared" si="5"/>
        <v>200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6" t="s">
        <v>38</v>
      </c>
      <c r="B21" s="1" t="s">
        <v>22</v>
      </c>
      <c r="C21" s="1"/>
      <c r="D21" s="1">
        <v>540</v>
      </c>
      <c r="E21" s="1">
        <v>167</v>
      </c>
      <c r="F21" s="1">
        <v>373</v>
      </c>
      <c r="G21" s="7">
        <v>0.2</v>
      </c>
      <c r="H21" s="1"/>
      <c r="I21" s="1">
        <f>VLOOKUP(A21,[2]Sheet!$A:$I,9,0)</f>
        <v>783798</v>
      </c>
      <c r="J21" s="1">
        <v>167</v>
      </c>
      <c r="K21" s="1">
        <f t="shared" si="0"/>
        <v>0</v>
      </c>
      <c r="L21" s="1"/>
      <c r="M21" s="1"/>
      <c r="N21" s="1"/>
      <c r="O21" s="1">
        <f t="shared" si="1"/>
        <v>33.4</v>
      </c>
      <c r="P21" s="5">
        <f t="shared" ref="P21:P23" si="8">16*O21-F21</f>
        <v>161.39999999999998</v>
      </c>
      <c r="Q21" s="5"/>
      <c r="R21" s="1"/>
      <c r="S21" s="1">
        <f t="shared" si="3"/>
        <v>16</v>
      </c>
      <c r="T21" s="1">
        <f t="shared" si="4"/>
        <v>11.167664670658683</v>
      </c>
      <c r="U21" s="1">
        <f>VLOOKUP(A21,[1]TDSheet!$A:$U,21,0)</f>
        <v>36.200000000000003</v>
      </c>
      <c r="V21" s="1"/>
      <c r="W21" s="1">
        <f t="shared" si="5"/>
        <v>32.279999999999994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6" t="s">
        <v>39</v>
      </c>
      <c r="B22" s="1" t="s">
        <v>27</v>
      </c>
      <c r="C22" s="1"/>
      <c r="D22" s="1">
        <v>1104.2380000000001</v>
      </c>
      <c r="E22" s="1">
        <v>335.01</v>
      </c>
      <c r="F22" s="1">
        <v>769.22799999999995</v>
      </c>
      <c r="G22" s="7">
        <v>1</v>
      </c>
      <c r="H22" s="1"/>
      <c r="I22" s="1">
        <f>VLOOKUP(A22,[2]Sheet!$A:$I,9,0)</f>
        <v>783811</v>
      </c>
      <c r="J22" s="1">
        <v>331.05200000000002</v>
      </c>
      <c r="K22" s="1">
        <f t="shared" si="0"/>
        <v>3.95799999999997</v>
      </c>
      <c r="L22" s="1"/>
      <c r="M22" s="1"/>
      <c r="N22" s="1"/>
      <c r="O22" s="1">
        <f t="shared" si="1"/>
        <v>67.001999999999995</v>
      </c>
      <c r="P22" s="5">
        <f t="shared" si="8"/>
        <v>302.80399999999997</v>
      </c>
      <c r="Q22" s="5"/>
      <c r="R22" s="1"/>
      <c r="S22" s="1">
        <f t="shared" si="3"/>
        <v>16</v>
      </c>
      <c r="T22" s="1">
        <f t="shared" si="4"/>
        <v>11.480672218739739</v>
      </c>
      <c r="U22" s="1">
        <f>VLOOKUP(A22,[1]TDSheet!$A:$U,21,0)</f>
        <v>2.1716000000000002</v>
      </c>
      <c r="V22" s="1"/>
      <c r="W22" s="1">
        <f t="shared" si="5"/>
        <v>302.80399999999997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6" t="s">
        <v>40</v>
      </c>
      <c r="B23" s="1" t="s">
        <v>22</v>
      </c>
      <c r="C23" s="1"/>
      <c r="D23" s="1">
        <v>540</v>
      </c>
      <c r="E23" s="1">
        <v>147</v>
      </c>
      <c r="F23" s="1">
        <v>393</v>
      </c>
      <c r="G23" s="7">
        <v>0.2</v>
      </c>
      <c r="H23" s="1"/>
      <c r="I23" s="1">
        <f>VLOOKUP(A23,[2]Sheet!$A:$I,9,0)</f>
        <v>783804</v>
      </c>
      <c r="J23" s="1">
        <v>145</v>
      </c>
      <c r="K23" s="1">
        <f t="shared" si="0"/>
        <v>2</v>
      </c>
      <c r="L23" s="1"/>
      <c r="M23" s="1"/>
      <c r="N23" s="1"/>
      <c r="O23" s="1">
        <f t="shared" si="1"/>
        <v>29.4</v>
      </c>
      <c r="P23" s="5">
        <f t="shared" si="8"/>
        <v>77.399999999999977</v>
      </c>
      <c r="Q23" s="5"/>
      <c r="R23" s="1"/>
      <c r="S23" s="1">
        <f t="shared" si="3"/>
        <v>16</v>
      </c>
      <c r="T23" s="1">
        <f t="shared" si="4"/>
        <v>13.36734693877551</v>
      </c>
      <c r="U23" s="1">
        <f>VLOOKUP(A23,[1]TDSheet!$A:$U,21,0)</f>
        <v>27.8</v>
      </c>
      <c r="V23" s="1"/>
      <c r="W23" s="1">
        <f t="shared" si="5"/>
        <v>15.479999999999997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6" t="s">
        <v>41</v>
      </c>
      <c r="B24" s="1" t="s">
        <v>27</v>
      </c>
      <c r="C24" s="1"/>
      <c r="D24" s="1">
        <v>600</v>
      </c>
      <c r="E24" s="1">
        <v>392.37599999999998</v>
      </c>
      <c r="F24" s="1">
        <v>207.624</v>
      </c>
      <c r="G24" s="7">
        <v>1</v>
      </c>
      <c r="H24" s="1"/>
      <c r="I24" s="1">
        <f>VLOOKUP(A24,[2]Sheet!$A:$I,9,0)</f>
        <v>783828</v>
      </c>
      <c r="J24" s="1">
        <v>294.72399999999999</v>
      </c>
      <c r="K24" s="1">
        <f t="shared" si="0"/>
        <v>97.651999999999987</v>
      </c>
      <c r="L24" s="1"/>
      <c r="M24" s="1"/>
      <c r="N24" s="1"/>
      <c r="O24" s="1">
        <f t="shared" si="1"/>
        <v>78.475200000000001</v>
      </c>
      <c r="P24" s="5">
        <f>15*O24-F24</f>
        <v>969.50399999999991</v>
      </c>
      <c r="Q24" s="5"/>
      <c r="R24" s="1"/>
      <c r="S24" s="1">
        <f t="shared" si="3"/>
        <v>14.999999999999998</v>
      </c>
      <c r="T24" s="1">
        <f t="shared" si="4"/>
        <v>2.6457275674353169</v>
      </c>
      <c r="U24" s="1">
        <f>VLOOKUP(A24,[1]TDSheet!$A:$U,21,0)</f>
        <v>30.730799999999999</v>
      </c>
      <c r="V24" s="1"/>
      <c r="W24" s="1">
        <f t="shared" si="5"/>
        <v>969.50399999999991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W24" xr:uid="{4546AC7D-C6BF-4741-86B4-D5AE64BD0F0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2024-02-26T09:06:09Z</dcterms:created>
  <dcterms:modified xsi:type="dcterms:W3CDTF">2024-02-26T12:13:30Z</dcterms:modified>
</cp:coreProperties>
</file>