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2,24 Ост КИ филиалы\Бердянск\"/>
    </mc:Choice>
  </mc:AlternateContent>
  <xr:revisionPtr revIDLastSave="0" documentId="13_ncr:1_{7F0774D1-B8D1-49FE-88AA-2A4904E5793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Sheet!$A$3:$Z$76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54" i="1" l="1"/>
  <c r="Z52" i="1"/>
  <c r="O7" i="1"/>
  <c r="T7" i="1" s="1"/>
  <c r="O8" i="1"/>
  <c r="O9" i="1"/>
  <c r="T9" i="1" s="1"/>
  <c r="O10" i="1"/>
  <c r="Z10" i="1" s="1"/>
  <c r="O11" i="1"/>
  <c r="T11" i="1" s="1"/>
  <c r="O12" i="1"/>
  <c r="P12" i="1" s="1"/>
  <c r="Z12" i="1" s="1"/>
  <c r="O13" i="1"/>
  <c r="T13" i="1" s="1"/>
  <c r="O14" i="1"/>
  <c r="Z14" i="1" s="1"/>
  <c r="O15" i="1"/>
  <c r="T15" i="1" s="1"/>
  <c r="O16" i="1"/>
  <c r="O17" i="1"/>
  <c r="T17" i="1" s="1"/>
  <c r="O18" i="1"/>
  <c r="Z18" i="1" s="1"/>
  <c r="O19" i="1"/>
  <c r="T19" i="1" s="1"/>
  <c r="O20" i="1"/>
  <c r="P20" i="1" s="1"/>
  <c r="Z20" i="1" s="1"/>
  <c r="O21" i="1"/>
  <c r="T21" i="1" s="1"/>
  <c r="O22" i="1"/>
  <c r="Z22" i="1" s="1"/>
  <c r="O23" i="1"/>
  <c r="T23" i="1" s="1"/>
  <c r="O24" i="1"/>
  <c r="O25" i="1"/>
  <c r="T25" i="1" s="1"/>
  <c r="O26" i="1"/>
  <c r="Z26" i="1" s="1"/>
  <c r="O27" i="1"/>
  <c r="T27" i="1" s="1"/>
  <c r="O28" i="1"/>
  <c r="O29" i="1"/>
  <c r="T29" i="1" s="1"/>
  <c r="O30" i="1"/>
  <c r="Z30" i="1" s="1"/>
  <c r="O31" i="1"/>
  <c r="T31" i="1" s="1"/>
  <c r="O32" i="1"/>
  <c r="O33" i="1"/>
  <c r="T33" i="1" s="1"/>
  <c r="O34" i="1"/>
  <c r="Z34" i="1" s="1"/>
  <c r="O35" i="1"/>
  <c r="T35" i="1" s="1"/>
  <c r="O36" i="1"/>
  <c r="O37" i="1"/>
  <c r="T37" i="1" s="1"/>
  <c r="O38" i="1"/>
  <c r="T38" i="1" s="1"/>
  <c r="O39" i="1"/>
  <c r="T39" i="1" s="1"/>
  <c r="O40" i="1"/>
  <c r="O41" i="1"/>
  <c r="T41" i="1" s="1"/>
  <c r="O42" i="1"/>
  <c r="O43" i="1"/>
  <c r="T43" i="1" s="1"/>
  <c r="O44" i="1"/>
  <c r="O45" i="1"/>
  <c r="T45" i="1" s="1"/>
  <c r="O46" i="1"/>
  <c r="T46" i="1" s="1"/>
  <c r="O47" i="1"/>
  <c r="T47" i="1" s="1"/>
  <c r="O48" i="1"/>
  <c r="O49" i="1"/>
  <c r="T49" i="1" s="1"/>
  <c r="O50" i="1"/>
  <c r="S50" i="1" s="1"/>
  <c r="O51" i="1"/>
  <c r="O52" i="1"/>
  <c r="O53" i="1"/>
  <c r="O54" i="1"/>
  <c r="O55" i="1"/>
  <c r="O56" i="1"/>
  <c r="O57" i="1"/>
  <c r="T57" i="1" s="1"/>
  <c r="O58" i="1"/>
  <c r="O59" i="1"/>
  <c r="T59" i="1" s="1"/>
  <c r="O60" i="1"/>
  <c r="O61" i="1"/>
  <c r="T61" i="1" s="1"/>
  <c r="O62" i="1"/>
  <c r="O63" i="1"/>
  <c r="O64" i="1"/>
  <c r="O65" i="1"/>
  <c r="O66" i="1"/>
  <c r="P66" i="1" s="1"/>
  <c r="O67" i="1"/>
  <c r="O68" i="1"/>
  <c r="O69" i="1"/>
  <c r="O70" i="1"/>
  <c r="P70" i="1" s="1"/>
  <c r="O71" i="1"/>
  <c r="O72" i="1"/>
  <c r="O73" i="1"/>
  <c r="T73" i="1" s="1"/>
  <c r="O74" i="1"/>
  <c r="S74" i="1" s="1"/>
  <c r="O75" i="1"/>
  <c r="O76" i="1"/>
  <c r="S76" i="1" s="1"/>
  <c r="O6" i="1"/>
  <c r="K19" i="1"/>
  <c r="Z8" i="1"/>
  <c r="Z16" i="1"/>
  <c r="Z24" i="1"/>
  <c r="Z28" i="1"/>
  <c r="Z32" i="1"/>
  <c r="Z50" i="1"/>
  <c r="Z55" i="1"/>
  <c r="Z73" i="1"/>
  <c r="Z74" i="1"/>
  <c r="Z75" i="1"/>
  <c r="Z76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X5" i="1"/>
  <c r="W5" i="1"/>
  <c r="V5" i="1"/>
  <c r="U5" i="1"/>
  <c r="Q5" i="1"/>
  <c r="N5" i="1"/>
  <c r="M5" i="1"/>
  <c r="L5" i="1"/>
  <c r="J5" i="1"/>
  <c r="F5" i="1"/>
  <c r="E5" i="1"/>
  <c r="T6" i="1" l="1"/>
  <c r="Z6" i="1"/>
  <c r="T75" i="1"/>
  <c r="S75" i="1"/>
  <c r="T71" i="1"/>
  <c r="P71" i="1"/>
  <c r="T69" i="1"/>
  <c r="S69" i="1"/>
  <c r="T67" i="1"/>
  <c r="T65" i="1"/>
  <c r="P65" i="1"/>
  <c r="T63" i="1"/>
  <c r="T55" i="1"/>
  <c r="S55" i="1"/>
  <c r="T53" i="1"/>
  <c r="T51" i="1"/>
  <c r="P9" i="1"/>
  <c r="S13" i="1"/>
  <c r="S17" i="1"/>
  <c r="P21" i="1"/>
  <c r="S25" i="1"/>
  <c r="S29" i="1"/>
  <c r="P33" i="1"/>
  <c r="S37" i="1"/>
  <c r="S41" i="1"/>
  <c r="P45" i="1"/>
  <c r="P49" i="1"/>
  <c r="S73" i="1"/>
  <c r="P31" i="1"/>
  <c r="S57" i="1"/>
  <c r="S61" i="1"/>
  <c r="S72" i="1"/>
  <c r="S64" i="1"/>
  <c r="S54" i="1"/>
  <c r="S52" i="1"/>
  <c r="S42" i="1"/>
  <c r="S38" i="1"/>
  <c r="T50" i="1"/>
  <c r="T42" i="1"/>
  <c r="Z36" i="1"/>
  <c r="Z38" i="1"/>
  <c r="P40" i="1"/>
  <c r="Z42" i="1"/>
  <c r="Z44" i="1"/>
  <c r="P46" i="1"/>
  <c r="Z48" i="1"/>
  <c r="P56" i="1"/>
  <c r="Z58" i="1"/>
  <c r="P60" i="1"/>
  <c r="P62" i="1"/>
  <c r="Z64" i="1"/>
  <c r="Z66" i="1"/>
  <c r="P68" i="1"/>
  <c r="Z70" i="1"/>
  <c r="Z72" i="1"/>
  <c r="Z69" i="1"/>
  <c r="Z61" i="1"/>
  <c r="Z49" i="1"/>
  <c r="Z45" i="1"/>
  <c r="Z41" i="1"/>
  <c r="Z37" i="1"/>
  <c r="Z29" i="1"/>
  <c r="Z25" i="1"/>
  <c r="Z17" i="1"/>
  <c r="Z13" i="1"/>
  <c r="Z9" i="1"/>
  <c r="S6" i="1"/>
  <c r="T74" i="1"/>
  <c r="T70" i="1"/>
  <c r="T66" i="1"/>
  <c r="T62" i="1"/>
  <c r="T58" i="1"/>
  <c r="T54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T76" i="1"/>
  <c r="T72" i="1"/>
  <c r="T68" i="1"/>
  <c r="T64" i="1"/>
  <c r="T60" i="1"/>
  <c r="T56" i="1"/>
  <c r="T52" i="1"/>
  <c r="T48" i="1"/>
  <c r="T44" i="1"/>
  <c r="T40" i="1"/>
  <c r="T36" i="1"/>
  <c r="O5" i="1"/>
  <c r="K5" i="1"/>
  <c r="Z56" i="1" l="1"/>
  <c r="S65" i="1"/>
  <c r="S9" i="1"/>
  <c r="S21" i="1"/>
  <c r="S33" i="1"/>
  <c r="Z46" i="1"/>
  <c r="Z40" i="1"/>
  <c r="Z68" i="1"/>
  <c r="S49" i="1"/>
  <c r="Z62" i="1"/>
  <c r="S45" i="1"/>
  <c r="Z60" i="1"/>
  <c r="Z21" i="1"/>
  <c r="Z65" i="1"/>
  <c r="Z33" i="1"/>
  <c r="P5" i="1"/>
  <c r="S56" i="1"/>
  <c r="S46" i="1"/>
  <c r="S60" i="1"/>
  <c r="S68" i="1"/>
  <c r="Z57" i="1"/>
  <c r="S36" i="1"/>
  <c r="S40" i="1"/>
  <c r="S44" i="1"/>
  <c r="S48" i="1"/>
  <c r="S58" i="1"/>
  <c r="S62" i="1"/>
  <c r="S66" i="1"/>
  <c r="S70" i="1"/>
  <c r="Z47" i="1"/>
  <c r="S47" i="1"/>
  <c r="Z39" i="1"/>
  <c r="S39" i="1"/>
  <c r="Z31" i="1"/>
  <c r="S31" i="1"/>
  <c r="Z23" i="1"/>
  <c r="S23" i="1"/>
  <c r="Z15" i="1"/>
  <c r="S15" i="1"/>
  <c r="Z7" i="1"/>
  <c r="S7" i="1"/>
  <c r="Z59" i="1"/>
  <c r="S59" i="1"/>
  <c r="S51" i="1"/>
  <c r="Z51" i="1"/>
  <c r="Z53" i="1"/>
  <c r="S53" i="1"/>
  <c r="Z63" i="1"/>
  <c r="S63" i="1"/>
  <c r="Z67" i="1"/>
  <c r="S67" i="1"/>
  <c r="Z71" i="1"/>
  <c r="S71" i="1"/>
  <c r="Z43" i="1"/>
  <c r="S43" i="1"/>
  <c r="Z35" i="1"/>
  <c r="S35" i="1"/>
  <c r="Z27" i="1"/>
  <c r="S27" i="1"/>
  <c r="Z19" i="1"/>
  <c r="S19" i="1"/>
  <c r="Z11" i="1"/>
  <c r="S11" i="1"/>
  <c r="Z5" i="1" l="1"/>
</calcChain>
</file>

<file path=xl/sharedStrings.xml><?xml version="1.0" encoding="utf-8"?>
<sst xmlns="http://schemas.openxmlformats.org/spreadsheetml/2006/main" count="216" uniqueCount="106">
  <si>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</si>
  <si>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</si>
  <si>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</si>
  <si>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</si>
  <si>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</si>
  <si>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</si>
  <si>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</si>
  <si>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</si>
  <si>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</si>
  <si>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</si>
  <si>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</si>
  <si>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</si>
  <si>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</si>
  <si>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</si>
  <si>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</si>
  <si>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</si>
  <si>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</si>
  <si>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</si>
  <si>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</si>
  <si>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</si>
  <si>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</si>
  <si>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</si>
  <si>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20,02,</t>
  </si>
  <si>
    <t>13,02,</t>
  </si>
  <si>
    <t>06,02,</t>
  </si>
  <si>
    <t>24,01,</t>
  </si>
  <si>
    <t>16,01,</t>
  </si>
  <si>
    <t>3215 ВЕТЧ.МЯСНАЯ Папа может п/о 0.4кг 8шт.    ОСТАНКИНО</t>
  </si>
  <si>
    <t>шт</t>
  </si>
  <si>
    <t>3287 САЛЯМИ ИТАЛЬЯНСКАЯ с/к в/у ОСТАНКИНО</t>
  </si>
  <si>
    <t>кг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</si>
  <si>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</si>
  <si>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</si>
  <si>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</si>
  <si>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</si>
  <si>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</si>
  <si>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</si>
  <si>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</si>
  <si>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</si>
  <si>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</si>
  <si>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</si>
  <si>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</si>
  <si>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</si>
  <si>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</si>
  <si>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</si>
  <si>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</si>
  <si>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</si>
  <si>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</si>
  <si>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</si>
  <si>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</si>
  <si>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</si>
  <si>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5997 ОСОБАЯ Коровино вар п/о  ОСТАНКИНО</t>
  </si>
  <si>
    <t>6026 ВЕТЧ.ОСОБАЯ Коровино п/о 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</si>
  <si>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</si>
  <si>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</si>
  <si>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</si>
  <si>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</si>
  <si>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</si>
  <si>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</si>
  <si>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6217 ШПИКАЧКИ ДОМАШНИЕ СН п/о мгс 0,4кг 8 шт.  ОСТАНКИНО</t>
  </si>
  <si>
    <t>6220 ГОВЯЖЬЯ папа может вар п/о  Останкино</t>
  </si>
  <si>
    <t>6225 ИМПЕРСКАЯ И БАЛЫКОВАЯ в/к с/н мгс 1/90  Останкино</t>
  </si>
  <si>
    <t>6586 - новый артикул Мраморная Балыковая</t>
  </si>
  <si>
    <t>6228 МЯСНОЕ АССОРТИ к/з с/н мгс 1/90 10шт  Останкино</t>
  </si>
  <si>
    <t>6236 СЛИВОЧНЫЕ ПМ сос п/о мгс 0,45кг 10шт  ОСТАНКИНО</t>
  </si>
  <si>
    <t>6281 СВИНИНА ДЕЛИКАТ. к/в мл/к в/у 0.3кг 45с  ОСТАНКИНО</t>
  </si>
  <si>
    <t>6287 МОЛОЧНЫЕ ОРИГИН.СН сос ц/о мгс 1*6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</si>
  <si>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</si>
  <si>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</si>
  <si>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</si>
  <si>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</si>
  <si>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</si>
  <si>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</si>
  <si>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6467 БАЛЫКОВАЯ Коровино п/к в/у  ОСТАНКИНО</t>
  </si>
  <si>
    <t>6475 Сосиски Папа может 400г С сыром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</si>
  <si>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</si>
  <si>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</si>
  <si>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</si>
  <si>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6602 БАВАРСКИЕ ПМ сос ц/о мгс 0,35кг 8шт  Останкино</t>
  </si>
  <si>
    <t>6624 ФИЛЕЙНАЯ Папа может вар п/о 0,45кг 8шт.  Останкино</t>
  </si>
  <si>
    <t>6656 ГОВЯЖЬИ СН сос п/о мгс 2*2  ОСТАНКИНО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</si>
  <si>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</si>
  <si>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</si>
  <si>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</si>
  <si>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</si>
  <si>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</si>
  <si>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</si>
  <si>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</si>
  <si>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</si>
  <si>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</si>
  <si>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</si>
  <si>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</si>
  <si>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</si>
  <si>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</si>
  <si>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</si>
  <si>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</si>
  <si>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6758 СЕРВЕЛАТ КОПЧЕНЫЙ п/к в/у 0,31кг 8шт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</si>
  <si>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</si>
  <si>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</si>
  <si>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</si>
  <si>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</si>
  <si>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нет</t>
  </si>
  <si>
    <t>необходимо увеличить продажи</t>
  </si>
  <si>
    <t>6586 - новый артикул Мрамарная и Балыковая</t>
  </si>
  <si>
    <t>заказ</t>
  </si>
  <si>
    <t>25,02,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</si>
</sst>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Normal="100" workbookViewId="0">
      <pane ySplit="5" topLeftCell="A6" activePane="bottomLeft" state="frozen"/>
      <selection pane="bottomLeft" activeCell="R9" sqref="R9"/>
    </sheetView>
  </sheetViews>
  <sheetFormatPr defaultRowHeight="15" x14ac:dyDescent="0.25"/>
  <cols>
    <col min="1" max="1" width="60" customWidth="1"/>
    <col min="2" max="2" width="4.28515625" customWidth="1"/>
    <col min="3" max="6" width="7" customWidth="1"/>
    <col min="7" max="7" width="4.85546875" style="8" customWidth="1"/>
    <col min="8" max="8" width="4.85546875" customWidth="1"/>
    <col min="9" max="9" width="7.85546875" customWidth="1"/>
    <col min="10" max="11" width="6.7109375" customWidth="1"/>
    <col min="12" max="13" width="1.5703125" customWidth="1"/>
    <col min="14" max="14" width="1.140625" customWidth="1"/>
    <col min="15" max="17" width="6.7109375" customWidth="1"/>
    <col min="18" max="18" width="22.28515625" customWidth="1"/>
    <col min="19" max="20" width="5.28515625" customWidth="1"/>
    <col min="21" max="24" width="7.28515625" customWidth="1"/>
    <col min="25" max="25" width="30.5703125" customWidth="1"/>
    <col min="26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104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20</v>
      </c>
      <c r="Z3" s="2" t="s">
        <v>21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101</v>
      </c>
      <c r="O4" s="1" t="s">
        <v>22</v>
      </c>
      <c r="P4" s="1" t="s">
        <v>105</v>
      </c>
      <c r="Q4" s="1"/>
      <c r="R4" s="1"/>
      <c r="S4" s="1"/>
      <c r="T4" s="1"/>
      <c r="U4" s="1" t="s">
        <v>23</v>
      </c>
      <c r="V4" s="1" t="s">
        <v>24</v>
      </c>
      <c r="W4" s="1" t="s">
        <v>25</v>
      </c>
      <c r="X4" s="1" t="s">
        <v>26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9629.8850000000002</v>
      </c>
      <c r="F5" s="4">
        <f>SUM(F6:F496)</f>
        <v>31745.116000000005</v>
      </c>
      <c r="G5" s="6"/>
      <c r="H5" s="1"/>
      <c r="I5" s="1"/>
      <c r="J5" s="4">
        <f t="shared" ref="J5:Q5" si="0">SUM(J6:J496)</f>
        <v>9456.1590000000015</v>
      </c>
      <c r="K5" s="4">
        <f t="shared" si="0"/>
        <v>173.72599999999997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1925.9770000000001</v>
      </c>
      <c r="P5" s="4">
        <f t="shared" si="0"/>
        <v>2004.7951999999998</v>
      </c>
      <c r="Q5" s="4">
        <f t="shared" si="0"/>
        <v>0</v>
      </c>
      <c r="R5" s="1"/>
      <c r="S5" s="1"/>
      <c r="T5" s="1"/>
      <c r="U5" s="4">
        <f>SUM(U6:U496)</f>
        <v>2002.1417999999992</v>
      </c>
      <c r="V5" s="4">
        <f>SUM(V6:V496)</f>
        <v>1937.8447999999999</v>
      </c>
      <c r="W5" s="4">
        <f>SUM(W6:W496)</f>
        <v>1839.2043999999999</v>
      </c>
      <c r="X5" s="4">
        <f>SUM(X6:X496)</f>
        <v>1358.9050000000002</v>
      </c>
      <c r="Y5" s="1"/>
      <c r="Z5" s="4">
        <f>SUM(Z6:Z496)</f>
        <v>1304.5231999999999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27</v>
      </c>
      <c r="B6" s="1" t="s">
        <v>28</v>
      </c>
      <c r="C6" s="1">
        <v>621</v>
      </c>
      <c r="D6" s="1">
        <v>496</v>
      </c>
      <c r="E6" s="1">
        <v>258</v>
      </c>
      <c r="F6" s="1">
        <v>831</v>
      </c>
      <c r="G6" s="6">
        <v>0.4</v>
      </c>
      <c r="H6" s="1">
        <v>60</v>
      </c>
      <c r="I6" s="1"/>
      <c r="J6" s="1">
        <v>250</v>
      </c>
      <c r="K6" s="1">
        <f t="shared" ref="K6:K33" si="1">E6-J6</f>
        <v>8</v>
      </c>
      <c r="L6" s="1"/>
      <c r="M6" s="1"/>
      <c r="N6" s="1"/>
      <c r="O6" s="1">
        <f>E6/5</f>
        <v>51.6</v>
      </c>
      <c r="P6" s="5"/>
      <c r="Q6" s="5"/>
      <c r="R6" s="1"/>
      <c r="S6" s="1">
        <f>(F6+P6)/O6</f>
        <v>16.104651162790699</v>
      </c>
      <c r="T6" s="1">
        <f>F6/O6</f>
        <v>16.104651162790699</v>
      </c>
      <c r="U6" s="1">
        <v>33</v>
      </c>
      <c r="V6" s="1">
        <v>50.4</v>
      </c>
      <c r="W6" s="1">
        <v>24</v>
      </c>
      <c r="X6" s="1">
        <v>50.4</v>
      </c>
      <c r="Y6" s="11" t="s">
        <v>102</v>
      </c>
      <c r="Z6" s="1">
        <f t="shared" ref="Z6:Z37" si="2">P6*G6</f>
        <v>0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29</v>
      </c>
      <c r="B7" s="1" t="s">
        <v>30</v>
      </c>
      <c r="C7" s="1">
        <v>74.674999999999997</v>
      </c>
      <c r="D7" s="1">
        <v>20.449000000000002</v>
      </c>
      <c r="E7" s="1">
        <v>18.882999999999999</v>
      </c>
      <c r="F7" s="1">
        <v>71.671999999999997</v>
      </c>
      <c r="G7" s="6">
        <v>1</v>
      </c>
      <c r="H7" s="1">
        <v>120</v>
      </c>
      <c r="I7" s="1"/>
      <c r="J7" s="1">
        <v>20.12</v>
      </c>
      <c r="K7" s="1">
        <f t="shared" si="1"/>
        <v>-1.2370000000000019</v>
      </c>
      <c r="L7" s="1"/>
      <c r="M7" s="1"/>
      <c r="N7" s="1"/>
      <c r="O7" s="1">
        <f t="shared" ref="O7:O70" si="3">E7/5</f>
        <v>3.7765999999999997</v>
      </c>
      <c r="P7" s="5"/>
      <c r="Q7" s="5"/>
      <c r="R7" s="1"/>
      <c r="S7" s="1">
        <f t="shared" ref="S7:S70" si="4">(F7+P7)/O7</f>
        <v>18.977916644600963</v>
      </c>
      <c r="T7" s="1">
        <f t="shared" ref="T7:T70" si="5">F7/O7</f>
        <v>18.977916644600963</v>
      </c>
      <c r="U7" s="1">
        <v>3.6492</v>
      </c>
      <c r="V7" s="1">
        <v>7.6587999999999994</v>
      </c>
      <c r="W7" s="1">
        <v>7.9366000000000003</v>
      </c>
      <c r="X7" s="1">
        <v>7.6587999999999994</v>
      </c>
      <c r="Y7" s="11" t="s">
        <v>102</v>
      </c>
      <c r="Z7" s="1">
        <f t="shared" si="2"/>
        <v>0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31</v>
      </c>
      <c r="B8" s="1" t="s">
        <v>30</v>
      </c>
      <c r="C8" s="1">
        <v>408.01600000000002</v>
      </c>
      <c r="D8" s="1">
        <v>118.937</v>
      </c>
      <c r="E8" s="1">
        <v>122.687</v>
      </c>
      <c r="F8" s="1">
        <v>374.447</v>
      </c>
      <c r="G8" s="6">
        <v>1</v>
      </c>
      <c r="H8" s="1">
        <v>45</v>
      </c>
      <c r="I8" s="1"/>
      <c r="J8" s="1">
        <v>120.56399999999999</v>
      </c>
      <c r="K8" s="1">
        <f t="shared" si="1"/>
        <v>2.1230000000000047</v>
      </c>
      <c r="L8" s="1"/>
      <c r="M8" s="1"/>
      <c r="N8" s="1"/>
      <c r="O8" s="1">
        <f t="shared" si="3"/>
        <v>24.537399999999998</v>
      </c>
      <c r="P8" s="5"/>
      <c r="Q8" s="5"/>
      <c r="R8" s="1"/>
      <c r="S8" s="1">
        <f t="shared" si="4"/>
        <v>15.260255772820267</v>
      </c>
      <c r="T8" s="1">
        <f t="shared" si="5"/>
        <v>15.260255772820267</v>
      </c>
      <c r="U8" s="1">
        <v>33.808199999999999</v>
      </c>
      <c r="V8" s="1">
        <v>40</v>
      </c>
      <c r="W8" s="1">
        <v>39.891000000000012</v>
      </c>
      <c r="X8" s="1">
        <v>22.631599999999999</v>
      </c>
      <c r="Y8" s="11" t="s">
        <v>102</v>
      </c>
      <c r="Z8" s="1">
        <f t="shared" si="2"/>
        <v>0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32</v>
      </c>
      <c r="B9" s="1" t="s">
        <v>30</v>
      </c>
      <c r="C9" s="1">
        <v>596.73900000000003</v>
      </c>
      <c r="D9" s="1">
        <v>425.16699999999997</v>
      </c>
      <c r="E9" s="1">
        <v>271.57</v>
      </c>
      <c r="F9" s="1">
        <v>695.59900000000005</v>
      </c>
      <c r="G9" s="6">
        <v>1</v>
      </c>
      <c r="H9" s="1">
        <v>45</v>
      </c>
      <c r="I9" s="1"/>
      <c r="J9" s="1">
        <v>248.85</v>
      </c>
      <c r="K9" s="1">
        <f t="shared" si="1"/>
        <v>22.72</v>
      </c>
      <c r="L9" s="1"/>
      <c r="M9" s="1"/>
      <c r="N9" s="1"/>
      <c r="O9" s="1">
        <f t="shared" si="3"/>
        <v>54.314</v>
      </c>
      <c r="P9" s="5">
        <f t="shared" ref="P9:P49" si="6">13*O9-F9</f>
        <v>10.482999999999947</v>
      </c>
      <c r="Q9" s="5"/>
      <c r="R9" s="1"/>
      <c r="S9" s="1">
        <f t="shared" si="4"/>
        <v>13</v>
      </c>
      <c r="T9" s="1">
        <f t="shared" si="5"/>
        <v>12.806992672239202</v>
      </c>
      <c r="U9" s="1">
        <v>64.490399999999994</v>
      </c>
      <c r="V9" s="1">
        <v>60</v>
      </c>
      <c r="W9" s="1">
        <v>59.976599999999998</v>
      </c>
      <c r="X9" s="1">
        <v>40.9148</v>
      </c>
      <c r="Y9" s="1"/>
      <c r="Z9" s="1">
        <f t="shared" si="2"/>
        <v>10.482999999999947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33</v>
      </c>
      <c r="B10" s="1" t="s">
        <v>30</v>
      </c>
      <c r="C10" s="1">
        <v>1343.4390000000001</v>
      </c>
      <c r="D10" s="1">
        <v>601.77200000000005</v>
      </c>
      <c r="E10" s="1">
        <v>407.13200000000001</v>
      </c>
      <c r="F10" s="1">
        <v>1466.6479999999999</v>
      </c>
      <c r="G10" s="6">
        <v>1</v>
      </c>
      <c r="H10" s="1">
        <v>60</v>
      </c>
      <c r="I10" s="1"/>
      <c r="J10" s="1">
        <v>379.84899999999999</v>
      </c>
      <c r="K10" s="1">
        <f t="shared" si="1"/>
        <v>27.283000000000015</v>
      </c>
      <c r="L10" s="1"/>
      <c r="M10" s="1"/>
      <c r="N10" s="1"/>
      <c r="O10" s="1">
        <f t="shared" si="3"/>
        <v>81.426400000000001</v>
      </c>
      <c r="P10" s="5"/>
      <c r="Q10" s="5"/>
      <c r="R10" s="1"/>
      <c r="S10" s="1">
        <f t="shared" si="4"/>
        <v>18.011946985252937</v>
      </c>
      <c r="T10" s="1">
        <f t="shared" si="5"/>
        <v>18.011946985252937</v>
      </c>
      <c r="U10" s="1">
        <v>82.923199999999994</v>
      </c>
      <c r="V10" s="1">
        <v>99.707399999999993</v>
      </c>
      <c r="W10" s="1">
        <v>100.8828</v>
      </c>
      <c r="X10" s="1">
        <v>99.707399999999993</v>
      </c>
      <c r="Y10" s="11" t="s">
        <v>102</v>
      </c>
      <c r="Z10" s="1">
        <f t="shared" si="2"/>
        <v>0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34</v>
      </c>
      <c r="B11" s="1" t="s">
        <v>30</v>
      </c>
      <c r="C11" s="1">
        <v>84.488</v>
      </c>
      <c r="D11" s="1"/>
      <c r="E11" s="1">
        <v>15.154999999999999</v>
      </c>
      <c r="F11" s="1">
        <v>67.283000000000001</v>
      </c>
      <c r="G11" s="6">
        <v>1</v>
      </c>
      <c r="H11" s="1">
        <v>120</v>
      </c>
      <c r="I11" s="1"/>
      <c r="J11" s="1">
        <v>16.382999999999999</v>
      </c>
      <c r="K11" s="1">
        <f t="shared" si="1"/>
        <v>-1.2279999999999998</v>
      </c>
      <c r="L11" s="1"/>
      <c r="M11" s="1"/>
      <c r="N11" s="1"/>
      <c r="O11" s="1">
        <f t="shared" si="3"/>
        <v>3.0309999999999997</v>
      </c>
      <c r="P11" s="5"/>
      <c r="Q11" s="5"/>
      <c r="R11" s="1"/>
      <c r="S11" s="1">
        <f t="shared" si="4"/>
        <v>22.198284394589248</v>
      </c>
      <c r="T11" s="1">
        <f t="shared" si="5"/>
        <v>22.198284394589248</v>
      </c>
      <c r="U11" s="1">
        <v>3.6716000000000002</v>
      </c>
      <c r="V11" s="1">
        <v>6</v>
      </c>
      <c r="W11" s="1">
        <v>6.0098000000000003</v>
      </c>
      <c r="X11" s="1">
        <v>0.91039999999999988</v>
      </c>
      <c r="Y11" s="11" t="s">
        <v>102</v>
      </c>
      <c r="Z11" s="1">
        <f t="shared" si="2"/>
        <v>0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35</v>
      </c>
      <c r="B12" s="1" t="s">
        <v>30</v>
      </c>
      <c r="C12" s="1">
        <v>225.029</v>
      </c>
      <c r="D12" s="1">
        <v>56.058999999999997</v>
      </c>
      <c r="E12" s="1">
        <v>87.141999999999996</v>
      </c>
      <c r="F12" s="1">
        <v>189.86500000000001</v>
      </c>
      <c r="G12" s="6">
        <v>1</v>
      </c>
      <c r="H12" s="1">
        <v>60</v>
      </c>
      <c r="I12" s="1"/>
      <c r="J12" s="1">
        <v>81.319999999999993</v>
      </c>
      <c r="K12" s="1">
        <f t="shared" si="1"/>
        <v>5.8220000000000027</v>
      </c>
      <c r="L12" s="1"/>
      <c r="M12" s="1"/>
      <c r="N12" s="1"/>
      <c r="O12" s="1">
        <f t="shared" si="3"/>
        <v>17.4284</v>
      </c>
      <c r="P12" s="5">
        <f t="shared" si="6"/>
        <v>36.704199999999986</v>
      </c>
      <c r="Q12" s="5"/>
      <c r="R12" s="1"/>
      <c r="S12" s="1">
        <f t="shared" si="4"/>
        <v>13</v>
      </c>
      <c r="T12" s="1">
        <f t="shared" si="5"/>
        <v>10.894000596727182</v>
      </c>
      <c r="U12" s="1">
        <v>17.697800000000001</v>
      </c>
      <c r="V12" s="1">
        <v>22</v>
      </c>
      <c r="W12" s="1">
        <v>22.4802</v>
      </c>
      <c r="X12" s="1">
        <v>9.2248000000000001</v>
      </c>
      <c r="Y12" s="1"/>
      <c r="Z12" s="1">
        <f t="shared" si="2"/>
        <v>36.704199999999986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36</v>
      </c>
      <c r="B13" s="1" t="s">
        <v>30</v>
      </c>
      <c r="C13" s="1">
        <v>646.29300000000001</v>
      </c>
      <c r="D13" s="1">
        <v>200.98599999999999</v>
      </c>
      <c r="E13" s="1">
        <v>203.55799999999999</v>
      </c>
      <c r="F13" s="1">
        <v>606.90700000000004</v>
      </c>
      <c r="G13" s="6">
        <v>1</v>
      </c>
      <c r="H13" s="1">
        <v>60</v>
      </c>
      <c r="I13" s="1"/>
      <c r="J13" s="1">
        <v>198.59299999999999</v>
      </c>
      <c r="K13" s="1">
        <f t="shared" si="1"/>
        <v>4.9650000000000034</v>
      </c>
      <c r="L13" s="1"/>
      <c r="M13" s="1"/>
      <c r="N13" s="1"/>
      <c r="O13" s="1">
        <f t="shared" si="3"/>
        <v>40.711599999999997</v>
      </c>
      <c r="P13" s="5"/>
      <c r="Q13" s="5"/>
      <c r="R13" s="1"/>
      <c r="S13" s="1">
        <f t="shared" si="4"/>
        <v>14.907471089320982</v>
      </c>
      <c r="T13" s="1">
        <f t="shared" si="5"/>
        <v>14.907471089320982</v>
      </c>
      <c r="U13" s="1">
        <v>18.777999999999999</v>
      </c>
      <c r="V13" s="1">
        <v>16</v>
      </c>
      <c r="W13" s="1">
        <v>15.967599999999999</v>
      </c>
      <c r="X13" s="1">
        <v>9.0522000000000009</v>
      </c>
      <c r="Y13" s="11" t="s">
        <v>102</v>
      </c>
      <c r="Z13" s="1">
        <f t="shared" si="2"/>
        <v>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37</v>
      </c>
      <c r="B14" s="1" t="s">
        <v>28</v>
      </c>
      <c r="C14" s="1">
        <v>586</v>
      </c>
      <c r="D14" s="1">
        <v>696</v>
      </c>
      <c r="E14" s="1">
        <v>203</v>
      </c>
      <c r="F14" s="1">
        <v>1056</v>
      </c>
      <c r="G14" s="6">
        <v>0.25</v>
      </c>
      <c r="H14" s="1">
        <v>120</v>
      </c>
      <c r="I14" s="1"/>
      <c r="J14" s="1">
        <v>190</v>
      </c>
      <c r="K14" s="1">
        <f t="shared" si="1"/>
        <v>13</v>
      </c>
      <c r="L14" s="1"/>
      <c r="M14" s="1"/>
      <c r="N14" s="1"/>
      <c r="O14" s="1">
        <f t="shared" si="3"/>
        <v>40.6</v>
      </c>
      <c r="P14" s="5"/>
      <c r="Q14" s="5"/>
      <c r="R14" s="1"/>
      <c r="S14" s="1">
        <f t="shared" si="4"/>
        <v>26.009852216748769</v>
      </c>
      <c r="T14" s="1">
        <f t="shared" si="5"/>
        <v>26.009852216748769</v>
      </c>
      <c r="U14" s="1">
        <v>46.6</v>
      </c>
      <c r="V14" s="1">
        <v>52</v>
      </c>
      <c r="W14" s="1">
        <v>52.2</v>
      </c>
      <c r="X14" s="1">
        <v>29.4</v>
      </c>
      <c r="Y14" s="11" t="s">
        <v>102</v>
      </c>
      <c r="Z14" s="1">
        <f t="shared" si="2"/>
        <v>0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38</v>
      </c>
      <c r="B15" s="1" t="s">
        <v>28</v>
      </c>
      <c r="C15" s="1">
        <v>31</v>
      </c>
      <c r="D15" s="1">
        <v>288</v>
      </c>
      <c r="E15" s="1">
        <v>26</v>
      </c>
      <c r="F15" s="1">
        <v>265</v>
      </c>
      <c r="G15" s="6">
        <v>0.15</v>
      </c>
      <c r="H15" s="1">
        <v>60</v>
      </c>
      <c r="I15" s="1"/>
      <c r="J15" s="1">
        <v>23</v>
      </c>
      <c r="K15" s="1">
        <f t="shared" si="1"/>
        <v>3</v>
      </c>
      <c r="L15" s="1"/>
      <c r="M15" s="1"/>
      <c r="N15" s="1"/>
      <c r="O15" s="1">
        <f t="shared" si="3"/>
        <v>5.2</v>
      </c>
      <c r="P15" s="5"/>
      <c r="Q15" s="5"/>
      <c r="R15" s="1"/>
      <c r="S15" s="1">
        <f t="shared" si="4"/>
        <v>50.96153846153846</v>
      </c>
      <c r="T15" s="1">
        <f t="shared" si="5"/>
        <v>50.96153846153846</v>
      </c>
      <c r="U15" s="1">
        <v>18.600000000000001</v>
      </c>
      <c r="V15" s="1">
        <v>21</v>
      </c>
      <c r="W15" s="1">
        <v>21.4</v>
      </c>
      <c r="X15" s="1">
        <v>0</v>
      </c>
      <c r="Y15" s="11" t="s">
        <v>102</v>
      </c>
      <c r="Z15" s="1">
        <f t="shared" si="2"/>
        <v>0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39</v>
      </c>
      <c r="B16" s="1" t="s">
        <v>28</v>
      </c>
      <c r="C16" s="1">
        <v>482</v>
      </c>
      <c r="D16" s="1">
        <v>496</v>
      </c>
      <c r="E16" s="1">
        <v>225</v>
      </c>
      <c r="F16" s="1">
        <v>669</v>
      </c>
      <c r="G16" s="6">
        <v>0.15</v>
      </c>
      <c r="H16" s="1">
        <v>60</v>
      </c>
      <c r="I16" s="1"/>
      <c r="J16" s="1">
        <v>217</v>
      </c>
      <c r="K16" s="1">
        <f t="shared" si="1"/>
        <v>8</v>
      </c>
      <c r="L16" s="1"/>
      <c r="M16" s="1"/>
      <c r="N16" s="1"/>
      <c r="O16" s="1">
        <f t="shared" si="3"/>
        <v>45</v>
      </c>
      <c r="P16" s="5"/>
      <c r="Q16" s="5"/>
      <c r="R16" s="1"/>
      <c r="S16" s="1">
        <f t="shared" si="4"/>
        <v>14.866666666666667</v>
      </c>
      <c r="T16" s="1">
        <f t="shared" si="5"/>
        <v>14.866666666666667</v>
      </c>
      <c r="U16" s="1">
        <v>35</v>
      </c>
      <c r="V16" s="1">
        <v>57</v>
      </c>
      <c r="W16" s="1">
        <v>57.4</v>
      </c>
      <c r="X16" s="1">
        <v>1</v>
      </c>
      <c r="Y16" s="11" t="s">
        <v>102</v>
      </c>
      <c r="Z16" s="1">
        <f t="shared" si="2"/>
        <v>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40</v>
      </c>
      <c r="B17" s="1" t="s">
        <v>28</v>
      </c>
      <c r="C17" s="1">
        <v>540</v>
      </c>
      <c r="D17" s="1">
        <v>736</v>
      </c>
      <c r="E17" s="1">
        <v>290</v>
      </c>
      <c r="F17" s="1">
        <v>905</v>
      </c>
      <c r="G17" s="6">
        <v>0.15</v>
      </c>
      <c r="H17" s="1">
        <v>60</v>
      </c>
      <c r="I17" s="1"/>
      <c r="J17" s="1">
        <v>283</v>
      </c>
      <c r="K17" s="1">
        <f t="shared" si="1"/>
        <v>7</v>
      </c>
      <c r="L17" s="1"/>
      <c r="M17" s="1"/>
      <c r="N17" s="1"/>
      <c r="O17" s="1">
        <f t="shared" si="3"/>
        <v>58</v>
      </c>
      <c r="P17" s="5"/>
      <c r="Q17" s="5"/>
      <c r="R17" s="1"/>
      <c r="S17" s="1">
        <f t="shared" si="4"/>
        <v>15.603448275862069</v>
      </c>
      <c r="T17" s="1">
        <f t="shared" si="5"/>
        <v>15.603448275862069</v>
      </c>
      <c r="U17" s="1">
        <v>48.8</v>
      </c>
      <c r="V17" s="1">
        <v>63.2</v>
      </c>
      <c r="W17" s="1">
        <v>0</v>
      </c>
      <c r="X17" s="1">
        <v>63.2</v>
      </c>
      <c r="Y17" s="11" t="s">
        <v>102</v>
      </c>
      <c r="Z17" s="1">
        <f t="shared" si="2"/>
        <v>0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41</v>
      </c>
      <c r="B18" s="1" t="s">
        <v>30</v>
      </c>
      <c r="C18" s="1">
        <v>201.53</v>
      </c>
      <c r="D18" s="1">
        <v>244.09399999999999</v>
      </c>
      <c r="E18" s="1">
        <v>60.234000000000002</v>
      </c>
      <c r="F18" s="1">
        <v>379.45100000000002</v>
      </c>
      <c r="G18" s="6">
        <v>1</v>
      </c>
      <c r="H18" s="1">
        <v>60</v>
      </c>
      <c r="I18" s="1"/>
      <c r="J18" s="1">
        <v>62.798999999999999</v>
      </c>
      <c r="K18" s="1">
        <f t="shared" si="1"/>
        <v>-2.5649999999999977</v>
      </c>
      <c r="L18" s="1"/>
      <c r="M18" s="1"/>
      <c r="N18" s="1"/>
      <c r="O18" s="1">
        <f t="shared" si="3"/>
        <v>12.046800000000001</v>
      </c>
      <c r="P18" s="5"/>
      <c r="Q18" s="5"/>
      <c r="R18" s="1"/>
      <c r="S18" s="1">
        <f t="shared" si="4"/>
        <v>31.498074177374903</v>
      </c>
      <c r="T18" s="1">
        <f t="shared" si="5"/>
        <v>31.498074177374903</v>
      </c>
      <c r="U18" s="1">
        <v>4.3558000000000003</v>
      </c>
      <c r="V18" s="1">
        <v>0</v>
      </c>
      <c r="W18" s="1">
        <v>0</v>
      </c>
      <c r="X18" s="1">
        <v>0</v>
      </c>
      <c r="Y18" s="11" t="s">
        <v>102</v>
      </c>
      <c r="Z18" s="1">
        <f t="shared" si="2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42</v>
      </c>
      <c r="B19" s="1" t="s">
        <v>30</v>
      </c>
      <c r="C19" s="1"/>
      <c r="D19" s="1">
        <v>98.641999999999996</v>
      </c>
      <c r="E19" s="1"/>
      <c r="F19" s="1">
        <v>98.641999999999996</v>
      </c>
      <c r="G19" s="6">
        <v>1</v>
      </c>
      <c r="H19" s="1" t="e">
        <v>#N/A</v>
      </c>
      <c r="I19" s="1"/>
      <c r="J19" s="1"/>
      <c r="K19" s="1">
        <f t="shared" ref="K19" si="7">E19-J19</f>
        <v>0</v>
      </c>
      <c r="L19" s="1"/>
      <c r="M19" s="1"/>
      <c r="N19" s="1"/>
      <c r="O19" s="1">
        <f t="shared" si="3"/>
        <v>0</v>
      </c>
      <c r="P19" s="5"/>
      <c r="Q19" s="5"/>
      <c r="R19" s="1"/>
      <c r="S19" s="1" t="e">
        <f t="shared" si="4"/>
        <v>#DIV/0!</v>
      </c>
      <c r="T19" s="1" t="e">
        <f t="shared" si="5"/>
        <v>#DIV/0!</v>
      </c>
      <c r="U19" s="1">
        <v>0</v>
      </c>
      <c r="V19" s="1">
        <v>0</v>
      </c>
      <c r="W19" s="1">
        <v>0</v>
      </c>
      <c r="X19" s="1">
        <v>0</v>
      </c>
      <c r="Y19" s="1"/>
      <c r="Z19" s="1">
        <f t="shared" si="2"/>
        <v>0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43</v>
      </c>
      <c r="B20" s="1" t="s">
        <v>30</v>
      </c>
      <c r="C20" s="1">
        <v>317.28300000000002</v>
      </c>
      <c r="D20" s="1">
        <v>112.354</v>
      </c>
      <c r="E20" s="1">
        <v>165.96</v>
      </c>
      <c r="F20" s="1">
        <v>244.78100000000001</v>
      </c>
      <c r="G20" s="6">
        <v>1</v>
      </c>
      <c r="H20" s="1">
        <v>45</v>
      </c>
      <c r="I20" s="1"/>
      <c r="J20" s="1">
        <v>166.45400000000001</v>
      </c>
      <c r="K20" s="1">
        <f t="shared" si="1"/>
        <v>-0.49399999999999977</v>
      </c>
      <c r="L20" s="1"/>
      <c r="M20" s="1"/>
      <c r="N20" s="1"/>
      <c r="O20" s="1">
        <f t="shared" si="3"/>
        <v>33.192</v>
      </c>
      <c r="P20" s="5">
        <f t="shared" si="6"/>
        <v>186.71499999999997</v>
      </c>
      <c r="Q20" s="5"/>
      <c r="R20" s="1"/>
      <c r="S20" s="1">
        <f t="shared" si="4"/>
        <v>13</v>
      </c>
      <c r="T20" s="1">
        <f t="shared" si="5"/>
        <v>7.374698722583755</v>
      </c>
      <c r="U20" s="1">
        <v>27.2836</v>
      </c>
      <c r="V20" s="1">
        <v>41</v>
      </c>
      <c r="W20" s="1">
        <v>40.8874</v>
      </c>
      <c r="X20" s="1">
        <v>25.939399999999999</v>
      </c>
      <c r="Y20" s="1"/>
      <c r="Z20" s="1">
        <f t="shared" si="2"/>
        <v>186.71499999999997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44</v>
      </c>
      <c r="B21" s="1" t="s">
        <v>30</v>
      </c>
      <c r="C21" s="1">
        <v>20.405999999999999</v>
      </c>
      <c r="D21" s="1">
        <v>41.09</v>
      </c>
      <c r="E21" s="1">
        <v>19.029</v>
      </c>
      <c r="F21" s="1">
        <v>42.466999999999999</v>
      </c>
      <c r="G21" s="6">
        <v>1</v>
      </c>
      <c r="H21" s="1">
        <v>60</v>
      </c>
      <c r="I21" s="1"/>
      <c r="J21" s="1">
        <v>18.814</v>
      </c>
      <c r="K21" s="1">
        <f t="shared" si="1"/>
        <v>0.21499999999999986</v>
      </c>
      <c r="L21" s="1"/>
      <c r="M21" s="1"/>
      <c r="N21" s="1"/>
      <c r="O21" s="1">
        <f t="shared" si="3"/>
        <v>3.8058000000000001</v>
      </c>
      <c r="P21" s="5">
        <f t="shared" si="6"/>
        <v>7.0084000000000017</v>
      </c>
      <c r="Q21" s="5"/>
      <c r="R21" s="1"/>
      <c r="S21" s="1">
        <f t="shared" si="4"/>
        <v>13</v>
      </c>
      <c r="T21" s="1">
        <f t="shared" si="5"/>
        <v>11.158494928792894</v>
      </c>
      <c r="U21" s="1">
        <v>0</v>
      </c>
      <c r="V21" s="1">
        <v>16</v>
      </c>
      <c r="W21" s="1">
        <v>16.126000000000001</v>
      </c>
      <c r="X21" s="1">
        <v>1.6466000000000001</v>
      </c>
      <c r="Y21" s="1"/>
      <c r="Z21" s="1">
        <f t="shared" si="2"/>
        <v>7.0084000000000017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45</v>
      </c>
      <c r="B22" s="1" t="s">
        <v>28</v>
      </c>
      <c r="C22" s="1">
        <v>676</v>
      </c>
      <c r="D22" s="1">
        <v>792</v>
      </c>
      <c r="E22" s="1">
        <v>185</v>
      </c>
      <c r="F22" s="1">
        <v>1218</v>
      </c>
      <c r="G22" s="6">
        <v>0.25</v>
      </c>
      <c r="H22" s="1">
        <v>120</v>
      </c>
      <c r="I22" s="1"/>
      <c r="J22" s="1">
        <v>181</v>
      </c>
      <c r="K22" s="1">
        <f t="shared" si="1"/>
        <v>4</v>
      </c>
      <c r="L22" s="1"/>
      <c r="M22" s="1"/>
      <c r="N22" s="1"/>
      <c r="O22" s="1">
        <f t="shared" si="3"/>
        <v>37</v>
      </c>
      <c r="P22" s="5"/>
      <c r="Q22" s="5"/>
      <c r="R22" s="1"/>
      <c r="S22" s="1">
        <f t="shared" si="4"/>
        <v>32.918918918918919</v>
      </c>
      <c r="T22" s="1">
        <f t="shared" si="5"/>
        <v>32.918918918918919</v>
      </c>
      <c r="U22" s="1">
        <v>56.6</v>
      </c>
      <c r="V22" s="1">
        <v>57.2</v>
      </c>
      <c r="W22" s="1">
        <v>62.2</v>
      </c>
      <c r="X22" s="1">
        <v>57.2</v>
      </c>
      <c r="Y22" s="11" t="s">
        <v>102</v>
      </c>
      <c r="Z22" s="1">
        <f t="shared" si="2"/>
        <v>0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46</v>
      </c>
      <c r="B23" s="1" t="s">
        <v>30</v>
      </c>
      <c r="C23" s="1">
        <v>516.34</v>
      </c>
      <c r="D23" s="1">
        <v>151.63900000000001</v>
      </c>
      <c r="E23" s="1">
        <v>172.50299999999999</v>
      </c>
      <c r="F23" s="1">
        <v>470.48599999999999</v>
      </c>
      <c r="G23" s="6">
        <v>1</v>
      </c>
      <c r="H23" s="1">
        <v>45</v>
      </c>
      <c r="I23" s="1"/>
      <c r="J23" s="1">
        <v>171.16</v>
      </c>
      <c r="K23" s="1">
        <f t="shared" si="1"/>
        <v>1.3429999999999893</v>
      </c>
      <c r="L23" s="1"/>
      <c r="M23" s="1"/>
      <c r="N23" s="1"/>
      <c r="O23" s="1">
        <f t="shared" si="3"/>
        <v>34.500599999999999</v>
      </c>
      <c r="P23" s="5"/>
      <c r="Q23" s="5"/>
      <c r="R23" s="1"/>
      <c r="S23" s="1">
        <f t="shared" si="4"/>
        <v>13.637038196437164</v>
      </c>
      <c r="T23" s="1">
        <f t="shared" si="5"/>
        <v>13.637038196437164</v>
      </c>
      <c r="U23" s="1">
        <v>30.6614</v>
      </c>
      <c r="V23" s="1">
        <v>48</v>
      </c>
      <c r="W23" s="1">
        <v>47.7014</v>
      </c>
      <c r="X23" s="1">
        <v>31.3094</v>
      </c>
      <c r="Y23" s="1"/>
      <c r="Z23" s="1">
        <f t="shared" si="2"/>
        <v>0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47</v>
      </c>
      <c r="B24" s="1" t="s">
        <v>28</v>
      </c>
      <c r="C24" s="1">
        <v>273</v>
      </c>
      <c r="D24" s="1">
        <v>600</v>
      </c>
      <c r="E24" s="1">
        <v>176</v>
      </c>
      <c r="F24" s="1">
        <v>672</v>
      </c>
      <c r="G24" s="6">
        <v>0.25</v>
      </c>
      <c r="H24" s="1">
        <v>120</v>
      </c>
      <c r="I24" s="1"/>
      <c r="J24" s="1">
        <v>173</v>
      </c>
      <c r="K24" s="1">
        <f t="shared" si="1"/>
        <v>3</v>
      </c>
      <c r="L24" s="1"/>
      <c r="M24" s="1"/>
      <c r="N24" s="1"/>
      <c r="O24" s="1">
        <f t="shared" si="3"/>
        <v>35.200000000000003</v>
      </c>
      <c r="P24" s="5"/>
      <c r="Q24" s="5"/>
      <c r="R24" s="1"/>
      <c r="S24" s="1">
        <f t="shared" si="4"/>
        <v>19.09090909090909</v>
      </c>
      <c r="T24" s="1">
        <f t="shared" si="5"/>
        <v>19.09090909090909</v>
      </c>
      <c r="U24" s="1">
        <v>47.8</v>
      </c>
      <c r="V24" s="1">
        <v>67</v>
      </c>
      <c r="W24" s="1">
        <v>64.2</v>
      </c>
      <c r="X24" s="1">
        <v>14.2</v>
      </c>
      <c r="Y24" s="11" t="s">
        <v>102</v>
      </c>
      <c r="Z24" s="1">
        <f t="shared" si="2"/>
        <v>0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48</v>
      </c>
      <c r="B25" s="1" t="s">
        <v>30</v>
      </c>
      <c r="C25" s="1">
        <v>73.418000000000006</v>
      </c>
      <c r="D25" s="1">
        <v>103.30200000000001</v>
      </c>
      <c r="E25" s="1">
        <v>22.631</v>
      </c>
      <c r="F25" s="1">
        <v>152.00399999999999</v>
      </c>
      <c r="G25" s="6">
        <v>1</v>
      </c>
      <c r="H25" s="1">
        <v>120</v>
      </c>
      <c r="I25" s="1"/>
      <c r="J25" s="1">
        <v>22.812000000000001</v>
      </c>
      <c r="K25" s="1">
        <f t="shared" si="1"/>
        <v>-0.18100000000000094</v>
      </c>
      <c r="L25" s="1"/>
      <c r="M25" s="1"/>
      <c r="N25" s="1"/>
      <c r="O25" s="1">
        <f t="shared" si="3"/>
        <v>4.5262000000000002</v>
      </c>
      <c r="P25" s="5"/>
      <c r="Q25" s="5"/>
      <c r="R25" s="1"/>
      <c r="S25" s="1">
        <f t="shared" si="4"/>
        <v>33.583138173302103</v>
      </c>
      <c r="T25" s="1">
        <f t="shared" si="5"/>
        <v>33.583138173302103</v>
      </c>
      <c r="U25" s="1">
        <v>3.0941999999999998</v>
      </c>
      <c r="V25" s="1">
        <v>7.4513999999999996</v>
      </c>
      <c r="W25" s="1">
        <v>7.0822000000000003</v>
      </c>
      <c r="X25" s="1">
        <v>7.4513999999999996</v>
      </c>
      <c r="Y25" s="11" t="s">
        <v>102</v>
      </c>
      <c r="Z25" s="1">
        <f t="shared" si="2"/>
        <v>0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49</v>
      </c>
      <c r="B26" s="1" t="s">
        <v>28</v>
      </c>
      <c r="C26" s="1">
        <v>213</v>
      </c>
      <c r="D26" s="1">
        <v>96</v>
      </c>
      <c r="E26" s="1">
        <v>73</v>
      </c>
      <c r="F26" s="1">
        <v>217</v>
      </c>
      <c r="G26" s="6">
        <v>0.4</v>
      </c>
      <c r="H26" s="1" t="e">
        <v>#N/A</v>
      </c>
      <c r="I26" s="1"/>
      <c r="J26" s="1">
        <v>73</v>
      </c>
      <c r="K26" s="1">
        <f t="shared" si="1"/>
        <v>0</v>
      </c>
      <c r="L26" s="1"/>
      <c r="M26" s="1"/>
      <c r="N26" s="1"/>
      <c r="O26" s="1">
        <f t="shared" si="3"/>
        <v>14.6</v>
      </c>
      <c r="P26" s="5"/>
      <c r="Q26" s="5"/>
      <c r="R26" s="1"/>
      <c r="S26" s="1">
        <f t="shared" si="4"/>
        <v>14.863013698630137</v>
      </c>
      <c r="T26" s="1">
        <f t="shared" si="5"/>
        <v>14.863013698630137</v>
      </c>
      <c r="U26" s="1">
        <v>10.8</v>
      </c>
      <c r="V26" s="1">
        <v>0.2</v>
      </c>
      <c r="W26" s="1">
        <v>0</v>
      </c>
      <c r="X26" s="1">
        <v>0.2</v>
      </c>
      <c r="Y26" s="11" t="s">
        <v>102</v>
      </c>
      <c r="Z26" s="1">
        <f t="shared" si="2"/>
        <v>0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50</v>
      </c>
      <c r="B27" s="1" t="s">
        <v>30</v>
      </c>
      <c r="C27" s="1">
        <v>430.834</v>
      </c>
      <c r="D27" s="1">
        <v>349.19900000000001</v>
      </c>
      <c r="E27" s="1">
        <v>206.06899999999999</v>
      </c>
      <c r="F27" s="1">
        <v>540.09400000000005</v>
      </c>
      <c r="G27" s="6">
        <v>1</v>
      </c>
      <c r="H27" s="1">
        <v>60</v>
      </c>
      <c r="I27" s="1"/>
      <c r="J27" s="1">
        <v>201.01599999999999</v>
      </c>
      <c r="K27" s="1">
        <f t="shared" si="1"/>
        <v>5.0529999999999973</v>
      </c>
      <c r="L27" s="1"/>
      <c r="M27" s="1"/>
      <c r="N27" s="1"/>
      <c r="O27" s="1">
        <f t="shared" si="3"/>
        <v>41.213799999999999</v>
      </c>
      <c r="P27" s="5"/>
      <c r="Q27" s="5"/>
      <c r="R27" s="1"/>
      <c r="S27" s="1">
        <f t="shared" si="4"/>
        <v>13.104688235493938</v>
      </c>
      <c r="T27" s="1">
        <f t="shared" si="5"/>
        <v>13.104688235493938</v>
      </c>
      <c r="U27" s="1">
        <v>45.752800000000001</v>
      </c>
      <c r="V27" s="1">
        <v>46</v>
      </c>
      <c r="W27" s="1">
        <v>46.308</v>
      </c>
      <c r="X27" s="1">
        <v>16.2944</v>
      </c>
      <c r="Y27" s="1"/>
      <c r="Z27" s="1">
        <f t="shared" si="2"/>
        <v>0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51</v>
      </c>
      <c r="B28" s="1" t="s">
        <v>30</v>
      </c>
      <c r="C28" s="1">
        <v>108.33</v>
      </c>
      <c r="D28" s="1">
        <v>450.14299999999997</v>
      </c>
      <c r="E28" s="1">
        <v>66.191999999999993</v>
      </c>
      <c r="F28" s="1">
        <v>469.36700000000002</v>
      </c>
      <c r="G28" s="6">
        <v>1</v>
      </c>
      <c r="H28" s="1">
        <v>60</v>
      </c>
      <c r="I28" s="1"/>
      <c r="J28" s="1">
        <v>68.503</v>
      </c>
      <c r="K28" s="1">
        <f t="shared" si="1"/>
        <v>-2.311000000000007</v>
      </c>
      <c r="L28" s="1"/>
      <c r="M28" s="1"/>
      <c r="N28" s="1"/>
      <c r="O28" s="1">
        <f t="shared" si="3"/>
        <v>13.238399999999999</v>
      </c>
      <c r="P28" s="5"/>
      <c r="Q28" s="5"/>
      <c r="R28" s="1"/>
      <c r="S28" s="1">
        <f t="shared" si="4"/>
        <v>35.454964346144557</v>
      </c>
      <c r="T28" s="1">
        <f t="shared" si="5"/>
        <v>35.454964346144557</v>
      </c>
      <c r="U28" s="1">
        <v>20.757400000000001</v>
      </c>
      <c r="V28" s="1">
        <v>4.8391999999999999</v>
      </c>
      <c r="W28" s="1">
        <v>7.6012000000000004</v>
      </c>
      <c r="X28" s="1">
        <v>4.8391999999999999</v>
      </c>
      <c r="Y28" s="11" t="s">
        <v>102</v>
      </c>
      <c r="Z28" s="1">
        <f t="shared" si="2"/>
        <v>0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52</v>
      </c>
      <c r="B29" s="1" t="s">
        <v>30</v>
      </c>
      <c r="C29" s="1">
        <v>2.0350000000000001</v>
      </c>
      <c r="D29" s="1">
        <v>99.736000000000004</v>
      </c>
      <c r="E29" s="1">
        <v>3.98</v>
      </c>
      <c r="F29" s="1">
        <v>97.790999999999997</v>
      </c>
      <c r="G29" s="6">
        <v>1</v>
      </c>
      <c r="H29" s="1">
        <v>60</v>
      </c>
      <c r="I29" s="1"/>
      <c r="J29" s="1">
        <v>3.98</v>
      </c>
      <c r="K29" s="1">
        <f t="shared" si="1"/>
        <v>0</v>
      </c>
      <c r="L29" s="1"/>
      <c r="M29" s="1"/>
      <c r="N29" s="1"/>
      <c r="O29" s="1">
        <f t="shared" si="3"/>
        <v>0.79600000000000004</v>
      </c>
      <c r="P29" s="5"/>
      <c r="Q29" s="5"/>
      <c r="R29" s="1"/>
      <c r="S29" s="1">
        <f t="shared" si="4"/>
        <v>122.85301507537687</v>
      </c>
      <c r="T29" s="1">
        <f t="shared" si="5"/>
        <v>122.85301507537687</v>
      </c>
      <c r="U29" s="1">
        <v>4.0190000000000001</v>
      </c>
      <c r="V29" s="1">
        <v>5</v>
      </c>
      <c r="W29" s="1">
        <v>5.0780000000000003</v>
      </c>
      <c r="X29" s="1">
        <v>2.0329999999999999</v>
      </c>
      <c r="Y29" s="1"/>
      <c r="Z29" s="1">
        <f t="shared" si="2"/>
        <v>0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53</v>
      </c>
      <c r="B30" s="1" t="s">
        <v>28</v>
      </c>
      <c r="C30" s="1">
        <v>1092</v>
      </c>
      <c r="D30" s="1">
        <v>744</v>
      </c>
      <c r="E30" s="1">
        <v>322</v>
      </c>
      <c r="F30" s="1">
        <v>1296</v>
      </c>
      <c r="G30" s="6">
        <v>0.4</v>
      </c>
      <c r="H30" s="1">
        <v>45</v>
      </c>
      <c r="I30" s="1"/>
      <c r="J30" s="1">
        <v>317</v>
      </c>
      <c r="K30" s="1">
        <f t="shared" si="1"/>
        <v>5</v>
      </c>
      <c r="L30" s="1"/>
      <c r="M30" s="1"/>
      <c r="N30" s="1"/>
      <c r="O30" s="1">
        <f t="shared" si="3"/>
        <v>64.400000000000006</v>
      </c>
      <c r="P30" s="5"/>
      <c r="Q30" s="5"/>
      <c r="R30" s="1"/>
      <c r="S30" s="1">
        <f t="shared" si="4"/>
        <v>20.12422360248447</v>
      </c>
      <c r="T30" s="1">
        <f t="shared" si="5"/>
        <v>20.12422360248447</v>
      </c>
      <c r="U30" s="1">
        <v>72.8</v>
      </c>
      <c r="V30" s="1">
        <v>67</v>
      </c>
      <c r="W30" s="1">
        <v>58</v>
      </c>
      <c r="X30" s="1">
        <v>67</v>
      </c>
      <c r="Y30" s="11" t="s">
        <v>102</v>
      </c>
      <c r="Z30" s="1">
        <f t="shared" si="2"/>
        <v>0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54</v>
      </c>
      <c r="B31" s="1" t="s">
        <v>30</v>
      </c>
      <c r="C31" s="1">
        <v>278.04300000000001</v>
      </c>
      <c r="D31" s="1">
        <v>253.96600000000001</v>
      </c>
      <c r="E31" s="1">
        <v>162.77699999999999</v>
      </c>
      <c r="F31" s="1">
        <v>314.459</v>
      </c>
      <c r="G31" s="6">
        <v>1</v>
      </c>
      <c r="H31" s="1">
        <v>45</v>
      </c>
      <c r="I31" s="1"/>
      <c r="J31" s="1">
        <v>150.559</v>
      </c>
      <c r="K31" s="1">
        <f t="shared" si="1"/>
        <v>12.217999999999989</v>
      </c>
      <c r="L31" s="1"/>
      <c r="M31" s="1"/>
      <c r="N31" s="1"/>
      <c r="O31" s="1">
        <f t="shared" si="3"/>
        <v>32.555399999999999</v>
      </c>
      <c r="P31" s="5">
        <f t="shared" si="6"/>
        <v>108.76119999999997</v>
      </c>
      <c r="Q31" s="5"/>
      <c r="R31" s="1"/>
      <c r="S31" s="1">
        <f t="shared" si="4"/>
        <v>13</v>
      </c>
      <c r="T31" s="1">
        <f t="shared" si="5"/>
        <v>9.6591963238049612</v>
      </c>
      <c r="U31" s="1">
        <v>27.644200000000001</v>
      </c>
      <c r="V31" s="1">
        <v>22.3888</v>
      </c>
      <c r="W31" s="1">
        <v>21.468800000000002</v>
      </c>
      <c r="X31" s="1">
        <v>22.3888</v>
      </c>
      <c r="Y31" s="1"/>
      <c r="Z31" s="1">
        <f t="shared" si="2"/>
        <v>108.76119999999997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55</v>
      </c>
      <c r="B32" s="1" t="s">
        <v>30</v>
      </c>
      <c r="C32" s="1">
        <v>405.089</v>
      </c>
      <c r="D32" s="1">
        <v>142.64599999999999</v>
      </c>
      <c r="E32" s="1">
        <v>85.153000000000006</v>
      </c>
      <c r="F32" s="1">
        <v>405.209</v>
      </c>
      <c r="G32" s="6">
        <v>1</v>
      </c>
      <c r="H32" s="1">
        <v>45</v>
      </c>
      <c r="I32" s="1"/>
      <c r="J32" s="1">
        <v>83.787999999999997</v>
      </c>
      <c r="K32" s="1">
        <f t="shared" si="1"/>
        <v>1.3650000000000091</v>
      </c>
      <c r="L32" s="1"/>
      <c r="M32" s="1"/>
      <c r="N32" s="1"/>
      <c r="O32" s="1">
        <f t="shared" si="3"/>
        <v>17.0306</v>
      </c>
      <c r="P32" s="5"/>
      <c r="Q32" s="5"/>
      <c r="R32" s="1"/>
      <c r="S32" s="1">
        <f t="shared" si="4"/>
        <v>23.792996136366305</v>
      </c>
      <c r="T32" s="1">
        <f t="shared" si="5"/>
        <v>23.792996136366305</v>
      </c>
      <c r="U32" s="1">
        <v>34.385599999999997</v>
      </c>
      <c r="V32" s="1">
        <v>40</v>
      </c>
      <c r="W32" s="1">
        <v>40.053400000000003</v>
      </c>
      <c r="X32" s="1">
        <v>12.097799999999999</v>
      </c>
      <c r="Y32" s="11" t="s">
        <v>102</v>
      </c>
      <c r="Z32" s="1">
        <f t="shared" si="2"/>
        <v>0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56</v>
      </c>
      <c r="B33" s="1" t="s">
        <v>30</v>
      </c>
      <c r="C33" s="1">
        <v>503.91399999999999</v>
      </c>
      <c r="D33" s="1">
        <v>353.20800000000003</v>
      </c>
      <c r="E33" s="1">
        <v>227.68199999999999</v>
      </c>
      <c r="F33" s="1">
        <v>566.21299999999997</v>
      </c>
      <c r="G33" s="6">
        <v>1</v>
      </c>
      <c r="H33" s="1">
        <v>45</v>
      </c>
      <c r="I33" s="1"/>
      <c r="J33" s="1">
        <v>214.45699999999999</v>
      </c>
      <c r="K33" s="1">
        <f t="shared" si="1"/>
        <v>13.224999999999994</v>
      </c>
      <c r="L33" s="1"/>
      <c r="M33" s="1"/>
      <c r="N33" s="1"/>
      <c r="O33" s="1">
        <f t="shared" si="3"/>
        <v>45.5364</v>
      </c>
      <c r="P33" s="5">
        <f t="shared" si="6"/>
        <v>25.760200000000054</v>
      </c>
      <c r="Q33" s="5"/>
      <c r="R33" s="1"/>
      <c r="S33" s="1">
        <f t="shared" si="4"/>
        <v>13</v>
      </c>
      <c r="T33" s="1">
        <f t="shared" si="5"/>
        <v>12.434294322783531</v>
      </c>
      <c r="U33" s="1">
        <v>44.3476</v>
      </c>
      <c r="V33" s="1">
        <v>41</v>
      </c>
      <c r="W33" s="1">
        <v>40.6248</v>
      </c>
      <c r="X33" s="1">
        <v>44.129800000000003</v>
      </c>
      <c r="Y33" s="1"/>
      <c r="Z33" s="1">
        <f t="shared" si="2"/>
        <v>25.760200000000054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57</v>
      </c>
      <c r="B34" s="1" t="s">
        <v>28</v>
      </c>
      <c r="C34" s="1">
        <v>70</v>
      </c>
      <c r="D34" s="1">
        <v>70</v>
      </c>
      <c r="E34" s="1">
        <v>4</v>
      </c>
      <c r="F34" s="1">
        <v>136</v>
      </c>
      <c r="G34" s="6">
        <v>0.36</v>
      </c>
      <c r="H34" s="1" t="e">
        <v>#N/A</v>
      </c>
      <c r="I34" s="1"/>
      <c r="J34" s="1">
        <v>4</v>
      </c>
      <c r="K34" s="1">
        <f t="shared" ref="K34:K65" si="8">E34-J34</f>
        <v>0</v>
      </c>
      <c r="L34" s="1"/>
      <c r="M34" s="1"/>
      <c r="N34" s="1"/>
      <c r="O34" s="1">
        <f t="shared" si="3"/>
        <v>0.8</v>
      </c>
      <c r="P34" s="5"/>
      <c r="Q34" s="5"/>
      <c r="R34" s="1"/>
      <c r="S34" s="1">
        <f t="shared" si="4"/>
        <v>170</v>
      </c>
      <c r="T34" s="1">
        <f t="shared" si="5"/>
        <v>170</v>
      </c>
      <c r="U34" s="1">
        <v>0</v>
      </c>
      <c r="V34" s="1">
        <v>0</v>
      </c>
      <c r="W34" s="1">
        <v>0</v>
      </c>
      <c r="X34" s="1">
        <v>0</v>
      </c>
      <c r="Y34" s="11" t="s">
        <v>102</v>
      </c>
      <c r="Z34" s="1">
        <f t="shared" si="2"/>
        <v>0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58</v>
      </c>
      <c r="B35" s="1" t="s">
        <v>30</v>
      </c>
      <c r="C35" s="1">
        <v>569.63900000000001</v>
      </c>
      <c r="D35" s="1">
        <v>156.667</v>
      </c>
      <c r="E35" s="1">
        <v>167.03299999999999</v>
      </c>
      <c r="F35" s="1">
        <v>526.98500000000001</v>
      </c>
      <c r="G35" s="6">
        <v>1</v>
      </c>
      <c r="H35" s="1">
        <v>60</v>
      </c>
      <c r="I35" s="1"/>
      <c r="J35" s="1">
        <v>160.899</v>
      </c>
      <c r="K35" s="1">
        <f t="shared" si="8"/>
        <v>6.1339999999999861</v>
      </c>
      <c r="L35" s="1"/>
      <c r="M35" s="1"/>
      <c r="N35" s="1"/>
      <c r="O35" s="1">
        <f t="shared" si="3"/>
        <v>33.406599999999997</v>
      </c>
      <c r="P35" s="5"/>
      <c r="Q35" s="5"/>
      <c r="R35" s="1"/>
      <c r="S35" s="1">
        <f t="shared" si="4"/>
        <v>15.774876820747998</v>
      </c>
      <c r="T35" s="1">
        <f t="shared" si="5"/>
        <v>15.774876820747998</v>
      </c>
      <c r="U35" s="1">
        <v>44.101199999999999</v>
      </c>
      <c r="V35" s="1">
        <v>41</v>
      </c>
      <c r="W35" s="1">
        <v>41.470199999999998</v>
      </c>
      <c r="X35" s="1">
        <v>25.580400000000001</v>
      </c>
      <c r="Y35" s="11" t="s">
        <v>102</v>
      </c>
      <c r="Z35" s="1">
        <f t="shared" si="2"/>
        <v>0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59</v>
      </c>
      <c r="B36" s="1" t="s">
        <v>28</v>
      </c>
      <c r="C36" s="1">
        <v>159</v>
      </c>
      <c r="D36" s="1">
        <v>296</v>
      </c>
      <c r="E36" s="1">
        <v>50</v>
      </c>
      <c r="F36" s="1">
        <v>372</v>
      </c>
      <c r="G36" s="6">
        <v>0.4</v>
      </c>
      <c r="H36" s="1" t="e">
        <v>#N/A</v>
      </c>
      <c r="I36" s="1"/>
      <c r="J36" s="1">
        <v>50</v>
      </c>
      <c r="K36" s="1">
        <f t="shared" si="8"/>
        <v>0</v>
      </c>
      <c r="L36" s="1"/>
      <c r="M36" s="1"/>
      <c r="N36" s="1"/>
      <c r="O36" s="1">
        <f t="shared" si="3"/>
        <v>10</v>
      </c>
      <c r="P36" s="5"/>
      <c r="Q36" s="5"/>
      <c r="R36" s="1"/>
      <c r="S36" s="1">
        <f t="shared" si="4"/>
        <v>37.200000000000003</v>
      </c>
      <c r="T36" s="1">
        <f t="shared" si="5"/>
        <v>37.200000000000003</v>
      </c>
      <c r="U36" s="1">
        <v>25.4</v>
      </c>
      <c r="V36" s="1">
        <v>19</v>
      </c>
      <c r="W36" s="1">
        <v>19.2</v>
      </c>
      <c r="X36" s="1">
        <v>5.8</v>
      </c>
      <c r="Y36" s="11" t="s">
        <v>102</v>
      </c>
      <c r="Z36" s="1">
        <f t="shared" si="2"/>
        <v>0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60</v>
      </c>
      <c r="B37" s="1" t="s">
        <v>30</v>
      </c>
      <c r="C37" s="1">
        <v>355.98</v>
      </c>
      <c r="D37" s="1">
        <v>150.42099999999999</v>
      </c>
      <c r="E37" s="1">
        <v>114.283</v>
      </c>
      <c r="F37" s="1">
        <v>371.92099999999999</v>
      </c>
      <c r="G37" s="6">
        <v>1</v>
      </c>
      <c r="H37" s="1">
        <v>60</v>
      </c>
      <c r="I37" s="1"/>
      <c r="J37" s="1">
        <v>108.27800000000001</v>
      </c>
      <c r="K37" s="1">
        <f t="shared" si="8"/>
        <v>6.0049999999999955</v>
      </c>
      <c r="L37" s="1"/>
      <c r="M37" s="1"/>
      <c r="N37" s="1"/>
      <c r="O37" s="1">
        <f t="shared" si="3"/>
        <v>22.8566</v>
      </c>
      <c r="P37" s="5"/>
      <c r="Q37" s="5"/>
      <c r="R37" s="1"/>
      <c r="S37" s="1">
        <f t="shared" si="4"/>
        <v>16.271930208342447</v>
      </c>
      <c r="T37" s="1">
        <f t="shared" si="5"/>
        <v>16.271930208342447</v>
      </c>
      <c r="U37" s="1">
        <v>30.1602</v>
      </c>
      <c r="V37" s="1">
        <v>32</v>
      </c>
      <c r="W37" s="1">
        <v>32.115400000000001</v>
      </c>
      <c r="X37" s="1">
        <v>9.89</v>
      </c>
      <c r="Y37" s="11" t="s">
        <v>102</v>
      </c>
      <c r="Z37" s="1">
        <f t="shared" si="2"/>
        <v>0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61</v>
      </c>
      <c r="B38" s="1" t="s">
        <v>28</v>
      </c>
      <c r="C38" s="1">
        <v>108</v>
      </c>
      <c r="D38" s="1">
        <v>150</v>
      </c>
      <c r="E38" s="1">
        <v>52</v>
      </c>
      <c r="F38" s="1">
        <v>174</v>
      </c>
      <c r="G38" s="6">
        <v>0.09</v>
      </c>
      <c r="H38" s="1">
        <v>45</v>
      </c>
      <c r="I38" s="1"/>
      <c r="J38" s="1">
        <v>62</v>
      </c>
      <c r="K38" s="1">
        <f t="shared" si="8"/>
        <v>-10</v>
      </c>
      <c r="L38" s="1"/>
      <c r="M38" s="1"/>
      <c r="N38" s="1"/>
      <c r="O38" s="1">
        <f t="shared" si="3"/>
        <v>10.4</v>
      </c>
      <c r="P38" s="5"/>
      <c r="Q38" s="5"/>
      <c r="R38" s="12" t="s">
        <v>103</v>
      </c>
      <c r="S38" s="1">
        <f t="shared" si="4"/>
        <v>16.73076923076923</v>
      </c>
      <c r="T38" s="1">
        <f t="shared" si="5"/>
        <v>16.73076923076923</v>
      </c>
      <c r="U38" s="1">
        <v>8.1999999999999993</v>
      </c>
      <c r="V38" s="1">
        <v>13.6</v>
      </c>
      <c r="W38" s="1">
        <v>12.8</v>
      </c>
      <c r="X38" s="1">
        <v>13.6</v>
      </c>
      <c r="Y38" s="1" t="s">
        <v>62</v>
      </c>
      <c r="Z38" s="1">
        <f t="shared" ref="Z38:Z69" si="9">P38*G38</f>
        <v>0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63</v>
      </c>
      <c r="B39" s="1" t="s">
        <v>28</v>
      </c>
      <c r="C39" s="1">
        <v>162</v>
      </c>
      <c r="D39" s="1">
        <v>120</v>
      </c>
      <c r="E39" s="1">
        <v>56</v>
      </c>
      <c r="F39" s="1">
        <v>209</v>
      </c>
      <c r="G39" s="6">
        <v>0.09</v>
      </c>
      <c r="H39" s="1">
        <v>45</v>
      </c>
      <c r="I39" s="1"/>
      <c r="J39" s="1">
        <v>52</v>
      </c>
      <c r="K39" s="1">
        <f t="shared" si="8"/>
        <v>4</v>
      </c>
      <c r="L39" s="1"/>
      <c r="M39" s="1"/>
      <c r="N39" s="1"/>
      <c r="O39" s="1">
        <f t="shared" si="3"/>
        <v>11.2</v>
      </c>
      <c r="P39" s="5"/>
      <c r="Q39" s="5"/>
      <c r="R39" s="1"/>
      <c r="S39" s="1">
        <f t="shared" si="4"/>
        <v>18.660714285714288</v>
      </c>
      <c r="T39" s="1">
        <f t="shared" si="5"/>
        <v>18.660714285714288</v>
      </c>
      <c r="U39" s="1">
        <v>7</v>
      </c>
      <c r="V39" s="1">
        <v>8.4</v>
      </c>
      <c r="W39" s="1">
        <v>0</v>
      </c>
      <c r="X39" s="1">
        <v>8.4</v>
      </c>
      <c r="Y39" s="11" t="s">
        <v>102</v>
      </c>
      <c r="Z39" s="1">
        <f t="shared" si="9"/>
        <v>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64</v>
      </c>
      <c r="B40" s="1" t="s">
        <v>28</v>
      </c>
      <c r="C40" s="1">
        <v>265</v>
      </c>
      <c r="D40" s="1">
        <v>360</v>
      </c>
      <c r="E40" s="1">
        <v>173</v>
      </c>
      <c r="F40" s="1">
        <v>370</v>
      </c>
      <c r="G40" s="6">
        <v>0.45</v>
      </c>
      <c r="H40" s="1">
        <v>45</v>
      </c>
      <c r="I40" s="1"/>
      <c r="J40" s="1">
        <v>173</v>
      </c>
      <c r="K40" s="1">
        <f t="shared" si="8"/>
        <v>0</v>
      </c>
      <c r="L40" s="1"/>
      <c r="M40" s="1"/>
      <c r="N40" s="1"/>
      <c r="O40" s="1">
        <f t="shared" si="3"/>
        <v>34.6</v>
      </c>
      <c r="P40" s="5">
        <f t="shared" si="6"/>
        <v>79.800000000000011</v>
      </c>
      <c r="Q40" s="5"/>
      <c r="R40" s="1"/>
      <c r="S40" s="1">
        <f t="shared" si="4"/>
        <v>13</v>
      </c>
      <c r="T40" s="1">
        <f t="shared" si="5"/>
        <v>10.693641618497109</v>
      </c>
      <c r="U40" s="1">
        <v>29.4</v>
      </c>
      <c r="V40" s="1">
        <v>18</v>
      </c>
      <c r="W40" s="1">
        <v>18.2</v>
      </c>
      <c r="X40" s="1">
        <v>12.6</v>
      </c>
      <c r="Y40" s="1"/>
      <c r="Z40" s="1">
        <f t="shared" si="9"/>
        <v>35.910000000000004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65</v>
      </c>
      <c r="B41" s="1" t="s">
        <v>28</v>
      </c>
      <c r="C41" s="1">
        <v>7</v>
      </c>
      <c r="D41" s="1">
        <v>498</v>
      </c>
      <c r="E41" s="1">
        <v>121</v>
      </c>
      <c r="F41" s="1">
        <v>378</v>
      </c>
      <c r="G41" s="6">
        <v>0.3</v>
      </c>
      <c r="H41" s="1">
        <v>45</v>
      </c>
      <c r="I41" s="1"/>
      <c r="J41" s="1">
        <v>127</v>
      </c>
      <c r="K41" s="1">
        <f t="shared" si="8"/>
        <v>-6</v>
      </c>
      <c r="L41" s="1"/>
      <c r="M41" s="1"/>
      <c r="N41" s="1"/>
      <c r="O41" s="1">
        <f t="shared" si="3"/>
        <v>24.2</v>
      </c>
      <c r="P41" s="5"/>
      <c r="Q41" s="5"/>
      <c r="R41" s="1"/>
      <c r="S41" s="1">
        <f t="shared" si="4"/>
        <v>15.619834710743802</v>
      </c>
      <c r="T41" s="1">
        <f t="shared" si="5"/>
        <v>15.619834710743802</v>
      </c>
      <c r="U41" s="1">
        <v>25.8</v>
      </c>
      <c r="V41" s="1">
        <v>36.799999999999997</v>
      </c>
      <c r="W41" s="1">
        <v>39.6</v>
      </c>
      <c r="X41" s="1">
        <v>36.799999999999997</v>
      </c>
      <c r="Y41" s="1"/>
      <c r="Z41" s="1">
        <f t="shared" si="9"/>
        <v>0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66</v>
      </c>
      <c r="B42" s="1" t="s">
        <v>30</v>
      </c>
      <c r="C42" s="1">
        <v>118.687</v>
      </c>
      <c r="D42" s="1">
        <v>97.152000000000001</v>
      </c>
      <c r="E42" s="1">
        <v>7.4429999999999996</v>
      </c>
      <c r="F42" s="1">
        <v>191.50800000000001</v>
      </c>
      <c r="G42" s="6">
        <v>1</v>
      </c>
      <c r="H42" s="1">
        <v>45</v>
      </c>
      <c r="I42" s="1"/>
      <c r="J42" s="1">
        <v>13.19</v>
      </c>
      <c r="K42" s="1">
        <f t="shared" si="8"/>
        <v>-5.7469999999999999</v>
      </c>
      <c r="L42" s="1"/>
      <c r="M42" s="1"/>
      <c r="N42" s="1"/>
      <c r="O42" s="1">
        <f t="shared" si="3"/>
        <v>1.4885999999999999</v>
      </c>
      <c r="P42" s="5"/>
      <c r="Q42" s="5"/>
      <c r="R42" s="1"/>
      <c r="S42" s="1">
        <f t="shared" si="4"/>
        <v>128.64973800886742</v>
      </c>
      <c r="T42" s="1">
        <f t="shared" si="5"/>
        <v>128.64973800886742</v>
      </c>
      <c r="U42" s="1">
        <v>2.6316000000000002</v>
      </c>
      <c r="V42" s="1">
        <v>7.9396000000000004</v>
      </c>
      <c r="W42" s="1">
        <v>8.5846</v>
      </c>
      <c r="X42" s="1">
        <v>7.9396000000000004</v>
      </c>
      <c r="Y42" s="11" t="s">
        <v>102</v>
      </c>
      <c r="Z42" s="1">
        <f t="shared" si="9"/>
        <v>0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67</v>
      </c>
      <c r="B43" s="1" t="s">
        <v>28</v>
      </c>
      <c r="C43" s="1">
        <v>249</v>
      </c>
      <c r="D43" s="1">
        <v>696</v>
      </c>
      <c r="E43" s="1">
        <v>167</v>
      </c>
      <c r="F43" s="1">
        <v>695</v>
      </c>
      <c r="G43" s="6">
        <v>0.27</v>
      </c>
      <c r="H43" s="1">
        <v>45</v>
      </c>
      <c r="I43" s="1"/>
      <c r="J43" s="1">
        <v>165</v>
      </c>
      <c r="K43" s="1">
        <f t="shared" si="8"/>
        <v>2</v>
      </c>
      <c r="L43" s="1"/>
      <c r="M43" s="1"/>
      <c r="N43" s="1"/>
      <c r="O43" s="1">
        <f t="shared" si="3"/>
        <v>33.4</v>
      </c>
      <c r="P43" s="5"/>
      <c r="Q43" s="5"/>
      <c r="R43" s="1"/>
      <c r="S43" s="1">
        <f t="shared" si="4"/>
        <v>20.808383233532936</v>
      </c>
      <c r="T43" s="1">
        <f t="shared" si="5"/>
        <v>20.808383233532936</v>
      </c>
      <c r="U43" s="1">
        <v>60.6</v>
      </c>
      <c r="V43" s="1">
        <v>72</v>
      </c>
      <c r="W43" s="1">
        <v>72.2</v>
      </c>
      <c r="X43" s="1">
        <v>36</v>
      </c>
      <c r="Y43" s="11" t="s">
        <v>102</v>
      </c>
      <c r="Z43" s="1">
        <f t="shared" si="9"/>
        <v>0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68</v>
      </c>
      <c r="B44" s="1" t="s">
        <v>30</v>
      </c>
      <c r="C44" s="1">
        <v>225.76</v>
      </c>
      <c r="D44" s="1">
        <v>118.38500000000001</v>
      </c>
      <c r="E44" s="1">
        <v>52.908999999999999</v>
      </c>
      <c r="F44" s="1">
        <v>286.43200000000002</v>
      </c>
      <c r="G44" s="6">
        <v>1</v>
      </c>
      <c r="H44" s="1">
        <v>45</v>
      </c>
      <c r="I44" s="1"/>
      <c r="J44" s="1">
        <v>52.293999999999997</v>
      </c>
      <c r="K44" s="1">
        <f t="shared" si="8"/>
        <v>0.61500000000000199</v>
      </c>
      <c r="L44" s="1"/>
      <c r="M44" s="1"/>
      <c r="N44" s="1"/>
      <c r="O44" s="1">
        <f t="shared" si="3"/>
        <v>10.581799999999999</v>
      </c>
      <c r="P44" s="5"/>
      <c r="Q44" s="5"/>
      <c r="R44" s="1"/>
      <c r="S44" s="1">
        <f t="shared" si="4"/>
        <v>27.068362660416945</v>
      </c>
      <c r="T44" s="1">
        <f t="shared" si="5"/>
        <v>27.068362660416945</v>
      </c>
      <c r="U44" s="1">
        <v>2.8824000000000001</v>
      </c>
      <c r="V44" s="1">
        <v>0</v>
      </c>
      <c r="W44" s="1">
        <v>0</v>
      </c>
      <c r="X44" s="1">
        <v>0</v>
      </c>
      <c r="Y44" s="11" t="s">
        <v>102</v>
      </c>
      <c r="Z44" s="1">
        <f t="shared" si="9"/>
        <v>0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69</v>
      </c>
      <c r="B45" s="1" t="s">
        <v>30</v>
      </c>
      <c r="C45" s="1">
        <v>105.819</v>
      </c>
      <c r="D45" s="1">
        <v>96.106999999999999</v>
      </c>
      <c r="E45" s="1">
        <v>77.753</v>
      </c>
      <c r="F45" s="1">
        <v>108.19199999999999</v>
      </c>
      <c r="G45" s="6">
        <v>1</v>
      </c>
      <c r="H45" s="1">
        <v>45</v>
      </c>
      <c r="I45" s="1"/>
      <c r="J45" s="1">
        <v>74.841999999999999</v>
      </c>
      <c r="K45" s="1">
        <f t="shared" si="8"/>
        <v>2.9110000000000014</v>
      </c>
      <c r="L45" s="1"/>
      <c r="M45" s="1"/>
      <c r="N45" s="1"/>
      <c r="O45" s="1">
        <f t="shared" si="3"/>
        <v>15.550599999999999</v>
      </c>
      <c r="P45" s="5">
        <f t="shared" si="6"/>
        <v>93.965799999999987</v>
      </c>
      <c r="Q45" s="5"/>
      <c r="R45" s="1"/>
      <c r="S45" s="1">
        <f t="shared" si="4"/>
        <v>13</v>
      </c>
      <c r="T45" s="1">
        <f t="shared" si="5"/>
        <v>6.9574164340925755</v>
      </c>
      <c r="U45" s="1">
        <v>10.425800000000001</v>
      </c>
      <c r="V45" s="1">
        <v>0.58979999999999999</v>
      </c>
      <c r="W45" s="1">
        <v>0</v>
      </c>
      <c r="X45" s="1">
        <v>0.58979999999999999</v>
      </c>
      <c r="Y45" s="1"/>
      <c r="Z45" s="1">
        <f t="shared" si="9"/>
        <v>93.965799999999987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70</v>
      </c>
      <c r="B46" s="1" t="s">
        <v>28</v>
      </c>
      <c r="C46" s="1">
        <v>240</v>
      </c>
      <c r="D46" s="1">
        <v>752</v>
      </c>
      <c r="E46" s="1">
        <v>288</v>
      </c>
      <c r="F46" s="1">
        <v>601</v>
      </c>
      <c r="G46" s="6">
        <v>0.4</v>
      </c>
      <c r="H46" s="1">
        <v>60</v>
      </c>
      <c r="I46" s="1"/>
      <c r="J46" s="1">
        <v>279</v>
      </c>
      <c r="K46" s="1">
        <f t="shared" si="8"/>
        <v>9</v>
      </c>
      <c r="L46" s="1"/>
      <c r="M46" s="1"/>
      <c r="N46" s="1"/>
      <c r="O46" s="1">
        <f t="shared" si="3"/>
        <v>57.6</v>
      </c>
      <c r="P46" s="5">
        <f t="shared" si="6"/>
        <v>147.80000000000007</v>
      </c>
      <c r="Q46" s="5"/>
      <c r="R46" s="1"/>
      <c r="S46" s="1">
        <f t="shared" si="4"/>
        <v>13</v>
      </c>
      <c r="T46" s="1">
        <f t="shared" si="5"/>
        <v>10.434027777777777</v>
      </c>
      <c r="U46" s="1">
        <v>54</v>
      </c>
      <c r="V46" s="1">
        <v>27.2</v>
      </c>
      <c r="W46" s="1">
        <v>25.8</v>
      </c>
      <c r="X46" s="1">
        <v>27.2</v>
      </c>
      <c r="Y46" s="1"/>
      <c r="Z46" s="1">
        <f t="shared" si="9"/>
        <v>59.120000000000033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71</v>
      </c>
      <c r="B47" s="1" t="s">
        <v>28</v>
      </c>
      <c r="C47" s="1">
        <v>499</v>
      </c>
      <c r="D47" s="1">
        <v>1144</v>
      </c>
      <c r="E47" s="1">
        <v>315</v>
      </c>
      <c r="F47" s="1">
        <v>1247</v>
      </c>
      <c r="G47" s="6">
        <v>0.4</v>
      </c>
      <c r="H47" s="1">
        <v>60</v>
      </c>
      <c r="I47" s="1"/>
      <c r="J47" s="1">
        <v>313</v>
      </c>
      <c r="K47" s="1">
        <f t="shared" si="8"/>
        <v>2</v>
      </c>
      <c r="L47" s="1"/>
      <c r="M47" s="1"/>
      <c r="N47" s="1"/>
      <c r="O47" s="1">
        <f t="shared" si="3"/>
        <v>63</v>
      </c>
      <c r="P47" s="5"/>
      <c r="Q47" s="5"/>
      <c r="R47" s="1"/>
      <c r="S47" s="1">
        <f t="shared" si="4"/>
        <v>19.793650793650794</v>
      </c>
      <c r="T47" s="1">
        <f t="shared" si="5"/>
        <v>19.793650793650794</v>
      </c>
      <c r="U47" s="1">
        <v>89</v>
      </c>
      <c r="V47" s="1">
        <v>45.6</v>
      </c>
      <c r="W47" s="1">
        <v>72.2</v>
      </c>
      <c r="X47" s="1">
        <v>45.6</v>
      </c>
      <c r="Y47" s="11" t="s">
        <v>102</v>
      </c>
      <c r="Z47" s="1">
        <f t="shared" si="9"/>
        <v>0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72</v>
      </c>
      <c r="B48" s="1" t="s">
        <v>28</v>
      </c>
      <c r="C48" s="1">
        <v>733</v>
      </c>
      <c r="D48" s="1">
        <v>600</v>
      </c>
      <c r="E48" s="1">
        <v>291</v>
      </c>
      <c r="F48" s="1">
        <v>963</v>
      </c>
      <c r="G48" s="6">
        <v>0.4</v>
      </c>
      <c r="H48" s="1">
        <v>60</v>
      </c>
      <c r="I48" s="1"/>
      <c r="J48" s="1">
        <v>286</v>
      </c>
      <c r="K48" s="1">
        <f t="shared" si="8"/>
        <v>5</v>
      </c>
      <c r="L48" s="1"/>
      <c r="M48" s="1"/>
      <c r="N48" s="1"/>
      <c r="O48" s="1">
        <f t="shared" si="3"/>
        <v>58.2</v>
      </c>
      <c r="P48" s="5"/>
      <c r="Q48" s="5"/>
      <c r="R48" s="1"/>
      <c r="S48" s="1">
        <f t="shared" si="4"/>
        <v>16.546391752577318</v>
      </c>
      <c r="T48" s="1">
        <f t="shared" si="5"/>
        <v>16.546391752577318</v>
      </c>
      <c r="U48" s="1">
        <v>39.6</v>
      </c>
      <c r="V48" s="1">
        <v>46</v>
      </c>
      <c r="W48" s="1">
        <v>3.6</v>
      </c>
      <c r="X48" s="1">
        <v>46</v>
      </c>
      <c r="Y48" s="11" t="s">
        <v>102</v>
      </c>
      <c r="Z48" s="1">
        <f t="shared" si="9"/>
        <v>0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73</v>
      </c>
      <c r="B49" s="1" t="s">
        <v>30</v>
      </c>
      <c r="C49" s="1"/>
      <c r="D49" s="1">
        <v>102.152</v>
      </c>
      <c r="E49" s="1">
        <v>40.79</v>
      </c>
      <c r="F49" s="1">
        <v>61.362000000000002</v>
      </c>
      <c r="G49" s="6">
        <v>1</v>
      </c>
      <c r="H49" s="1" t="e">
        <v>#N/A</v>
      </c>
      <c r="I49" s="1"/>
      <c r="J49" s="1">
        <v>40.332999999999998</v>
      </c>
      <c r="K49" s="1">
        <f t="shared" si="8"/>
        <v>0.45700000000000074</v>
      </c>
      <c r="L49" s="1"/>
      <c r="M49" s="1"/>
      <c r="N49" s="1"/>
      <c r="O49" s="1">
        <f t="shared" si="3"/>
        <v>8.1579999999999995</v>
      </c>
      <c r="P49" s="5">
        <f t="shared" si="6"/>
        <v>44.691999999999986</v>
      </c>
      <c r="Q49" s="5"/>
      <c r="R49" s="1"/>
      <c r="S49" s="1">
        <f t="shared" si="4"/>
        <v>13</v>
      </c>
      <c r="T49" s="1">
        <f t="shared" si="5"/>
        <v>7.5216964942387845</v>
      </c>
      <c r="U49" s="1">
        <v>0</v>
      </c>
      <c r="V49" s="1">
        <v>0</v>
      </c>
      <c r="W49" s="1">
        <v>0</v>
      </c>
      <c r="X49" s="1">
        <v>0</v>
      </c>
      <c r="Y49" s="1"/>
      <c r="Z49" s="1">
        <f t="shared" si="9"/>
        <v>44.691999999999986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74</v>
      </c>
      <c r="B50" s="1" t="s">
        <v>28</v>
      </c>
      <c r="C50" s="1">
        <v>102</v>
      </c>
      <c r="D50" s="1">
        <v>48</v>
      </c>
      <c r="E50" s="1">
        <v>77</v>
      </c>
      <c r="F50" s="1">
        <v>73</v>
      </c>
      <c r="G50" s="6">
        <v>0</v>
      </c>
      <c r="H50" s="1">
        <v>45</v>
      </c>
      <c r="I50" s="1"/>
      <c r="J50" s="1">
        <v>107</v>
      </c>
      <c r="K50" s="1">
        <f t="shared" si="8"/>
        <v>-30</v>
      </c>
      <c r="L50" s="1"/>
      <c r="M50" s="1"/>
      <c r="N50" s="1"/>
      <c r="O50" s="1">
        <f t="shared" si="3"/>
        <v>15.4</v>
      </c>
      <c r="P50" s="5"/>
      <c r="Q50" s="5"/>
      <c r="R50" s="1"/>
      <c r="S50" s="1">
        <f t="shared" si="4"/>
        <v>4.7402597402597397</v>
      </c>
      <c r="T50" s="1">
        <f t="shared" si="5"/>
        <v>4.7402597402597397</v>
      </c>
      <c r="U50" s="1">
        <v>0</v>
      </c>
      <c r="V50" s="1">
        <v>0</v>
      </c>
      <c r="W50" s="1">
        <v>0</v>
      </c>
      <c r="X50" s="1">
        <v>0</v>
      </c>
      <c r="Y50" s="1"/>
      <c r="Z50" s="1">
        <f t="shared" si="9"/>
        <v>0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75</v>
      </c>
      <c r="B51" s="1" t="s">
        <v>30</v>
      </c>
      <c r="C51" s="1">
        <v>420.952</v>
      </c>
      <c r="D51" s="1">
        <v>220.185</v>
      </c>
      <c r="E51" s="1">
        <v>110.65900000000001</v>
      </c>
      <c r="F51" s="1">
        <v>487.08199999999999</v>
      </c>
      <c r="G51" s="6">
        <v>1</v>
      </c>
      <c r="H51" s="1">
        <v>45</v>
      </c>
      <c r="I51" s="1"/>
      <c r="J51" s="1">
        <v>109.256</v>
      </c>
      <c r="K51" s="1">
        <f t="shared" si="8"/>
        <v>1.4030000000000058</v>
      </c>
      <c r="L51" s="1"/>
      <c r="M51" s="1"/>
      <c r="N51" s="1"/>
      <c r="O51" s="1">
        <f t="shared" si="3"/>
        <v>22.131800000000002</v>
      </c>
      <c r="P51" s="5"/>
      <c r="Q51" s="5"/>
      <c r="R51" s="1"/>
      <c r="S51" s="1">
        <f t="shared" si="4"/>
        <v>22.008241534805119</v>
      </c>
      <c r="T51" s="1">
        <f t="shared" si="5"/>
        <v>22.008241534805119</v>
      </c>
      <c r="U51" s="1">
        <v>39.2104</v>
      </c>
      <c r="V51" s="1">
        <v>41</v>
      </c>
      <c r="W51" s="1">
        <v>41.255200000000002</v>
      </c>
      <c r="X51" s="1">
        <v>26.9024</v>
      </c>
      <c r="Y51" s="11" t="s">
        <v>102</v>
      </c>
      <c r="Z51" s="1">
        <f t="shared" si="9"/>
        <v>0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76</v>
      </c>
      <c r="B52" s="1" t="s">
        <v>28</v>
      </c>
      <c r="C52" s="1">
        <v>98</v>
      </c>
      <c r="D52" s="1">
        <v>56</v>
      </c>
      <c r="E52" s="1">
        <v>5</v>
      </c>
      <c r="F52" s="1">
        <v>149</v>
      </c>
      <c r="G52" s="6">
        <v>0.28000000000000003</v>
      </c>
      <c r="H52" s="1">
        <v>45</v>
      </c>
      <c r="I52" s="1"/>
      <c r="J52" s="1">
        <v>11</v>
      </c>
      <c r="K52" s="1">
        <f t="shared" si="8"/>
        <v>-6</v>
      </c>
      <c r="L52" s="1"/>
      <c r="M52" s="1"/>
      <c r="N52" s="1"/>
      <c r="O52" s="1">
        <f t="shared" si="3"/>
        <v>1</v>
      </c>
      <c r="P52" s="5"/>
      <c r="Q52" s="5"/>
      <c r="R52" s="1"/>
      <c r="S52" s="1">
        <f t="shared" si="4"/>
        <v>149</v>
      </c>
      <c r="T52" s="1">
        <f t="shared" si="5"/>
        <v>149</v>
      </c>
      <c r="U52" s="1">
        <v>-0.4</v>
      </c>
      <c r="V52" s="1">
        <v>9.4</v>
      </c>
      <c r="W52" s="1">
        <v>6.2</v>
      </c>
      <c r="X52" s="1">
        <v>9.4</v>
      </c>
      <c r="Y52" s="11" t="s">
        <v>102</v>
      </c>
      <c r="Z52" s="1">
        <f t="shared" si="9"/>
        <v>0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77</v>
      </c>
      <c r="B53" s="1" t="s">
        <v>30</v>
      </c>
      <c r="C53" s="1"/>
      <c r="D53" s="1">
        <v>106.809</v>
      </c>
      <c r="E53" s="1"/>
      <c r="F53" s="1">
        <v>106.809</v>
      </c>
      <c r="G53" s="6">
        <v>1</v>
      </c>
      <c r="H53" s="1">
        <v>45</v>
      </c>
      <c r="I53" s="1"/>
      <c r="J53" s="1"/>
      <c r="K53" s="1">
        <f t="shared" si="8"/>
        <v>0</v>
      </c>
      <c r="L53" s="1"/>
      <c r="M53" s="1"/>
      <c r="N53" s="1"/>
      <c r="O53" s="1">
        <f t="shared" si="3"/>
        <v>0</v>
      </c>
      <c r="P53" s="5"/>
      <c r="Q53" s="5"/>
      <c r="R53" s="1"/>
      <c r="S53" s="1" t="e">
        <f t="shared" si="4"/>
        <v>#DIV/0!</v>
      </c>
      <c r="T53" s="1" t="e">
        <f t="shared" si="5"/>
        <v>#DIV/0!</v>
      </c>
      <c r="U53" s="1">
        <v>8.9052000000000007</v>
      </c>
      <c r="V53" s="1">
        <v>7</v>
      </c>
      <c r="W53" s="1">
        <v>6.8450000000000006</v>
      </c>
      <c r="X53" s="1">
        <v>2.7749999999999999</v>
      </c>
      <c r="Y53" s="1"/>
      <c r="Z53" s="1">
        <f t="shared" si="9"/>
        <v>0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78</v>
      </c>
      <c r="B54" s="1" t="s">
        <v>28</v>
      </c>
      <c r="C54" s="1">
        <v>295</v>
      </c>
      <c r="D54" s="1">
        <v>544</v>
      </c>
      <c r="E54" s="1">
        <v>143</v>
      </c>
      <c r="F54" s="1">
        <v>669</v>
      </c>
      <c r="G54" s="6">
        <v>0.35</v>
      </c>
      <c r="H54" s="1">
        <v>45</v>
      </c>
      <c r="I54" s="1"/>
      <c r="J54" s="1">
        <v>129</v>
      </c>
      <c r="K54" s="1">
        <f t="shared" si="8"/>
        <v>14</v>
      </c>
      <c r="L54" s="1"/>
      <c r="M54" s="1"/>
      <c r="N54" s="1"/>
      <c r="O54" s="1">
        <f t="shared" si="3"/>
        <v>28.6</v>
      </c>
      <c r="P54" s="5"/>
      <c r="Q54" s="5"/>
      <c r="R54" s="1"/>
      <c r="S54" s="1">
        <f t="shared" si="4"/>
        <v>23.39160839160839</v>
      </c>
      <c r="T54" s="1">
        <f t="shared" si="5"/>
        <v>23.39160839160839</v>
      </c>
      <c r="U54" s="1">
        <v>47.8</v>
      </c>
      <c r="V54" s="1">
        <v>55</v>
      </c>
      <c r="W54" s="1">
        <v>55</v>
      </c>
      <c r="X54" s="1">
        <v>21.2</v>
      </c>
      <c r="Y54" s="11" t="s">
        <v>102</v>
      </c>
      <c r="Z54" s="1">
        <f t="shared" si="9"/>
        <v>0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79</v>
      </c>
      <c r="B55" s="1" t="s">
        <v>28</v>
      </c>
      <c r="C55" s="1">
        <v>5</v>
      </c>
      <c r="D55" s="1"/>
      <c r="E55" s="1"/>
      <c r="F55" s="1">
        <v>5</v>
      </c>
      <c r="G55" s="6">
        <v>0</v>
      </c>
      <c r="H55" s="1" t="e">
        <v>#N/A</v>
      </c>
      <c r="I55" s="1"/>
      <c r="J55" s="1"/>
      <c r="K55" s="1">
        <f t="shared" si="8"/>
        <v>0</v>
      </c>
      <c r="L55" s="1"/>
      <c r="M55" s="1"/>
      <c r="N55" s="1"/>
      <c r="O55" s="1">
        <f t="shared" si="3"/>
        <v>0</v>
      </c>
      <c r="P55" s="5"/>
      <c r="Q55" s="5"/>
      <c r="R55" s="1"/>
      <c r="S55" s="1" t="e">
        <f t="shared" si="4"/>
        <v>#DIV/0!</v>
      </c>
      <c r="T55" s="1" t="e">
        <f t="shared" si="5"/>
        <v>#DIV/0!</v>
      </c>
      <c r="U55" s="1">
        <v>0.8</v>
      </c>
      <c r="V55" s="1">
        <v>0</v>
      </c>
      <c r="W55" s="1">
        <v>0</v>
      </c>
      <c r="X55" s="1">
        <v>0</v>
      </c>
      <c r="Y55" s="1"/>
      <c r="Z55" s="1">
        <f t="shared" si="9"/>
        <v>0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80</v>
      </c>
      <c r="B56" s="1" t="s">
        <v>30</v>
      </c>
      <c r="C56" s="1">
        <v>119.496</v>
      </c>
      <c r="D56" s="1">
        <v>302.714</v>
      </c>
      <c r="E56" s="1">
        <v>147.93799999999999</v>
      </c>
      <c r="F56" s="1">
        <v>241.42599999999999</v>
      </c>
      <c r="G56" s="6">
        <v>1</v>
      </c>
      <c r="H56" s="1">
        <v>45</v>
      </c>
      <c r="I56" s="1"/>
      <c r="J56" s="1">
        <v>138.36699999999999</v>
      </c>
      <c r="K56" s="1">
        <f t="shared" si="8"/>
        <v>9.570999999999998</v>
      </c>
      <c r="L56" s="1"/>
      <c r="M56" s="1"/>
      <c r="N56" s="1"/>
      <c r="O56" s="1">
        <f t="shared" si="3"/>
        <v>29.587599999999998</v>
      </c>
      <c r="P56" s="5">
        <f t="shared" ref="P56:P71" si="10">13*O56-F56</f>
        <v>143.21280000000002</v>
      </c>
      <c r="Q56" s="5"/>
      <c r="R56" s="1"/>
      <c r="S56" s="1">
        <f t="shared" si="4"/>
        <v>13</v>
      </c>
      <c r="T56" s="1">
        <f t="shared" si="5"/>
        <v>8.1597020373399669</v>
      </c>
      <c r="U56" s="1">
        <v>26.722000000000001</v>
      </c>
      <c r="V56" s="1">
        <v>25.392800000000001</v>
      </c>
      <c r="W56" s="1">
        <v>23.814399999999999</v>
      </c>
      <c r="X56" s="1">
        <v>25.392800000000001</v>
      </c>
      <c r="Y56" s="1"/>
      <c r="Z56" s="1">
        <f t="shared" si="9"/>
        <v>143.21280000000002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81</v>
      </c>
      <c r="B57" s="1" t="s">
        <v>28</v>
      </c>
      <c r="C57" s="1">
        <v>24</v>
      </c>
      <c r="D57" s="1">
        <v>36</v>
      </c>
      <c r="E57" s="1">
        <v>7</v>
      </c>
      <c r="F57" s="1">
        <v>47</v>
      </c>
      <c r="G57" s="6">
        <v>0.33</v>
      </c>
      <c r="H57" s="1">
        <v>45</v>
      </c>
      <c r="I57" s="1"/>
      <c r="J57" s="1">
        <v>9</v>
      </c>
      <c r="K57" s="1">
        <f t="shared" si="8"/>
        <v>-2</v>
      </c>
      <c r="L57" s="1"/>
      <c r="M57" s="1"/>
      <c r="N57" s="1"/>
      <c r="O57" s="1">
        <f t="shared" si="3"/>
        <v>1.4</v>
      </c>
      <c r="P57" s="5"/>
      <c r="Q57" s="5"/>
      <c r="R57" s="1"/>
      <c r="S57" s="1">
        <f t="shared" si="4"/>
        <v>33.571428571428577</v>
      </c>
      <c r="T57" s="1">
        <f t="shared" si="5"/>
        <v>33.571428571428577</v>
      </c>
      <c r="U57" s="1">
        <v>3</v>
      </c>
      <c r="V57" s="1">
        <v>7</v>
      </c>
      <c r="W57" s="1">
        <v>7</v>
      </c>
      <c r="X57" s="1">
        <v>1.6</v>
      </c>
      <c r="Y57" s="11" t="s">
        <v>102</v>
      </c>
      <c r="Z57" s="1">
        <f t="shared" si="9"/>
        <v>0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82</v>
      </c>
      <c r="B58" s="1" t="s">
        <v>28</v>
      </c>
      <c r="C58" s="1">
        <v>657</v>
      </c>
      <c r="D58" s="1">
        <v>600</v>
      </c>
      <c r="E58" s="1">
        <v>299</v>
      </c>
      <c r="F58" s="1">
        <v>869</v>
      </c>
      <c r="G58" s="6">
        <v>0.28000000000000003</v>
      </c>
      <c r="H58" s="1">
        <v>45</v>
      </c>
      <c r="I58" s="1"/>
      <c r="J58" s="1">
        <v>282</v>
      </c>
      <c r="K58" s="1">
        <f t="shared" si="8"/>
        <v>17</v>
      </c>
      <c r="L58" s="1"/>
      <c r="M58" s="1"/>
      <c r="N58" s="1"/>
      <c r="O58" s="1">
        <f t="shared" si="3"/>
        <v>59.8</v>
      </c>
      <c r="P58" s="5"/>
      <c r="Q58" s="5"/>
      <c r="R58" s="1"/>
      <c r="S58" s="1">
        <f t="shared" si="4"/>
        <v>14.531772575250837</v>
      </c>
      <c r="T58" s="1">
        <f t="shared" si="5"/>
        <v>14.531772575250837</v>
      </c>
      <c r="U58" s="1">
        <v>47.4</v>
      </c>
      <c r="V58" s="1">
        <v>45.2</v>
      </c>
      <c r="W58" s="1">
        <v>20.2</v>
      </c>
      <c r="X58" s="1">
        <v>45.2</v>
      </c>
      <c r="Y58" s="11" t="s">
        <v>102</v>
      </c>
      <c r="Z58" s="1">
        <f t="shared" si="9"/>
        <v>0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83</v>
      </c>
      <c r="B59" s="1" t="s">
        <v>28</v>
      </c>
      <c r="C59" s="1">
        <v>548</v>
      </c>
      <c r="D59" s="1">
        <v>496</v>
      </c>
      <c r="E59" s="1">
        <v>205</v>
      </c>
      <c r="F59" s="1">
        <v>768</v>
      </c>
      <c r="G59" s="6">
        <v>0.28000000000000003</v>
      </c>
      <c r="H59" s="1">
        <v>45</v>
      </c>
      <c r="I59" s="1"/>
      <c r="J59" s="1">
        <v>199</v>
      </c>
      <c r="K59" s="1">
        <f t="shared" si="8"/>
        <v>6</v>
      </c>
      <c r="L59" s="1"/>
      <c r="M59" s="1"/>
      <c r="N59" s="1"/>
      <c r="O59" s="1">
        <f t="shared" si="3"/>
        <v>41</v>
      </c>
      <c r="P59" s="5"/>
      <c r="Q59" s="5"/>
      <c r="R59" s="1"/>
      <c r="S59" s="1">
        <f t="shared" si="4"/>
        <v>18.73170731707317</v>
      </c>
      <c r="T59" s="1">
        <f t="shared" si="5"/>
        <v>18.73170731707317</v>
      </c>
      <c r="U59" s="1">
        <v>34.200000000000003</v>
      </c>
      <c r="V59" s="1">
        <v>41.4</v>
      </c>
      <c r="W59" s="1">
        <v>0.6</v>
      </c>
      <c r="X59" s="1">
        <v>41.4</v>
      </c>
      <c r="Y59" s="11" t="s">
        <v>102</v>
      </c>
      <c r="Z59" s="1">
        <f t="shared" si="9"/>
        <v>0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84</v>
      </c>
      <c r="B60" s="1" t="s">
        <v>28</v>
      </c>
      <c r="C60" s="1">
        <v>880</v>
      </c>
      <c r="D60" s="1">
        <v>288</v>
      </c>
      <c r="E60" s="1">
        <v>309</v>
      </c>
      <c r="F60" s="1">
        <v>787</v>
      </c>
      <c r="G60" s="6">
        <v>0.35</v>
      </c>
      <c r="H60" s="1">
        <v>45</v>
      </c>
      <c r="I60" s="1"/>
      <c r="J60" s="1">
        <v>294</v>
      </c>
      <c r="K60" s="1">
        <f t="shared" si="8"/>
        <v>15</v>
      </c>
      <c r="L60" s="1"/>
      <c r="M60" s="1"/>
      <c r="N60" s="1"/>
      <c r="O60" s="1">
        <f t="shared" si="3"/>
        <v>61.8</v>
      </c>
      <c r="P60" s="5">
        <f t="shared" si="10"/>
        <v>16.399999999999977</v>
      </c>
      <c r="Q60" s="5"/>
      <c r="R60" s="1"/>
      <c r="S60" s="1">
        <f t="shared" si="4"/>
        <v>13</v>
      </c>
      <c r="T60" s="1">
        <f t="shared" si="5"/>
        <v>12.73462783171521</v>
      </c>
      <c r="U60" s="1">
        <v>38.799999999999997</v>
      </c>
      <c r="V60" s="1">
        <v>21.4</v>
      </c>
      <c r="W60" s="1">
        <v>22.2</v>
      </c>
      <c r="X60" s="1">
        <v>21.4</v>
      </c>
      <c r="Y60" s="1"/>
      <c r="Z60" s="1">
        <f t="shared" si="9"/>
        <v>5.7399999999999913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85</v>
      </c>
      <c r="B61" s="1" t="s">
        <v>28</v>
      </c>
      <c r="C61" s="1">
        <v>794</v>
      </c>
      <c r="D61" s="1">
        <v>720</v>
      </c>
      <c r="E61" s="1">
        <v>341</v>
      </c>
      <c r="F61" s="1">
        <v>1026</v>
      </c>
      <c r="G61" s="6">
        <v>0.28000000000000003</v>
      </c>
      <c r="H61" s="1">
        <v>45</v>
      </c>
      <c r="I61" s="1"/>
      <c r="J61" s="1">
        <v>332</v>
      </c>
      <c r="K61" s="1">
        <f t="shared" si="8"/>
        <v>9</v>
      </c>
      <c r="L61" s="1"/>
      <c r="M61" s="1"/>
      <c r="N61" s="1"/>
      <c r="O61" s="1">
        <f t="shared" si="3"/>
        <v>68.2</v>
      </c>
      <c r="P61" s="5"/>
      <c r="Q61" s="5"/>
      <c r="R61" s="1"/>
      <c r="S61" s="1">
        <f t="shared" si="4"/>
        <v>15.04398826979472</v>
      </c>
      <c r="T61" s="1">
        <f t="shared" si="5"/>
        <v>15.04398826979472</v>
      </c>
      <c r="U61" s="1">
        <v>60.2</v>
      </c>
      <c r="V61" s="1">
        <v>33.799999999999997</v>
      </c>
      <c r="W61" s="1">
        <v>7</v>
      </c>
      <c r="X61" s="1">
        <v>33.799999999999997</v>
      </c>
      <c r="Y61" s="11" t="s">
        <v>102</v>
      </c>
      <c r="Z61" s="1">
        <f t="shared" si="9"/>
        <v>0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86</v>
      </c>
      <c r="B62" s="1" t="s">
        <v>28</v>
      </c>
      <c r="C62" s="1">
        <v>706</v>
      </c>
      <c r="D62" s="1">
        <v>392</v>
      </c>
      <c r="E62" s="1">
        <v>323</v>
      </c>
      <c r="F62" s="1">
        <v>709</v>
      </c>
      <c r="G62" s="6">
        <v>0.35</v>
      </c>
      <c r="H62" s="1">
        <v>45</v>
      </c>
      <c r="I62" s="1"/>
      <c r="J62" s="1">
        <v>315</v>
      </c>
      <c r="K62" s="1">
        <f t="shared" si="8"/>
        <v>8</v>
      </c>
      <c r="L62" s="1"/>
      <c r="M62" s="1"/>
      <c r="N62" s="1"/>
      <c r="O62" s="1">
        <f t="shared" si="3"/>
        <v>64.599999999999994</v>
      </c>
      <c r="P62" s="5">
        <f t="shared" si="10"/>
        <v>130.79999999999995</v>
      </c>
      <c r="Q62" s="5"/>
      <c r="R62" s="1"/>
      <c r="S62" s="1">
        <f t="shared" si="4"/>
        <v>13</v>
      </c>
      <c r="T62" s="1">
        <f t="shared" si="5"/>
        <v>10.975232198142416</v>
      </c>
      <c r="U62" s="1">
        <v>41.8</v>
      </c>
      <c r="V62" s="1">
        <v>20.6</v>
      </c>
      <c r="W62" s="1">
        <v>27.4</v>
      </c>
      <c r="X62" s="1">
        <v>20.6</v>
      </c>
      <c r="Y62" s="1"/>
      <c r="Z62" s="1">
        <f t="shared" si="9"/>
        <v>45.77999999999998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87</v>
      </c>
      <c r="B63" s="1" t="s">
        <v>28</v>
      </c>
      <c r="C63" s="1">
        <v>36</v>
      </c>
      <c r="D63" s="1">
        <v>680</v>
      </c>
      <c r="E63" s="1">
        <v>7</v>
      </c>
      <c r="F63" s="1">
        <v>676</v>
      </c>
      <c r="G63" s="6">
        <v>0.28000000000000003</v>
      </c>
      <c r="H63" s="1">
        <v>45</v>
      </c>
      <c r="I63" s="1"/>
      <c r="J63" s="1">
        <v>29</v>
      </c>
      <c r="K63" s="1">
        <f t="shared" si="8"/>
        <v>-22</v>
      </c>
      <c r="L63" s="1"/>
      <c r="M63" s="1"/>
      <c r="N63" s="1"/>
      <c r="O63" s="1">
        <f t="shared" si="3"/>
        <v>1.4</v>
      </c>
      <c r="P63" s="5"/>
      <c r="Q63" s="5"/>
      <c r="R63" s="1"/>
      <c r="S63" s="1">
        <f t="shared" si="4"/>
        <v>482.85714285714289</v>
      </c>
      <c r="T63" s="1">
        <f t="shared" si="5"/>
        <v>482.85714285714289</v>
      </c>
      <c r="U63" s="1">
        <v>66.8</v>
      </c>
      <c r="V63" s="1">
        <v>36.799999999999997</v>
      </c>
      <c r="W63" s="1">
        <v>78.2</v>
      </c>
      <c r="X63" s="1">
        <v>36.799999999999997</v>
      </c>
      <c r="Y63" s="11" t="s">
        <v>102</v>
      </c>
      <c r="Z63" s="1">
        <f t="shared" si="9"/>
        <v>0</v>
      </c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88</v>
      </c>
      <c r="B64" s="1" t="s">
        <v>28</v>
      </c>
      <c r="C64" s="1">
        <v>97</v>
      </c>
      <c r="D64" s="1">
        <v>704</v>
      </c>
      <c r="E64" s="1">
        <v>110</v>
      </c>
      <c r="F64" s="1">
        <v>691</v>
      </c>
      <c r="G64" s="6">
        <v>0.35</v>
      </c>
      <c r="H64" s="1">
        <v>45</v>
      </c>
      <c r="I64" s="1"/>
      <c r="J64" s="1">
        <v>137</v>
      </c>
      <c r="K64" s="1">
        <f t="shared" si="8"/>
        <v>-27</v>
      </c>
      <c r="L64" s="1"/>
      <c r="M64" s="1"/>
      <c r="N64" s="1"/>
      <c r="O64" s="1">
        <f t="shared" si="3"/>
        <v>22</v>
      </c>
      <c r="P64" s="5"/>
      <c r="Q64" s="5"/>
      <c r="R64" s="1"/>
      <c r="S64" s="1">
        <f t="shared" si="4"/>
        <v>31.40909090909091</v>
      </c>
      <c r="T64" s="1">
        <f t="shared" si="5"/>
        <v>31.40909090909091</v>
      </c>
      <c r="U64" s="1">
        <v>59.4</v>
      </c>
      <c r="V64" s="1">
        <v>43.8</v>
      </c>
      <c r="W64" s="1">
        <v>94.4</v>
      </c>
      <c r="X64" s="1">
        <v>43.8</v>
      </c>
      <c r="Y64" s="11" t="s">
        <v>102</v>
      </c>
      <c r="Z64" s="1">
        <f t="shared" si="9"/>
        <v>0</v>
      </c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89</v>
      </c>
      <c r="B65" s="1" t="s">
        <v>28</v>
      </c>
      <c r="C65" s="1">
        <v>620</v>
      </c>
      <c r="D65" s="1">
        <v>768</v>
      </c>
      <c r="E65" s="1">
        <v>398</v>
      </c>
      <c r="F65" s="1">
        <v>853</v>
      </c>
      <c r="G65" s="6">
        <v>0.41</v>
      </c>
      <c r="H65" s="1">
        <v>45</v>
      </c>
      <c r="I65" s="1"/>
      <c r="J65" s="1">
        <v>396</v>
      </c>
      <c r="K65" s="1">
        <f t="shared" si="8"/>
        <v>2</v>
      </c>
      <c r="L65" s="1"/>
      <c r="M65" s="1"/>
      <c r="N65" s="1"/>
      <c r="O65" s="1">
        <f t="shared" si="3"/>
        <v>79.599999999999994</v>
      </c>
      <c r="P65" s="5">
        <f t="shared" si="10"/>
        <v>181.79999999999995</v>
      </c>
      <c r="Q65" s="5"/>
      <c r="R65" s="1"/>
      <c r="S65" s="1">
        <f t="shared" si="4"/>
        <v>13</v>
      </c>
      <c r="T65" s="1">
        <f t="shared" si="5"/>
        <v>10.716080402010052</v>
      </c>
      <c r="U65" s="1">
        <v>65.400000000000006</v>
      </c>
      <c r="V65" s="1">
        <v>16</v>
      </c>
      <c r="W65" s="1">
        <v>16</v>
      </c>
      <c r="X65" s="1">
        <v>1.4</v>
      </c>
      <c r="Y65" s="1"/>
      <c r="Z65" s="1">
        <f t="shared" si="9"/>
        <v>74.537999999999982</v>
      </c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90</v>
      </c>
      <c r="B66" s="1" t="s">
        <v>28</v>
      </c>
      <c r="C66" s="1">
        <v>191</v>
      </c>
      <c r="D66" s="1">
        <v>296</v>
      </c>
      <c r="E66" s="1">
        <v>330</v>
      </c>
      <c r="F66" s="1">
        <v>122</v>
      </c>
      <c r="G66" s="6">
        <v>0.5</v>
      </c>
      <c r="H66" s="1">
        <v>45</v>
      </c>
      <c r="I66" s="1"/>
      <c r="J66" s="1">
        <v>316</v>
      </c>
      <c r="K66" s="1">
        <f t="shared" ref="K66:K76" si="11">E66-J66</f>
        <v>14</v>
      </c>
      <c r="L66" s="1"/>
      <c r="M66" s="1"/>
      <c r="N66" s="1"/>
      <c r="O66" s="1">
        <f t="shared" si="3"/>
        <v>66</v>
      </c>
      <c r="P66" s="5">
        <f>12*O66-F66</f>
        <v>670</v>
      </c>
      <c r="Q66" s="5"/>
      <c r="R66" s="1"/>
      <c r="S66" s="1">
        <f t="shared" si="4"/>
        <v>12</v>
      </c>
      <c r="T66" s="1">
        <f t="shared" si="5"/>
        <v>1.8484848484848484</v>
      </c>
      <c r="U66" s="1">
        <v>25.8</v>
      </c>
      <c r="V66" s="1">
        <v>30</v>
      </c>
      <c r="W66" s="1">
        <v>29.8</v>
      </c>
      <c r="X66" s="1">
        <v>10</v>
      </c>
      <c r="Y66" s="1"/>
      <c r="Z66" s="1">
        <f t="shared" si="9"/>
        <v>335</v>
      </c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91</v>
      </c>
      <c r="B67" s="1" t="s">
        <v>28</v>
      </c>
      <c r="C67" s="1">
        <v>611</v>
      </c>
      <c r="D67" s="1">
        <v>1150</v>
      </c>
      <c r="E67" s="1">
        <v>306</v>
      </c>
      <c r="F67" s="1">
        <v>1096</v>
      </c>
      <c r="G67" s="6">
        <v>0.41</v>
      </c>
      <c r="H67" s="1">
        <v>45</v>
      </c>
      <c r="I67" s="1"/>
      <c r="J67" s="1">
        <v>304</v>
      </c>
      <c r="K67" s="1">
        <f t="shared" si="11"/>
        <v>2</v>
      </c>
      <c r="L67" s="1"/>
      <c r="M67" s="1"/>
      <c r="N67" s="1"/>
      <c r="O67" s="1">
        <f t="shared" si="3"/>
        <v>61.2</v>
      </c>
      <c r="P67" s="5"/>
      <c r="Q67" s="5"/>
      <c r="R67" s="1"/>
      <c r="S67" s="1">
        <f t="shared" si="4"/>
        <v>17.908496732026144</v>
      </c>
      <c r="T67" s="1">
        <f t="shared" si="5"/>
        <v>17.908496732026144</v>
      </c>
      <c r="U67" s="1">
        <v>83.2</v>
      </c>
      <c r="V67" s="1">
        <v>95</v>
      </c>
      <c r="W67" s="1">
        <v>94.6</v>
      </c>
      <c r="X67" s="1">
        <v>63.805199999999999</v>
      </c>
      <c r="Y67" s="11" t="s">
        <v>102</v>
      </c>
      <c r="Z67" s="1">
        <f t="shared" si="9"/>
        <v>0</v>
      </c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92</v>
      </c>
      <c r="B68" s="1" t="s">
        <v>28</v>
      </c>
      <c r="C68" s="1">
        <v>160</v>
      </c>
      <c r="D68" s="1">
        <v>40</v>
      </c>
      <c r="E68" s="1">
        <v>59</v>
      </c>
      <c r="F68" s="1">
        <v>139</v>
      </c>
      <c r="G68" s="6">
        <v>0.5</v>
      </c>
      <c r="H68" s="1">
        <v>45</v>
      </c>
      <c r="I68" s="1"/>
      <c r="J68" s="1">
        <v>59</v>
      </c>
      <c r="K68" s="1">
        <f t="shared" si="11"/>
        <v>0</v>
      </c>
      <c r="L68" s="1"/>
      <c r="M68" s="1"/>
      <c r="N68" s="1"/>
      <c r="O68" s="1">
        <f t="shared" si="3"/>
        <v>11.8</v>
      </c>
      <c r="P68" s="5">
        <f t="shared" si="10"/>
        <v>14.400000000000006</v>
      </c>
      <c r="Q68" s="5"/>
      <c r="R68" s="1"/>
      <c r="S68" s="1">
        <f t="shared" si="4"/>
        <v>13</v>
      </c>
      <c r="T68" s="1">
        <f t="shared" si="5"/>
        <v>11.779661016949152</v>
      </c>
      <c r="U68" s="1">
        <v>8.1999999999999993</v>
      </c>
      <c r="V68" s="1">
        <v>8.1999999999999993</v>
      </c>
      <c r="W68" s="1">
        <v>9.6</v>
      </c>
      <c r="X68" s="1">
        <v>8.1999999999999993</v>
      </c>
      <c r="Y68" s="1"/>
      <c r="Z68" s="1">
        <f t="shared" si="9"/>
        <v>7.2000000000000028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93</v>
      </c>
      <c r="B69" s="1" t="s">
        <v>28</v>
      </c>
      <c r="C69" s="1">
        <v>104</v>
      </c>
      <c r="D69" s="1">
        <v>400</v>
      </c>
      <c r="E69" s="1">
        <v>32</v>
      </c>
      <c r="F69" s="1">
        <v>398</v>
      </c>
      <c r="G69" s="6">
        <v>0.41</v>
      </c>
      <c r="H69" s="1">
        <v>45</v>
      </c>
      <c r="I69" s="1"/>
      <c r="J69" s="1">
        <v>32</v>
      </c>
      <c r="K69" s="1">
        <f t="shared" si="11"/>
        <v>0</v>
      </c>
      <c r="L69" s="1"/>
      <c r="M69" s="1"/>
      <c r="N69" s="1"/>
      <c r="O69" s="1">
        <f t="shared" si="3"/>
        <v>6.4</v>
      </c>
      <c r="P69" s="5"/>
      <c r="Q69" s="5"/>
      <c r="R69" s="1"/>
      <c r="S69" s="1">
        <f t="shared" si="4"/>
        <v>62.1875</v>
      </c>
      <c r="T69" s="1">
        <f t="shared" si="5"/>
        <v>62.1875</v>
      </c>
      <c r="U69" s="1">
        <v>38.6</v>
      </c>
      <c r="V69" s="1">
        <v>41</v>
      </c>
      <c r="W69" s="1">
        <v>40.799999999999997</v>
      </c>
      <c r="X69" s="1">
        <v>28.4</v>
      </c>
      <c r="Y69" s="11" t="s">
        <v>102</v>
      </c>
      <c r="Z69" s="1">
        <f t="shared" si="9"/>
        <v>0</v>
      </c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0" t="s">
        <v>94</v>
      </c>
      <c r="B70" s="1" t="s">
        <v>28</v>
      </c>
      <c r="C70" s="1"/>
      <c r="D70" s="1">
        <v>20</v>
      </c>
      <c r="E70" s="1">
        <v>18</v>
      </c>
      <c r="F70" s="1">
        <v>2</v>
      </c>
      <c r="G70" s="6">
        <v>0.4</v>
      </c>
      <c r="H70" s="1" t="e">
        <v>#N/A</v>
      </c>
      <c r="I70" s="1"/>
      <c r="J70" s="1">
        <v>18</v>
      </c>
      <c r="K70" s="1">
        <f t="shared" si="11"/>
        <v>0</v>
      </c>
      <c r="L70" s="1"/>
      <c r="M70" s="1"/>
      <c r="N70" s="1"/>
      <c r="O70" s="1">
        <f t="shared" si="3"/>
        <v>3.6</v>
      </c>
      <c r="P70" s="5">
        <f>11*O70-F70</f>
        <v>37.6</v>
      </c>
      <c r="Q70" s="5"/>
      <c r="R70" s="1"/>
      <c r="S70" s="1">
        <f t="shared" si="4"/>
        <v>11</v>
      </c>
      <c r="T70" s="1">
        <f t="shared" si="5"/>
        <v>0.55555555555555558</v>
      </c>
      <c r="U70" s="1">
        <v>0</v>
      </c>
      <c r="V70" s="1">
        <v>0</v>
      </c>
      <c r="W70" s="1">
        <v>0</v>
      </c>
      <c r="X70" s="1">
        <v>0</v>
      </c>
      <c r="Y70" s="1"/>
      <c r="Z70" s="1">
        <f t="shared" ref="Z70:Z76" si="12">P70*G70</f>
        <v>15.040000000000001</v>
      </c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95</v>
      </c>
      <c r="B71" s="1" t="s">
        <v>30</v>
      </c>
      <c r="C71" s="1">
        <v>432.90499999999997</v>
      </c>
      <c r="D71" s="1"/>
      <c r="E71" s="1">
        <v>136.01599999999999</v>
      </c>
      <c r="F71" s="1">
        <v>284.74900000000002</v>
      </c>
      <c r="G71" s="6">
        <v>1</v>
      </c>
      <c r="H71" s="1">
        <v>60</v>
      </c>
      <c r="I71" s="1"/>
      <c r="J71" s="1">
        <v>134.19800000000001</v>
      </c>
      <c r="K71" s="1">
        <f t="shared" si="11"/>
        <v>1.8179999999999836</v>
      </c>
      <c r="L71" s="1"/>
      <c r="M71" s="1"/>
      <c r="N71" s="1"/>
      <c r="O71" s="1">
        <f t="shared" ref="O71:O76" si="13">E71/5</f>
        <v>27.203199999999999</v>
      </c>
      <c r="P71" s="5">
        <f t="shared" si="10"/>
        <v>68.892599999999959</v>
      </c>
      <c r="Q71" s="5"/>
      <c r="R71" s="1"/>
      <c r="S71" s="1">
        <f t="shared" ref="S71:S76" si="14">(F71+P71)/O71</f>
        <v>13</v>
      </c>
      <c r="T71" s="1">
        <f t="shared" ref="T71:T76" si="15">F71/O71</f>
        <v>10.467481766850961</v>
      </c>
      <c r="U71" s="1">
        <v>25.643000000000001</v>
      </c>
      <c r="V71" s="1">
        <v>33.677</v>
      </c>
      <c r="W71" s="1">
        <v>32.2624</v>
      </c>
      <c r="X71" s="1">
        <v>0</v>
      </c>
      <c r="Y71" s="1"/>
      <c r="Z71" s="1">
        <f t="shared" si="12"/>
        <v>68.892599999999959</v>
      </c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96</v>
      </c>
      <c r="B72" s="1" t="s">
        <v>28</v>
      </c>
      <c r="C72" s="1"/>
      <c r="D72" s="1">
        <v>328</v>
      </c>
      <c r="E72" s="1"/>
      <c r="F72" s="1">
        <v>328</v>
      </c>
      <c r="G72" s="6">
        <v>0.31</v>
      </c>
      <c r="H72" s="1" t="e">
        <v>#N/A</v>
      </c>
      <c r="I72" s="1"/>
      <c r="J72" s="1"/>
      <c r="K72" s="1">
        <f t="shared" si="11"/>
        <v>0</v>
      </c>
      <c r="L72" s="1"/>
      <c r="M72" s="1"/>
      <c r="N72" s="1"/>
      <c r="O72" s="1">
        <f t="shared" si="13"/>
        <v>0</v>
      </c>
      <c r="P72" s="5"/>
      <c r="Q72" s="5"/>
      <c r="R72" s="1"/>
      <c r="S72" s="1" t="e">
        <f t="shared" si="14"/>
        <v>#DIV/0!</v>
      </c>
      <c r="T72" s="1" t="e">
        <f t="shared" si="15"/>
        <v>#DIV/0!</v>
      </c>
      <c r="U72" s="1">
        <v>0</v>
      </c>
      <c r="V72" s="1">
        <v>0</v>
      </c>
      <c r="W72" s="1">
        <v>0</v>
      </c>
      <c r="X72" s="1">
        <v>0</v>
      </c>
      <c r="Y72" s="1"/>
      <c r="Z72" s="1">
        <f t="shared" si="12"/>
        <v>0</v>
      </c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97</v>
      </c>
      <c r="B73" s="1" t="s">
        <v>30</v>
      </c>
      <c r="C73" s="1">
        <v>40</v>
      </c>
      <c r="D73" s="1"/>
      <c r="E73" s="1">
        <v>9.4329999999999998</v>
      </c>
      <c r="F73" s="1">
        <v>27.876000000000001</v>
      </c>
      <c r="G73" s="6">
        <v>0</v>
      </c>
      <c r="H73" s="1" t="e">
        <v>#N/A</v>
      </c>
      <c r="I73" s="1"/>
      <c r="J73" s="1">
        <v>9.4329999999999998</v>
      </c>
      <c r="K73" s="1">
        <f t="shared" si="11"/>
        <v>0</v>
      </c>
      <c r="L73" s="1"/>
      <c r="M73" s="1"/>
      <c r="N73" s="1"/>
      <c r="O73" s="1">
        <f t="shared" si="13"/>
        <v>1.8866000000000001</v>
      </c>
      <c r="P73" s="5"/>
      <c r="Q73" s="5"/>
      <c r="R73" s="1"/>
      <c r="S73" s="1">
        <f t="shared" si="14"/>
        <v>14.77578713028729</v>
      </c>
      <c r="T73" s="1">
        <f t="shared" si="15"/>
        <v>14.77578713028729</v>
      </c>
      <c r="U73" s="1">
        <v>1.3472</v>
      </c>
      <c r="V73" s="1">
        <v>0</v>
      </c>
      <c r="W73" s="1">
        <v>0</v>
      </c>
      <c r="X73" s="1">
        <v>0</v>
      </c>
      <c r="Y73" s="1"/>
      <c r="Z73" s="1">
        <f t="shared" si="12"/>
        <v>0</v>
      </c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98</v>
      </c>
      <c r="B74" s="1" t="s">
        <v>28</v>
      </c>
      <c r="C74" s="1">
        <v>27</v>
      </c>
      <c r="D74" s="1">
        <v>60</v>
      </c>
      <c r="E74" s="1">
        <v>56</v>
      </c>
      <c r="F74" s="1">
        <v>26</v>
      </c>
      <c r="G74" s="6">
        <v>0</v>
      </c>
      <c r="H74" s="1" t="e">
        <v>#N/A</v>
      </c>
      <c r="I74" s="1"/>
      <c r="J74" s="1">
        <v>54</v>
      </c>
      <c r="K74" s="1">
        <f t="shared" si="11"/>
        <v>2</v>
      </c>
      <c r="L74" s="1"/>
      <c r="M74" s="1"/>
      <c r="N74" s="1"/>
      <c r="O74" s="1">
        <f t="shared" si="13"/>
        <v>11.2</v>
      </c>
      <c r="P74" s="5"/>
      <c r="Q74" s="5"/>
      <c r="R74" s="1"/>
      <c r="S74" s="1">
        <f t="shared" si="14"/>
        <v>2.3214285714285716</v>
      </c>
      <c r="T74" s="1">
        <f t="shared" si="15"/>
        <v>2.3214285714285716</v>
      </c>
      <c r="U74" s="1">
        <v>1.6</v>
      </c>
      <c r="V74" s="1">
        <v>0</v>
      </c>
      <c r="W74" s="1">
        <v>0</v>
      </c>
      <c r="X74" s="1">
        <v>0</v>
      </c>
      <c r="Y74" s="1"/>
      <c r="Z74" s="1">
        <f t="shared" si="12"/>
        <v>0</v>
      </c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99</v>
      </c>
      <c r="B75" s="1" t="s">
        <v>28</v>
      </c>
      <c r="C75" s="1">
        <v>16</v>
      </c>
      <c r="D75" s="1">
        <v>178</v>
      </c>
      <c r="E75" s="1">
        <v>103</v>
      </c>
      <c r="F75" s="1">
        <v>69</v>
      </c>
      <c r="G75" s="6">
        <v>0</v>
      </c>
      <c r="H75" s="1">
        <v>45</v>
      </c>
      <c r="I75" s="1"/>
      <c r="J75" s="1">
        <v>100</v>
      </c>
      <c r="K75" s="1">
        <f t="shared" si="11"/>
        <v>3</v>
      </c>
      <c r="L75" s="1"/>
      <c r="M75" s="1"/>
      <c r="N75" s="1"/>
      <c r="O75" s="1">
        <f t="shared" si="13"/>
        <v>20.6</v>
      </c>
      <c r="P75" s="5"/>
      <c r="Q75" s="5"/>
      <c r="R75" s="1"/>
      <c r="S75" s="1">
        <f t="shared" si="14"/>
        <v>3.349514563106796</v>
      </c>
      <c r="T75" s="1">
        <f t="shared" si="15"/>
        <v>3.349514563106796</v>
      </c>
      <c r="U75" s="1">
        <v>8.1999999999999993</v>
      </c>
      <c r="V75" s="1">
        <v>0</v>
      </c>
      <c r="W75" s="1">
        <v>4.8</v>
      </c>
      <c r="X75" s="1">
        <v>0</v>
      </c>
      <c r="Y75" s="1"/>
      <c r="Z75" s="1">
        <f t="shared" si="12"/>
        <v>0</v>
      </c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100</v>
      </c>
      <c r="B76" s="1" t="s">
        <v>30</v>
      </c>
      <c r="C76" s="1">
        <v>45.743000000000002</v>
      </c>
      <c r="D76" s="1">
        <v>30.643999999999998</v>
      </c>
      <c r="E76" s="1">
        <v>44.290999999999997</v>
      </c>
      <c r="F76" s="1">
        <v>21.388999999999999</v>
      </c>
      <c r="G76" s="6">
        <v>0</v>
      </c>
      <c r="H76" s="1">
        <v>45</v>
      </c>
      <c r="I76" s="1"/>
      <c r="J76" s="1">
        <v>44.048000000000002</v>
      </c>
      <c r="K76" s="1">
        <f t="shared" si="11"/>
        <v>0.242999999999995</v>
      </c>
      <c r="L76" s="1"/>
      <c r="M76" s="1"/>
      <c r="N76" s="1"/>
      <c r="O76" s="1">
        <f t="shared" si="13"/>
        <v>8.8582000000000001</v>
      </c>
      <c r="P76" s="5"/>
      <c r="Q76" s="5"/>
      <c r="R76" s="1"/>
      <c r="S76" s="1">
        <f t="shared" si="14"/>
        <v>2.4145989027116119</v>
      </c>
      <c r="T76" s="1">
        <f t="shared" si="15"/>
        <v>2.4145989027116119</v>
      </c>
      <c r="U76" s="1">
        <v>2.9927999999999999</v>
      </c>
      <c r="V76" s="1">
        <v>0</v>
      </c>
      <c r="W76" s="1">
        <v>9.9813999999999989</v>
      </c>
      <c r="X76" s="1">
        <v>0</v>
      </c>
      <c r="Y76" s="1"/>
      <c r="Z76" s="1">
        <f t="shared" si="12"/>
        <v>0</v>
      </c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Z76" xr:uid="{6C12EC24-3C98-49B9-A195-FF4663A6899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2024-02-20T09:23:57Z</dcterms:created>
  <dcterms:modified xsi:type="dcterms:W3CDTF">2024-02-27T11:47:16Z</dcterms:modified>
</cp:coreProperties>
</file>