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"/>
    </mc:Choice>
  </mc:AlternateContent>
  <xr:revisionPtr revIDLastSave="0" documentId="13_ncr:1_{315ADBA7-9E34-4353-B88C-DDB330315D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O35" i="1" s="1"/>
  <c r="E67" i="1"/>
  <c r="O67" i="1" s="1"/>
  <c r="E66" i="1"/>
  <c r="O66" i="1" s="1"/>
  <c r="P66" i="1" s="1"/>
  <c r="AA66" i="1" s="1"/>
  <c r="O7" i="1"/>
  <c r="O8" i="1"/>
  <c r="O9" i="1"/>
  <c r="O10" i="1"/>
  <c r="P10" i="1" s="1"/>
  <c r="AA10" i="1" s="1"/>
  <c r="O11" i="1"/>
  <c r="O12" i="1"/>
  <c r="O13" i="1"/>
  <c r="O14" i="1"/>
  <c r="P14" i="1" s="1"/>
  <c r="AA14" i="1" s="1"/>
  <c r="O15" i="1"/>
  <c r="O16" i="1"/>
  <c r="O17" i="1"/>
  <c r="O18" i="1"/>
  <c r="P18" i="1" s="1"/>
  <c r="AA18" i="1" s="1"/>
  <c r="O19" i="1"/>
  <c r="O20" i="1"/>
  <c r="P20" i="1" s="1"/>
  <c r="AA20" i="1" s="1"/>
  <c r="O21" i="1"/>
  <c r="P21" i="1" s="1"/>
  <c r="O22" i="1"/>
  <c r="P22" i="1" s="1"/>
  <c r="AA22" i="1" s="1"/>
  <c r="O23" i="1"/>
  <c r="O24" i="1"/>
  <c r="P24" i="1" s="1"/>
  <c r="AA24" i="1" s="1"/>
  <c r="O25" i="1"/>
  <c r="O26" i="1"/>
  <c r="P26" i="1" s="1"/>
  <c r="AA26" i="1" s="1"/>
  <c r="O27" i="1"/>
  <c r="O28" i="1"/>
  <c r="O29" i="1"/>
  <c r="O30" i="1"/>
  <c r="P30" i="1" s="1"/>
  <c r="AA30" i="1" s="1"/>
  <c r="O31" i="1"/>
  <c r="O32" i="1"/>
  <c r="O33" i="1"/>
  <c r="O34" i="1"/>
  <c r="P34" i="1" s="1"/>
  <c r="AA34" i="1" s="1"/>
  <c r="O36" i="1"/>
  <c r="O37" i="1"/>
  <c r="O38" i="1"/>
  <c r="P38" i="1" s="1"/>
  <c r="AA38" i="1" s="1"/>
  <c r="O39" i="1"/>
  <c r="P39" i="1" s="1"/>
  <c r="O40" i="1"/>
  <c r="P40" i="1" s="1"/>
  <c r="O41" i="1"/>
  <c r="P41" i="1" s="1"/>
  <c r="O42" i="1"/>
  <c r="P42" i="1" s="1"/>
  <c r="AA42" i="1" s="1"/>
  <c r="O43" i="1"/>
  <c r="O44" i="1"/>
  <c r="O45" i="1"/>
  <c r="O46" i="1"/>
  <c r="P46" i="1" s="1"/>
  <c r="AA46" i="1" s="1"/>
  <c r="O47" i="1"/>
  <c r="O48" i="1"/>
  <c r="O49" i="1"/>
  <c r="O50" i="1"/>
  <c r="P50" i="1" s="1"/>
  <c r="AA50" i="1" s="1"/>
  <c r="O51" i="1"/>
  <c r="O52" i="1"/>
  <c r="P52" i="1" s="1"/>
  <c r="O53" i="1"/>
  <c r="P53" i="1" s="1"/>
  <c r="O54" i="1"/>
  <c r="O55" i="1"/>
  <c r="P55" i="1" s="1"/>
  <c r="O56" i="1"/>
  <c r="O57" i="1"/>
  <c r="O58" i="1"/>
  <c r="P58" i="1" s="1"/>
  <c r="AA58" i="1" s="1"/>
  <c r="O59" i="1"/>
  <c r="O60" i="1"/>
  <c r="O61" i="1"/>
  <c r="O62" i="1"/>
  <c r="P62" i="1" s="1"/>
  <c r="AA62" i="1" s="1"/>
  <c r="O63" i="1"/>
  <c r="O64" i="1"/>
  <c r="O65" i="1"/>
  <c r="P65" i="1" s="1"/>
  <c r="O68" i="1"/>
  <c r="O69" i="1"/>
  <c r="O70" i="1"/>
  <c r="O71" i="1"/>
  <c r="O72" i="1"/>
  <c r="O73" i="1"/>
  <c r="S73" i="1" s="1"/>
  <c r="O74" i="1"/>
  <c r="S74" i="1" s="1"/>
  <c r="O75" i="1"/>
  <c r="S75" i="1" s="1"/>
  <c r="O6" i="1"/>
  <c r="P6" i="1" s="1"/>
  <c r="AA8" i="1"/>
  <c r="AA12" i="1"/>
  <c r="AA16" i="1"/>
  <c r="AA28" i="1"/>
  <c r="AA32" i="1"/>
  <c r="AA73" i="1"/>
  <c r="AA74" i="1"/>
  <c r="AA75" i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P54" i="1" l="1"/>
  <c r="AA54" i="1" s="1"/>
  <c r="P70" i="1"/>
  <c r="AA70" i="1" s="1"/>
  <c r="S62" i="1"/>
  <c r="S58" i="1"/>
  <c r="S54" i="1"/>
  <c r="S50" i="1"/>
  <c r="S46" i="1"/>
  <c r="S42" i="1"/>
  <c r="S38" i="1"/>
  <c r="AA36" i="1"/>
  <c r="P33" i="1"/>
  <c r="AA33" i="1" s="1"/>
  <c r="P31" i="1"/>
  <c r="AA31" i="1" s="1"/>
  <c r="P29" i="1"/>
  <c r="AA29" i="1" s="1"/>
  <c r="P27" i="1"/>
  <c r="AA27" i="1" s="1"/>
  <c r="P25" i="1"/>
  <c r="AA25" i="1" s="1"/>
  <c r="P23" i="1"/>
  <c r="AA23" i="1" s="1"/>
  <c r="AA21" i="1"/>
  <c r="AA19" i="1"/>
  <c r="P17" i="1"/>
  <c r="AA17" i="1" s="1"/>
  <c r="P15" i="1"/>
  <c r="AA15" i="1" s="1"/>
  <c r="AA13" i="1"/>
  <c r="P11" i="1"/>
  <c r="AA11" i="1" s="1"/>
  <c r="P9" i="1"/>
  <c r="AA9" i="1" s="1"/>
  <c r="P7" i="1"/>
  <c r="AA7" i="1" s="1"/>
  <c r="P67" i="1"/>
  <c r="AA67" i="1" s="1"/>
  <c r="P72" i="1"/>
  <c r="AA72" i="1" s="1"/>
  <c r="P68" i="1"/>
  <c r="AA68" i="1" s="1"/>
  <c r="P64" i="1"/>
  <c r="AA64" i="1" s="1"/>
  <c r="P60" i="1"/>
  <c r="AA60" i="1" s="1"/>
  <c r="P56" i="1"/>
  <c r="AA56" i="1" s="1"/>
  <c r="AA52" i="1"/>
  <c r="P48" i="1"/>
  <c r="AA48" i="1" s="1"/>
  <c r="P44" i="1"/>
  <c r="AA44" i="1" s="1"/>
  <c r="AA40" i="1"/>
  <c r="AA71" i="1"/>
  <c r="P69" i="1"/>
  <c r="AA69" i="1" s="1"/>
  <c r="AA65" i="1"/>
  <c r="P63" i="1"/>
  <c r="AA63" i="1" s="1"/>
  <c r="P61" i="1"/>
  <c r="AA61" i="1" s="1"/>
  <c r="AA59" i="1"/>
  <c r="AA57" i="1"/>
  <c r="AA55" i="1"/>
  <c r="AA53" i="1"/>
  <c r="P51" i="1"/>
  <c r="AA51" i="1" s="1"/>
  <c r="P49" i="1"/>
  <c r="AA49" i="1" s="1"/>
  <c r="P47" i="1"/>
  <c r="AA47" i="1" s="1"/>
  <c r="AA45" i="1"/>
  <c r="P43" i="1"/>
  <c r="AA43" i="1" s="1"/>
  <c r="AA41" i="1"/>
  <c r="AA39" i="1"/>
  <c r="AA37" i="1"/>
  <c r="P35" i="1"/>
  <c r="AA35" i="1" s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6" i="1"/>
  <c r="AA6" i="1"/>
  <c r="K66" i="1"/>
  <c r="S6" i="1"/>
  <c r="K67" i="1"/>
  <c r="K35" i="1"/>
  <c r="E5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6" i="1"/>
  <c r="O5" i="1"/>
  <c r="AA5" i="1" l="1"/>
  <c r="S70" i="1"/>
  <c r="S72" i="1"/>
  <c r="S41" i="1"/>
  <c r="S61" i="1"/>
  <c r="K5" i="1"/>
  <c r="P5" i="1"/>
  <c r="S35" i="1"/>
  <c r="S39" i="1"/>
  <c r="S43" i="1"/>
  <c r="S47" i="1"/>
  <c r="S51" i="1"/>
  <c r="S55" i="1"/>
  <c r="S59" i="1"/>
  <c r="S63" i="1"/>
  <c r="S69" i="1"/>
  <c r="S67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6" i="1"/>
  <c r="S40" i="1"/>
  <c r="S44" i="1"/>
  <c r="S48" i="1"/>
  <c r="S52" i="1"/>
  <c r="S56" i="1"/>
  <c r="S60" i="1"/>
  <c r="S64" i="1"/>
  <c r="S37" i="1"/>
  <c r="S45" i="1"/>
  <c r="S49" i="1"/>
  <c r="S53" i="1"/>
  <c r="S57" i="1"/>
  <c r="S65" i="1"/>
  <c r="S71" i="1"/>
  <c r="S68" i="1"/>
</calcChain>
</file>

<file path=xl/sharedStrings.xml><?xml version="1.0" encoding="utf-8"?>
<sst xmlns="http://schemas.openxmlformats.org/spreadsheetml/2006/main" count="185" uniqueCount="107">
  <si>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</si>
  <si>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</si>
  <si>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</si>
  <si>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</si>
  <si>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</si>
  <si>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</si>
  <si>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</si>
  <si>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</si>
  <si>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</si>
  <si>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</si>
  <si>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</si>
  <si>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</si>
  <si>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</si>
  <si>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</si>
  <si>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</si>
  <si>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</si>
  <si>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</si>
  <si>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</si>
  <si>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</si>
  <si>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</si>
  <si>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</si>
  <si>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</si>
  <si>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</si>
  <si>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25,02,</t>
  </si>
  <si>
    <t>27,02,</t>
  </si>
  <si>
    <t>20,02,</t>
  </si>
  <si>
    <t>13,02,</t>
  </si>
  <si>
    <t>06,02,</t>
  </si>
  <si>
    <t>24,01,</t>
  </si>
  <si>
    <t>13,01,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</si>
  <si>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</si>
  <si>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</si>
  <si>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</si>
  <si>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</si>
  <si>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</si>
  <si>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</si>
  <si>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</si>
  <si>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</si>
  <si>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</si>
  <si>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</si>
  <si>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</si>
  <si>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</si>
  <si>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</si>
  <si>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</si>
  <si>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</si>
  <si>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</si>
  <si>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</si>
  <si>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</si>
  <si>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</si>
  <si>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</si>
  <si>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</si>
  <si>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</si>
  <si>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</si>
  <si>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</si>
  <si>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</si>
  <si>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</si>
  <si>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</si>
  <si>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</si>
  <si>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</si>
  <si>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</si>
  <si>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</si>
  <si>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</si>
  <si>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</si>
  <si>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</si>
  <si>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</si>
  <si>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приход Х2!!</t>
  </si>
  <si>
    <t>пробный заказ / приход Х2!!</t>
  </si>
  <si>
    <t>6159 ВРЕМЯ ОЛИВЬЕ Папа может вар п/о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</si>
  <si>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</si>
  <si>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</si>
  <si>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Мрамарная и Балыковая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</si>
  <si>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</si>
  <si>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</si>
  <si>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</si>
  <si>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</si>
  <si>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пробный заказ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</si>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</sst>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ySplit="5" topLeftCell="A6" activePane="bottomLeft" state="frozen"/>
      <selection pane="bottomLeft" activeCell="R16" sqref="R16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28515625" style="8" customWidth="1"/>
    <col min="8" max="8" width="5.28515625" customWidth="1"/>
    <col min="9" max="9" width="11.28515625" customWidth="1"/>
    <col min="10" max="11" width="8" customWidth="1"/>
    <col min="12" max="13" width="1.140625" customWidth="1"/>
    <col min="14" max="14" width="8" customWidth="1"/>
    <col min="15" max="17" width="6.7109375" customWidth="1"/>
    <col min="18" max="18" width="20.140625" customWidth="1"/>
    <col min="19" max="20" width="5.140625" customWidth="1"/>
    <col min="21" max="25" width="6.85546875" customWidth="1"/>
    <col min="26" max="26" width="28.710937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15636.481</v>
      </c>
      <c r="F5" s="4">
        <f>SUM(F6:F499)</f>
        <v>18462.287</v>
      </c>
      <c r="G5" s="6"/>
      <c r="H5" s="1"/>
      <c r="I5" s="1"/>
      <c r="J5" s="4">
        <f t="shared" ref="J5:Q5" si="0">SUM(J6:J499)</f>
        <v>15371.415000000003</v>
      </c>
      <c r="K5" s="4">
        <f t="shared" si="0"/>
        <v>265.06599999999997</v>
      </c>
      <c r="L5" s="4">
        <f t="shared" si="0"/>
        <v>0</v>
      </c>
      <c r="M5" s="4">
        <f t="shared" si="0"/>
        <v>0</v>
      </c>
      <c r="N5" s="4">
        <f t="shared" si="0"/>
        <v>9839.6097999999984</v>
      </c>
      <c r="O5" s="4">
        <f t="shared" si="0"/>
        <v>3127.2962000000007</v>
      </c>
      <c r="P5" s="4">
        <f t="shared" si="0"/>
        <v>15497.107000000002</v>
      </c>
      <c r="Q5" s="4">
        <f t="shared" si="0"/>
        <v>0</v>
      </c>
      <c r="R5" s="1"/>
      <c r="S5" s="1"/>
      <c r="T5" s="1"/>
      <c r="U5" s="4">
        <f>SUM(U6:U499)</f>
        <v>2796.1424000000002</v>
      </c>
      <c r="V5" s="4">
        <f>SUM(V6:V499)</f>
        <v>2762.8113999999996</v>
      </c>
      <c r="W5" s="4">
        <f>SUM(W6:W499)</f>
        <v>3021.7268000000004</v>
      </c>
      <c r="X5" s="4">
        <f>SUM(X6:X499)</f>
        <v>3685.4354000000003</v>
      </c>
      <c r="Y5" s="4">
        <f>SUM(Y6:Y499)</f>
        <v>2859.6731999999993</v>
      </c>
      <c r="Z5" s="1"/>
      <c r="AA5" s="4">
        <f>SUM(AA6:AA499)</f>
        <v>7518.6590000000024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294</v>
      </c>
      <c r="D6" s="1">
        <v>96</v>
      </c>
      <c r="E6" s="1">
        <v>295</v>
      </c>
      <c r="F6" s="1">
        <v>50</v>
      </c>
      <c r="G6" s="6">
        <v>0.4</v>
      </c>
      <c r="H6" s="1">
        <v>60</v>
      </c>
      <c r="I6" s="1"/>
      <c r="J6" s="1">
        <v>292</v>
      </c>
      <c r="K6" s="1">
        <f t="shared" ref="K6:K36" si="1">E6-J6</f>
        <v>3</v>
      </c>
      <c r="L6" s="1"/>
      <c r="M6" s="1"/>
      <c r="N6" s="1">
        <v>214.8000000000001</v>
      </c>
      <c r="O6" s="1">
        <f>E6/5</f>
        <v>59</v>
      </c>
      <c r="P6" s="5">
        <f>14*O6-N6-F6</f>
        <v>561.19999999999993</v>
      </c>
      <c r="Q6" s="5"/>
      <c r="R6" s="1"/>
      <c r="S6" s="1">
        <f>(F6+N6+P6)/O6</f>
        <v>14</v>
      </c>
      <c r="T6" s="1">
        <f>(F6+N6)/O6</f>
        <v>4.4881355932203402</v>
      </c>
      <c r="U6" s="1">
        <v>40.200000000000003</v>
      </c>
      <c r="V6" s="1">
        <v>32.6</v>
      </c>
      <c r="W6" s="1">
        <v>45.2</v>
      </c>
      <c r="X6" s="1">
        <v>26.2</v>
      </c>
      <c r="Y6" s="1">
        <v>32.4</v>
      </c>
      <c r="Z6" s="1"/>
      <c r="AA6" s="1">
        <f>P6*G6</f>
        <v>224.48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5.2</v>
      </c>
      <c r="D7" s="1">
        <v>21.722000000000001</v>
      </c>
      <c r="E7" s="1">
        <v>12.146000000000001</v>
      </c>
      <c r="F7" s="1">
        <v>10.74</v>
      </c>
      <c r="G7" s="6">
        <v>1</v>
      </c>
      <c r="H7" s="1">
        <v>60</v>
      </c>
      <c r="I7" s="1"/>
      <c r="J7" s="1">
        <v>12</v>
      </c>
      <c r="K7" s="1">
        <f t="shared" si="1"/>
        <v>0.1460000000000008</v>
      </c>
      <c r="L7" s="1"/>
      <c r="M7" s="1"/>
      <c r="N7" s="1">
        <v>11.113799999999999</v>
      </c>
      <c r="O7" s="1">
        <f t="shared" ref="O7:O70" si="2">E7/5</f>
        <v>2.4292000000000002</v>
      </c>
      <c r="P7" s="5">
        <f t="shared" ref="P7:P69" si="3">14*O7-N7-F7</f>
        <v>12.155000000000003</v>
      </c>
      <c r="Q7" s="5"/>
      <c r="R7" s="1"/>
      <c r="S7" s="1">
        <f t="shared" ref="S7:S70" si="4">(F7+N7+P7)/O7</f>
        <v>13.999999999999998</v>
      </c>
      <c r="T7" s="1">
        <f t="shared" ref="T7:T70" si="5">(F7+N7)/O7</f>
        <v>8.9962950765684173</v>
      </c>
      <c r="U7" s="1">
        <v>2.4232</v>
      </c>
      <c r="V7" s="1">
        <v>4.5819999999999999</v>
      </c>
      <c r="W7" s="1">
        <v>5.9192</v>
      </c>
      <c r="X7" s="1">
        <v>5.9352</v>
      </c>
      <c r="Y7" s="1">
        <v>4.3360000000000003</v>
      </c>
      <c r="Z7" s="1"/>
      <c r="AA7" s="1">
        <f t="shared" ref="AA7:AA69" si="6">P7*G7</f>
        <v>12.155000000000003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33</v>
      </c>
      <c r="C8" s="1">
        <v>149.4</v>
      </c>
      <c r="D8" s="1">
        <v>0.86</v>
      </c>
      <c r="E8" s="1">
        <v>29.420999999999999</v>
      </c>
      <c r="F8" s="1">
        <v>113.227</v>
      </c>
      <c r="G8" s="6">
        <v>1</v>
      </c>
      <c r="H8" s="1">
        <v>120</v>
      </c>
      <c r="I8" s="1"/>
      <c r="J8" s="1">
        <v>26.2</v>
      </c>
      <c r="K8" s="1">
        <f t="shared" si="1"/>
        <v>3.2210000000000001</v>
      </c>
      <c r="L8" s="1"/>
      <c r="M8" s="1"/>
      <c r="N8" s="1"/>
      <c r="O8" s="1">
        <f t="shared" si="2"/>
        <v>5.8841999999999999</v>
      </c>
      <c r="P8" s="5"/>
      <c r="Q8" s="5"/>
      <c r="R8" s="1"/>
      <c r="S8" s="1">
        <f t="shared" si="4"/>
        <v>19.242547839978247</v>
      </c>
      <c r="T8" s="1">
        <f t="shared" si="5"/>
        <v>19.242547839978247</v>
      </c>
      <c r="U8" s="1">
        <v>7.2469999999999999</v>
      </c>
      <c r="V8" s="1">
        <v>7.7981999999999996</v>
      </c>
      <c r="W8" s="1">
        <v>8.7591999999999999</v>
      </c>
      <c r="X8" s="1">
        <v>11.6424</v>
      </c>
      <c r="Y8" s="1">
        <v>11.2402</v>
      </c>
      <c r="Z8" s="10" t="s">
        <v>35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33</v>
      </c>
      <c r="C9" s="1">
        <v>698.52</v>
      </c>
      <c r="D9" s="1">
        <v>3.496</v>
      </c>
      <c r="E9" s="1">
        <v>280.79399999999998</v>
      </c>
      <c r="F9" s="1">
        <v>363.97800000000001</v>
      </c>
      <c r="G9" s="6">
        <v>1</v>
      </c>
      <c r="H9" s="1">
        <v>45</v>
      </c>
      <c r="I9" s="1"/>
      <c r="J9" s="1">
        <v>274.3</v>
      </c>
      <c r="K9" s="1">
        <f t="shared" si="1"/>
        <v>6.4939999999999714</v>
      </c>
      <c r="L9" s="1"/>
      <c r="M9" s="1"/>
      <c r="N9" s="1">
        <v>200</v>
      </c>
      <c r="O9" s="1">
        <f t="shared" si="2"/>
        <v>56.158799999999999</v>
      </c>
      <c r="P9" s="5">
        <f t="shared" si="3"/>
        <v>222.24520000000001</v>
      </c>
      <c r="Q9" s="5"/>
      <c r="R9" s="1"/>
      <c r="S9" s="1">
        <f t="shared" si="4"/>
        <v>14.000000000000002</v>
      </c>
      <c r="T9" s="1">
        <f t="shared" si="5"/>
        <v>10.042557889413592</v>
      </c>
      <c r="U9" s="1">
        <v>54.973599999999998</v>
      </c>
      <c r="V9" s="1">
        <v>54.985799999999998</v>
      </c>
      <c r="W9" s="1">
        <v>89.742999999999995</v>
      </c>
      <c r="X9" s="1">
        <v>94.063199999999995</v>
      </c>
      <c r="Y9" s="1">
        <v>57.885599999999997</v>
      </c>
      <c r="Z9" s="1"/>
      <c r="AA9" s="1">
        <f t="shared" si="6"/>
        <v>222.24520000000001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33</v>
      </c>
      <c r="C10" s="1">
        <v>667.97199999999998</v>
      </c>
      <c r="D10" s="1">
        <v>119.65600000000001</v>
      </c>
      <c r="E10" s="1">
        <v>415.06599999999997</v>
      </c>
      <c r="F10" s="1">
        <v>158.994</v>
      </c>
      <c r="G10" s="6">
        <v>1</v>
      </c>
      <c r="H10" s="1">
        <v>45</v>
      </c>
      <c r="I10" s="1"/>
      <c r="J10" s="1">
        <v>402.2</v>
      </c>
      <c r="K10" s="1">
        <f t="shared" si="1"/>
        <v>12.865999999999985</v>
      </c>
      <c r="L10" s="1"/>
      <c r="M10" s="1"/>
      <c r="N10" s="1">
        <v>850</v>
      </c>
      <c r="O10" s="1">
        <f t="shared" si="2"/>
        <v>83.013199999999998</v>
      </c>
      <c r="P10" s="5">
        <f t="shared" si="3"/>
        <v>153.1908</v>
      </c>
      <c r="Q10" s="5"/>
      <c r="R10" s="1"/>
      <c r="S10" s="1">
        <f t="shared" si="4"/>
        <v>14</v>
      </c>
      <c r="T10" s="1">
        <f t="shared" si="5"/>
        <v>12.154621192774162</v>
      </c>
      <c r="U10" s="1">
        <v>95.243400000000008</v>
      </c>
      <c r="V10" s="1">
        <v>68.761200000000002</v>
      </c>
      <c r="W10" s="1">
        <v>88.401600000000002</v>
      </c>
      <c r="X10" s="1">
        <v>112.68940000000001</v>
      </c>
      <c r="Y10" s="1">
        <v>78.052199999999999</v>
      </c>
      <c r="Z10" s="1"/>
      <c r="AA10" s="1">
        <f t="shared" si="6"/>
        <v>153.1908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33</v>
      </c>
      <c r="C11" s="1">
        <v>1292.1089999999999</v>
      </c>
      <c r="D11" s="1">
        <v>68.730999999999995</v>
      </c>
      <c r="E11" s="1">
        <v>509.80500000000001</v>
      </c>
      <c r="F11" s="1">
        <v>708.20100000000002</v>
      </c>
      <c r="G11" s="6">
        <v>1</v>
      </c>
      <c r="H11" s="1">
        <v>60</v>
      </c>
      <c r="I11" s="1"/>
      <c r="J11" s="1">
        <v>527.1</v>
      </c>
      <c r="K11" s="1">
        <f t="shared" si="1"/>
        <v>-17.295000000000016</v>
      </c>
      <c r="L11" s="1"/>
      <c r="M11" s="1"/>
      <c r="N11" s="1">
        <v>220</v>
      </c>
      <c r="O11" s="1">
        <f t="shared" si="2"/>
        <v>101.961</v>
      </c>
      <c r="P11" s="5">
        <f t="shared" si="3"/>
        <v>499.25299999999993</v>
      </c>
      <c r="Q11" s="5"/>
      <c r="R11" s="1"/>
      <c r="S11" s="1">
        <f t="shared" si="4"/>
        <v>14</v>
      </c>
      <c r="T11" s="1">
        <f t="shared" si="5"/>
        <v>9.103490550308452</v>
      </c>
      <c r="U11" s="1">
        <v>90.944600000000008</v>
      </c>
      <c r="V11" s="1">
        <v>90.8142</v>
      </c>
      <c r="W11" s="1">
        <v>100.9782</v>
      </c>
      <c r="X11" s="1">
        <v>143.9384</v>
      </c>
      <c r="Y11" s="1">
        <v>111.80459999999999</v>
      </c>
      <c r="Z11" s="1"/>
      <c r="AA11" s="1">
        <f t="shared" si="6"/>
        <v>499.25299999999993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33</v>
      </c>
      <c r="C12" s="1">
        <v>64.400000000000006</v>
      </c>
      <c r="D12" s="1">
        <v>27.518000000000001</v>
      </c>
      <c r="E12" s="1">
        <v>19.266999999999999</v>
      </c>
      <c r="F12" s="1">
        <v>64.744</v>
      </c>
      <c r="G12" s="6">
        <v>1</v>
      </c>
      <c r="H12" s="1">
        <v>120</v>
      </c>
      <c r="I12" s="1"/>
      <c r="J12" s="1">
        <v>20.3</v>
      </c>
      <c r="K12" s="1">
        <f t="shared" si="1"/>
        <v>-1.0330000000000013</v>
      </c>
      <c r="L12" s="1"/>
      <c r="M12" s="1"/>
      <c r="N12" s="1"/>
      <c r="O12" s="1">
        <f t="shared" si="2"/>
        <v>3.8533999999999997</v>
      </c>
      <c r="P12" s="5"/>
      <c r="Q12" s="5"/>
      <c r="R12" s="1"/>
      <c r="S12" s="1">
        <f t="shared" si="4"/>
        <v>16.801785436238127</v>
      </c>
      <c r="T12" s="1">
        <f t="shared" si="5"/>
        <v>16.801785436238127</v>
      </c>
      <c r="U12" s="1">
        <v>6.1212</v>
      </c>
      <c r="V12" s="1">
        <v>7.2305999999999999</v>
      </c>
      <c r="W12" s="1">
        <v>6.3542000000000014</v>
      </c>
      <c r="X12" s="1">
        <v>13.669600000000001</v>
      </c>
      <c r="Y12" s="1">
        <v>10.5082</v>
      </c>
      <c r="Z12" s="10" t="s">
        <v>35</v>
      </c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33</v>
      </c>
      <c r="C13" s="1">
        <v>296.10000000000002</v>
      </c>
      <c r="D13" s="1">
        <v>0.68899999999999995</v>
      </c>
      <c r="E13" s="1">
        <v>51.606000000000002</v>
      </c>
      <c r="F13" s="1">
        <v>232.977</v>
      </c>
      <c r="G13" s="6">
        <v>1</v>
      </c>
      <c r="H13" s="1">
        <v>60</v>
      </c>
      <c r="I13" s="1"/>
      <c r="J13" s="1">
        <v>53.7</v>
      </c>
      <c r="K13" s="1">
        <f t="shared" si="1"/>
        <v>-2.0940000000000012</v>
      </c>
      <c r="L13" s="1"/>
      <c r="M13" s="1"/>
      <c r="N13" s="1"/>
      <c r="O13" s="1">
        <f t="shared" si="2"/>
        <v>10.321200000000001</v>
      </c>
      <c r="P13" s="5"/>
      <c r="Q13" s="5"/>
      <c r="R13" s="1"/>
      <c r="S13" s="1">
        <f t="shared" si="4"/>
        <v>22.572665969073363</v>
      </c>
      <c r="T13" s="1">
        <f t="shared" si="5"/>
        <v>22.572665969073363</v>
      </c>
      <c r="U13" s="1">
        <v>3.5261999999999998</v>
      </c>
      <c r="V13" s="1">
        <v>7.5843999999999996</v>
      </c>
      <c r="W13" s="1">
        <v>23.033799999999999</v>
      </c>
      <c r="X13" s="1">
        <v>26.455200000000001</v>
      </c>
      <c r="Y13" s="1">
        <v>15.266</v>
      </c>
      <c r="Z13" s="10" t="s">
        <v>35</v>
      </c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33</v>
      </c>
      <c r="C14" s="1">
        <v>678.827</v>
      </c>
      <c r="D14" s="1">
        <v>192.37899999999999</v>
      </c>
      <c r="E14" s="1">
        <v>377.54500000000002</v>
      </c>
      <c r="F14" s="1">
        <v>355.16699999999997</v>
      </c>
      <c r="G14" s="6">
        <v>1</v>
      </c>
      <c r="H14" s="1">
        <v>60</v>
      </c>
      <c r="I14" s="1"/>
      <c r="J14" s="1">
        <v>392.3</v>
      </c>
      <c r="K14" s="1">
        <f t="shared" si="1"/>
        <v>-14.754999999999995</v>
      </c>
      <c r="L14" s="1"/>
      <c r="M14" s="1"/>
      <c r="N14" s="1">
        <v>380</v>
      </c>
      <c r="O14" s="1">
        <f t="shared" si="2"/>
        <v>75.509</v>
      </c>
      <c r="P14" s="5">
        <f t="shared" si="3"/>
        <v>321.959</v>
      </c>
      <c r="Q14" s="5"/>
      <c r="R14" s="1"/>
      <c r="S14" s="1">
        <f t="shared" si="4"/>
        <v>14</v>
      </c>
      <c r="T14" s="1">
        <f t="shared" si="5"/>
        <v>9.736150657537511</v>
      </c>
      <c r="U14" s="1">
        <v>71.587999999999994</v>
      </c>
      <c r="V14" s="1">
        <v>64.115799999999993</v>
      </c>
      <c r="W14" s="1">
        <v>41.171999999999997</v>
      </c>
      <c r="X14" s="1">
        <v>100.7838</v>
      </c>
      <c r="Y14" s="1">
        <v>83.135400000000004</v>
      </c>
      <c r="Z14" s="1"/>
      <c r="AA14" s="1">
        <f t="shared" si="6"/>
        <v>321.959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31</v>
      </c>
      <c r="C15" s="1">
        <v>535</v>
      </c>
      <c r="D15" s="1"/>
      <c r="E15" s="1">
        <v>331</v>
      </c>
      <c r="F15" s="1">
        <v>135</v>
      </c>
      <c r="G15" s="6">
        <v>0.25</v>
      </c>
      <c r="H15" s="1">
        <v>120</v>
      </c>
      <c r="I15" s="1"/>
      <c r="J15" s="1">
        <v>332</v>
      </c>
      <c r="K15" s="1">
        <f t="shared" si="1"/>
        <v>-1</v>
      </c>
      <c r="L15" s="1"/>
      <c r="M15" s="1"/>
      <c r="N15" s="1">
        <v>570</v>
      </c>
      <c r="O15" s="1">
        <f t="shared" si="2"/>
        <v>66.2</v>
      </c>
      <c r="P15" s="5">
        <f t="shared" si="3"/>
        <v>221.80000000000007</v>
      </c>
      <c r="Q15" s="5"/>
      <c r="R15" s="1"/>
      <c r="S15" s="1">
        <f t="shared" si="4"/>
        <v>14</v>
      </c>
      <c r="T15" s="1">
        <f t="shared" si="5"/>
        <v>10.649546827794561</v>
      </c>
      <c r="U15" s="1">
        <v>74</v>
      </c>
      <c r="V15" s="1">
        <v>47.4</v>
      </c>
      <c r="W15" s="1">
        <v>28.2</v>
      </c>
      <c r="X15" s="1">
        <v>102.6</v>
      </c>
      <c r="Y15" s="1">
        <v>48.2</v>
      </c>
      <c r="Z15" s="1"/>
      <c r="AA15" s="1">
        <f t="shared" si="6"/>
        <v>55.450000000000017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31</v>
      </c>
      <c r="C16" s="1">
        <v>376</v>
      </c>
      <c r="D16" s="1">
        <v>256</v>
      </c>
      <c r="E16" s="1">
        <v>143</v>
      </c>
      <c r="F16" s="1">
        <v>478</v>
      </c>
      <c r="G16" s="6">
        <v>0.15</v>
      </c>
      <c r="H16" s="1">
        <v>60</v>
      </c>
      <c r="I16" s="1"/>
      <c r="J16" s="1">
        <v>143</v>
      </c>
      <c r="K16" s="1">
        <f t="shared" si="1"/>
        <v>0</v>
      </c>
      <c r="L16" s="1"/>
      <c r="M16" s="1"/>
      <c r="N16" s="1"/>
      <c r="O16" s="1">
        <f t="shared" si="2"/>
        <v>28.6</v>
      </c>
      <c r="P16" s="5"/>
      <c r="Q16" s="5"/>
      <c r="R16" s="1"/>
      <c r="S16" s="1">
        <f t="shared" si="4"/>
        <v>16.713286713286713</v>
      </c>
      <c r="T16" s="1">
        <f t="shared" si="5"/>
        <v>16.713286713286713</v>
      </c>
      <c r="U16" s="1">
        <v>23.6</v>
      </c>
      <c r="V16" s="1">
        <v>44</v>
      </c>
      <c r="W16" s="1">
        <v>9.1999999999999993</v>
      </c>
      <c r="X16" s="1">
        <v>23.8</v>
      </c>
      <c r="Y16" s="1">
        <v>25.2</v>
      </c>
      <c r="Z16" s="10" t="s">
        <v>35</v>
      </c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31</v>
      </c>
      <c r="C17" s="1">
        <v>55</v>
      </c>
      <c r="D17" s="1">
        <v>480</v>
      </c>
      <c r="E17" s="1">
        <v>166</v>
      </c>
      <c r="F17" s="1">
        <v>353</v>
      </c>
      <c r="G17" s="6">
        <v>0.15</v>
      </c>
      <c r="H17" s="1">
        <v>60</v>
      </c>
      <c r="I17" s="1"/>
      <c r="J17" s="1">
        <v>171</v>
      </c>
      <c r="K17" s="1">
        <f t="shared" si="1"/>
        <v>-5</v>
      </c>
      <c r="L17" s="1"/>
      <c r="M17" s="1"/>
      <c r="N17" s="1"/>
      <c r="O17" s="1">
        <f t="shared" si="2"/>
        <v>33.200000000000003</v>
      </c>
      <c r="P17" s="5">
        <f t="shared" si="3"/>
        <v>111.80000000000007</v>
      </c>
      <c r="Q17" s="5"/>
      <c r="R17" s="1"/>
      <c r="S17" s="1">
        <f t="shared" si="4"/>
        <v>14</v>
      </c>
      <c r="T17" s="1">
        <f t="shared" si="5"/>
        <v>10.632530120481928</v>
      </c>
      <c r="U17" s="1">
        <v>32.200000000000003</v>
      </c>
      <c r="V17" s="1">
        <v>40</v>
      </c>
      <c r="W17" s="1">
        <v>31.8</v>
      </c>
      <c r="X17" s="1">
        <v>40</v>
      </c>
      <c r="Y17" s="1">
        <v>45.4</v>
      </c>
      <c r="Z17" s="1"/>
      <c r="AA17" s="1">
        <f t="shared" si="6"/>
        <v>16.77000000000001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31</v>
      </c>
      <c r="C18" s="1">
        <v>351</v>
      </c>
      <c r="D18" s="1">
        <v>160</v>
      </c>
      <c r="E18" s="1">
        <v>143</v>
      </c>
      <c r="F18" s="1">
        <v>356</v>
      </c>
      <c r="G18" s="6">
        <v>0.15</v>
      </c>
      <c r="H18" s="1">
        <v>60</v>
      </c>
      <c r="I18" s="1"/>
      <c r="J18" s="1">
        <v>147.19999999999999</v>
      </c>
      <c r="K18" s="1">
        <f t="shared" si="1"/>
        <v>-4.1999999999999886</v>
      </c>
      <c r="L18" s="1"/>
      <c r="M18" s="1"/>
      <c r="N18" s="1"/>
      <c r="O18" s="1">
        <f t="shared" si="2"/>
        <v>28.6</v>
      </c>
      <c r="P18" s="5">
        <f t="shared" si="3"/>
        <v>44.400000000000034</v>
      </c>
      <c r="Q18" s="5"/>
      <c r="R18" s="1"/>
      <c r="S18" s="1">
        <f t="shared" si="4"/>
        <v>14</v>
      </c>
      <c r="T18" s="1">
        <f t="shared" si="5"/>
        <v>12.447552447552447</v>
      </c>
      <c r="U18" s="1">
        <v>23</v>
      </c>
      <c r="V18" s="1">
        <v>36.6</v>
      </c>
      <c r="W18" s="1">
        <v>33.799999999999997</v>
      </c>
      <c r="X18" s="1">
        <v>39.4</v>
      </c>
      <c r="Y18" s="1">
        <v>41.8</v>
      </c>
      <c r="Z18" s="1"/>
      <c r="AA18" s="1">
        <f t="shared" si="6"/>
        <v>6.6600000000000046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33</v>
      </c>
      <c r="C19" s="1">
        <v>15.6</v>
      </c>
      <c r="D19" s="1">
        <v>32.332000000000001</v>
      </c>
      <c r="E19" s="1">
        <v>15.066000000000001</v>
      </c>
      <c r="F19" s="1">
        <v>27.776</v>
      </c>
      <c r="G19" s="6">
        <v>1</v>
      </c>
      <c r="H19" s="1">
        <v>120</v>
      </c>
      <c r="I19" s="1"/>
      <c r="J19" s="1">
        <v>17.899999999999999</v>
      </c>
      <c r="K19" s="1">
        <f t="shared" si="1"/>
        <v>-2.8339999999999979</v>
      </c>
      <c r="L19" s="1"/>
      <c r="M19" s="1"/>
      <c r="N19" s="1">
        <v>10</v>
      </c>
      <c r="O19" s="1">
        <f t="shared" si="2"/>
        <v>3.0132000000000003</v>
      </c>
      <c r="P19" s="5"/>
      <c r="Q19" s="5"/>
      <c r="R19" s="1"/>
      <c r="S19" s="1">
        <f t="shared" si="4"/>
        <v>12.536837913181996</v>
      </c>
      <c r="T19" s="1">
        <f t="shared" si="5"/>
        <v>12.536837913181996</v>
      </c>
      <c r="U19" s="1">
        <v>3.6432000000000002</v>
      </c>
      <c r="V19" s="1">
        <v>3.7435999999999998</v>
      </c>
      <c r="W19" s="1">
        <v>4.3949999999999996</v>
      </c>
      <c r="X19" s="1">
        <v>7.5302000000000007</v>
      </c>
      <c r="Y19" s="1">
        <v>2.9258000000000002</v>
      </c>
      <c r="Z19" s="1"/>
      <c r="AA19" s="1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33</v>
      </c>
      <c r="C20" s="1"/>
      <c r="D20" s="1">
        <v>196.59899999999999</v>
      </c>
      <c r="E20" s="1">
        <v>65.015000000000001</v>
      </c>
      <c r="F20" s="1">
        <v>130.98400000000001</v>
      </c>
      <c r="G20" s="6">
        <v>1</v>
      </c>
      <c r="H20" s="1" t="e">
        <v>#N/A</v>
      </c>
      <c r="I20" s="1"/>
      <c r="J20" s="1">
        <v>56.1</v>
      </c>
      <c r="K20" s="1">
        <f t="shared" si="1"/>
        <v>8.9149999999999991</v>
      </c>
      <c r="L20" s="1"/>
      <c r="M20" s="1"/>
      <c r="N20" s="1"/>
      <c r="O20" s="1">
        <f t="shared" si="2"/>
        <v>13.003</v>
      </c>
      <c r="P20" s="5">
        <f t="shared" si="3"/>
        <v>51.057999999999993</v>
      </c>
      <c r="Q20" s="5"/>
      <c r="R20" s="1"/>
      <c r="S20" s="1">
        <f t="shared" si="4"/>
        <v>14</v>
      </c>
      <c r="T20" s="1">
        <f t="shared" si="5"/>
        <v>10.073367684380528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si="6"/>
        <v>51.057999999999993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33</v>
      </c>
      <c r="C21" s="1"/>
      <c r="D21" s="1">
        <v>98.872</v>
      </c>
      <c r="E21" s="1">
        <v>73.194000000000003</v>
      </c>
      <c r="F21" s="1">
        <v>25.64</v>
      </c>
      <c r="G21" s="6">
        <v>1</v>
      </c>
      <c r="H21" s="1" t="e">
        <v>#N/A</v>
      </c>
      <c r="I21" s="1"/>
      <c r="J21" s="1">
        <v>64.5</v>
      </c>
      <c r="K21" s="1">
        <f t="shared" si="1"/>
        <v>8.6940000000000026</v>
      </c>
      <c r="L21" s="1"/>
      <c r="M21" s="1"/>
      <c r="N21" s="1"/>
      <c r="O21" s="1">
        <f t="shared" si="2"/>
        <v>14.6388</v>
      </c>
      <c r="P21" s="5">
        <f>12*O21-N21-F21</f>
        <v>150.0256</v>
      </c>
      <c r="Q21" s="5"/>
      <c r="R21" s="1"/>
      <c r="S21" s="1">
        <f t="shared" si="4"/>
        <v>11.999999999999998</v>
      </c>
      <c r="T21" s="1">
        <f t="shared" si="5"/>
        <v>1.7515096865863322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/>
      <c r="AA21" s="1">
        <f t="shared" si="6"/>
        <v>150.0256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33</v>
      </c>
      <c r="C22" s="1">
        <v>554.59699999999998</v>
      </c>
      <c r="D22" s="1">
        <v>50.911999999999999</v>
      </c>
      <c r="E22" s="1">
        <v>276.47899999999998</v>
      </c>
      <c r="F22" s="1">
        <v>217.28399999999999</v>
      </c>
      <c r="G22" s="6">
        <v>1</v>
      </c>
      <c r="H22" s="1">
        <v>45</v>
      </c>
      <c r="I22" s="1"/>
      <c r="J22" s="1">
        <v>256.815</v>
      </c>
      <c r="K22" s="1">
        <f t="shared" si="1"/>
        <v>19.663999999999987</v>
      </c>
      <c r="L22" s="1"/>
      <c r="M22" s="1"/>
      <c r="N22" s="1">
        <v>350</v>
      </c>
      <c r="O22" s="1">
        <f t="shared" si="2"/>
        <v>55.2958</v>
      </c>
      <c r="P22" s="5">
        <f t="shared" si="3"/>
        <v>206.85720000000003</v>
      </c>
      <c r="Q22" s="5"/>
      <c r="R22" s="1"/>
      <c r="S22" s="1">
        <f t="shared" si="4"/>
        <v>14</v>
      </c>
      <c r="T22" s="1">
        <f t="shared" si="5"/>
        <v>10.259079351415478</v>
      </c>
      <c r="U22" s="1">
        <v>55.671599999999998</v>
      </c>
      <c r="V22" s="1">
        <v>51.698999999999998</v>
      </c>
      <c r="W22" s="1">
        <v>45.157200000000003</v>
      </c>
      <c r="X22" s="1">
        <v>67.055599999999998</v>
      </c>
      <c r="Y22" s="1">
        <v>56.980600000000003</v>
      </c>
      <c r="Z22" s="1"/>
      <c r="AA22" s="1">
        <f t="shared" si="6"/>
        <v>206.85720000000003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33</v>
      </c>
      <c r="C23" s="1">
        <v>408.9</v>
      </c>
      <c r="D23" s="1"/>
      <c r="E23" s="1">
        <v>183.83699999999999</v>
      </c>
      <c r="F23" s="1">
        <v>192.68299999999999</v>
      </c>
      <c r="G23" s="6">
        <v>1</v>
      </c>
      <c r="H23" s="1">
        <v>60</v>
      </c>
      <c r="I23" s="1"/>
      <c r="J23" s="1">
        <v>191.1</v>
      </c>
      <c r="K23" s="1">
        <f t="shared" si="1"/>
        <v>-7.2630000000000052</v>
      </c>
      <c r="L23" s="1"/>
      <c r="M23" s="1"/>
      <c r="N23" s="1">
        <v>21.855600000000042</v>
      </c>
      <c r="O23" s="1">
        <f t="shared" si="2"/>
        <v>36.767399999999995</v>
      </c>
      <c r="P23" s="5">
        <f t="shared" si="3"/>
        <v>300.20499999999987</v>
      </c>
      <c r="Q23" s="5"/>
      <c r="R23" s="1"/>
      <c r="S23" s="1">
        <f t="shared" si="4"/>
        <v>14</v>
      </c>
      <c r="T23" s="1">
        <f t="shared" si="5"/>
        <v>5.8350223295636914</v>
      </c>
      <c r="U23" s="1">
        <v>28.621400000000001</v>
      </c>
      <c r="V23" s="1">
        <v>25.335599999999999</v>
      </c>
      <c r="W23" s="1">
        <v>17.722000000000001</v>
      </c>
      <c r="X23" s="1">
        <v>42.125999999999998</v>
      </c>
      <c r="Y23" s="1">
        <v>30.513400000000001</v>
      </c>
      <c r="Z23" s="1"/>
      <c r="AA23" s="1">
        <f t="shared" si="6"/>
        <v>300.20499999999987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31</v>
      </c>
      <c r="C24" s="1">
        <v>368</v>
      </c>
      <c r="D24" s="1">
        <v>632</v>
      </c>
      <c r="E24" s="1">
        <v>345</v>
      </c>
      <c r="F24" s="1">
        <v>598</v>
      </c>
      <c r="G24" s="6">
        <v>0.25</v>
      </c>
      <c r="H24" s="1">
        <v>120</v>
      </c>
      <c r="I24" s="1"/>
      <c r="J24" s="1">
        <v>338.8</v>
      </c>
      <c r="K24" s="1">
        <f t="shared" si="1"/>
        <v>6.1999999999999886</v>
      </c>
      <c r="L24" s="1"/>
      <c r="M24" s="1"/>
      <c r="N24" s="1">
        <v>137.19999999999999</v>
      </c>
      <c r="O24" s="1">
        <f t="shared" si="2"/>
        <v>69</v>
      </c>
      <c r="P24" s="5">
        <f t="shared" si="3"/>
        <v>230.79999999999995</v>
      </c>
      <c r="Q24" s="5"/>
      <c r="R24" s="1"/>
      <c r="S24" s="1">
        <f t="shared" si="4"/>
        <v>14</v>
      </c>
      <c r="T24" s="1">
        <f t="shared" si="5"/>
        <v>10.655072463768116</v>
      </c>
      <c r="U24" s="1">
        <v>77.8</v>
      </c>
      <c r="V24" s="1">
        <v>78.8</v>
      </c>
      <c r="W24" s="1">
        <v>62.6</v>
      </c>
      <c r="X24" s="1">
        <v>99.2</v>
      </c>
      <c r="Y24" s="1">
        <v>72.2</v>
      </c>
      <c r="Z24" s="1"/>
      <c r="AA24" s="1">
        <f t="shared" si="6"/>
        <v>57.699999999999989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33</v>
      </c>
      <c r="C25" s="1">
        <v>875.80399999999997</v>
      </c>
      <c r="D25" s="1">
        <v>156.09899999999999</v>
      </c>
      <c r="E25" s="1">
        <v>313.34500000000003</v>
      </c>
      <c r="F25" s="1">
        <v>498.928</v>
      </c>
      <c r="G25" s="6">
        <v>1</v>
      </c>
      <c r="H25" s="1">
        <v>45</v>
      </c>
      <c r="I25" s="1"/>
      <c r="J25" s="1">
        <v>283.39999999999998</v>
      </c>
      <c r="K25" s="1">
        <f t="shared" si="1"/>
        <v>29.94500000000005</v>
      </c>
      <c r="L25" s="1"/>
      <c r="M25" s="1"/>
      <c r="N25" s="1">
        <v>180</v>
      </c>
      <c r="O25" s="1">
        <f t="shared" si="2"/>
        <v>62.669000000000004</v>
      </c>
      <c r="P25" s="5">
        <f t="shared" si="3"/>
        <v>198.4380000000001</v>
      </c>
      <c r="Q25" s="5"/>
      <c r="R25" s="1"/>
      <c r="S25" s="1">
        <f t="shared" si="4"/>
        <v>14</v>
      </c>
      <c r="T25" s="1">
        <f t="shared" si="5"/>
        <v>10.833554069795273</v>
      </c>
      <c r="U25" s="1">
        <v>62.783200000000001</v>
      </c>
      <c r="V25" s="1">
        <v>48.106200000000001</v>
      </c>
      <c r="W25" s="1">
        <v>38.752800000000001</v>
      </c>
      <c r="X25" s="1">
        <v>62.953999999999994</v>
      </c>
      <c r="Y25" s="1">
        <v>19.588999999999999</v>
      </c>
      <c r="Z25" s="1"/>
      <c r="AA25" s="1">
        <f t="shared" si="6"/>
        <v>198.4380000000001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31</v>
      </c>
      <c r="C26" s="1">
        <v>703</v>
      </c>
      <c r="D26" s="1"/>
      <c r="E26" s="1">
        <v>361</v>
      </c>
      <c r="F26" s="1">
        <v>258</v>
      </c>
      <c r="G26" s="6">
        <v>0.12</v>
      </c>
      <c r="H26" s="1">
        <v>120</v>
      </c>
      <c r="I26" s="1"/>
      <c r="J26" s="1">
        <v>342</v>
      </c>
      <c r="K26" s="1">
        <f t="shared" si="1"/>
        <v>19</v>
      </c>
      <c r="L26" s="1"/>
      <c r="M26" s="1"/>
      <c r="N26" s="1">
        <v>110.6</v>
      </c>
      <c r="O26" s="1">
        <f t="shared" si="2"/>
        <v>72.2</v>
      </c>
      <c r="P26" s="5">
        <f t="shared" si="3"/>
        <v>642.20000000000005</v>
      </c>
      <c r="Q26" s="5"/>
      <c r="R26" s="1"/>
      <c r="S26" s="1">
        <f t="shared" si="4"/>
        <v>14</v>
      </c>
      <c r="T26" s="1">
        <f t="shared" si="5"/>
        <v>5.1052631578947372</v>
      </c>
      <c r="U26" s="1">
        <v>52.4</v>
      </c>
      <c r="V26" s="1">
        <v>50.2</v>
      </c>
      <c r="W26" s="1">
        <v>82</v>
      </c>
      <c r="X26" s="1">
        <v>63.4</v>
      </c>
      <c r="Y26" s="1">
        <v>56.2</v>
      </c>
      <c r="Z26" s="1"/>
      <c r="AA26" s="1">
        <f t="shared" si="6"/>
        <v>77.064000000000007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31</v>
      </c>
      <c r="C27" s="1">
        <v>511</v>
      </c>
      <c r="D27" s="1"/>
      <c r="E27" s="1">
        <v>395</v>
      </c>
      <c r="F27" s="1">
        <v>52</v>
      </c>
      <c r="G27" s="6">
        <v>0.25</v>
      </c>
      <c r="H27" s="1">
        <v>120</v>
      </c>
      <c r="I27" s="1"/>
      <c r="J27" s="1">
        <v>394</v>
      </c>
      <c r="K27" s="1">
        <f t="shared" si="1"/>
        <v>1</v>
      </c>
      <c r="L27" s="1"/>
      <c r="M27" s="1"/>
      <c r="N27" s="1">
        <v>551.39999999999986</v>
      </c>
      <c r="O27" s="1">
        <f t="shared" si="2"/>
        <v>79</v>
      </c>
      <c r="P27" s="5">
        <f t="shared" si="3"/>
        <v>502.60000000000014</v>
      </c>
      <c r="Q27" s="5"/>
      <c r="R27" s="1"/>
      <c r="S27" s="1">
        <f t="shared" si="4"/>
        <v>14</v>
      </c>
      <c r="T27" s="1">
        <f t="shared" si="5"/>
        <v>7.6379746835443019</v>
      </c>
      <c r="U27" s="1">
        <v>71.599999999999994</v>
      </c>
      <c r="V27" s="1">
        <v>47.8</v>
      </c>
      <c r="W27" s="1">
        <v>42.4</v>
      </c>
      <c r="X27" s="1">
        <v>95.6</v>
      </c>
      <c r="Y27" s="1">
        <v>54</v>
      </c>
      <c r="Z27" s="1"/>
      <c r="AA27" s="1">
        <f t="shared" si="6"/>
        <v>125.65000000000003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33</v>
      </c>
      <c r="C28" s="1">
        <v>136.9</v>
      </c>
      <c r="D28" s="1">
        <v>0.20899999999999999</v>
      </c>
      <c r="E28" s="1">
        <v>27.219000000000001</v>
      </c>
      <c r="F28" s="1">
        <v>104.10599999999999</v>
      </c>
      <c r="G28" s="6">
        <v>1</v>
      </c>
      <c r="H28" s="1">
        <v>120</v>
      </c>
      <c r="I28" s="1"/>
      <c r="J28" s="1">
        <v>24.9</v>
      </c>
      <c r="K28" s="1">
        <f t="shared" si="1"/>
        <v>2.3190000000000026</v>
      </c>
      <c r="L28" s="1"/>
      <c r="M28" s="1"/>
      <c r="N28" s="1"/>
      <c r="O28" s="1">
        <f t="shared" si="2"/>
        <v>5.4438000000000004</v>
      </c>
      <c r="P28" s="5"/>
      <c r="Q28" s="5"/>
      <c r="R28" s="1"/>
      <c r="S28" s="1">
        <f t="shared" si="4"/>
        <v>19.123773834453871</v>
      </c>
      <c r="T28" s="1">
        <f t="shared" si="5"/>
        <v>19.123773834453871</v>
      </c>
      <c r="U28" s="1">
        <v>5.5335999999999999</v>
      </c>
      <c r="V28" s="1">
        <v>3.9824000000000002</v>
      </c>
      <c r="W28" s="1">
        <v>6.2728000000000002</v>
      </c>
      <c r="X28" s="1">
        <v>3.5207999999999999</v>
      </c>
      <c r="Y28" s="1">
        <v>5.2793999999999999</v>
      </c>
      <c r="Z28" s="10" t="s">
        <v>35</v>
      </c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33</v>
      </c>
      <c r="C29" s="1">
        <v>233.9</v>
      </c>
      <c r="D29" s="1">
        <v>219.93199999999999</v>
      </c>
      <c r="E29" s="1">
        <v>252.542</v>
      </c>
      <c r="F29" s="1">
        <v>157.93600000000001</v>
      </c>
      <c r="G29" s="6">
        <v>1</v>
      </c>
      <c r="H29" s="1">
        <v>45</v>
      </c>
      <c r="I29" s="1"/>
      <c r="J29" s="1">
        <v>237</v>
      </c>
      <c r="K29" s="1">
        <f t="shared" si="1"/>
        <v>15.542000000000002</v>
      </c>
      <c r="L29" s="1"/>
      <c r="M29" s="1"/>
      <c r="N29" s="1">
        <v>302.74020000000002</v>
      </c>
      <c r="O29" s="1">
        <f t="shared" si="2"/>
        <v>50.508400000000002</v>
      </c>
      <c r="P29" s="5">
        <f t="shared" si="3"/>
        <v>246.44140000000002</v>
      </c>
      <c r="Q29" s="5"/>
      <c r="R29" s="1"/>
      <c r="S29" s="1">
        <f t="shared" si="4"/>
        <v>14</v>
      </c>
      <c r="T29" s="1">
        <f t="shared" si="5"/>
        <v>9.1207838696137671</v>
      </c>
      <c r="U29" s="1">
        <v>44.410200000000003</v>
      </c>
      <c r="V29" s="1">
        <v>41.754600000000003</v>
      </c>
      <c r="W29" s="1">
        <v>29.3446</v>
      </c>
      <c r="X29" s="1">
        <v>60.235999999999997</v>
      </c>
      <c r="Y29" s="1">
        <v>42.803600000000003</v>
      </c>
      <c r="Z29" s="1"/>
      <c r="AA29" s="1">
        <f t="shared" si="6"/>
        <v>246.44140000000002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33</v>
      </c>
      <c r="C30" s="1">
        <v>534.49199999999996</v>
      </c>
      <c r="D30" s="1">
        <v>282.75200000000001</v>
      </c>
      <c r="E30" s="1">
        <v>273.00299999999999</v>
      </c>
      <c r="F30" s="1">
        <v>499.37599999999998</v>
      </c>
      <c r="G30" s="6">
        <v>1</v>
      </c>
      <c r="H30" s="1">
        <v>60</v>
      </c>
      <c r="I30" s="1"/>
      <c r="J30" s="1">
        <v>296.60000000000002</v>
      </c>
      <c r="K30" s="1">
        <f t="shared" si="1"/>
        <v>-23.597000000000037</v>
      </c>
      <c r="L30" s="1"/>
      <c r="M30" s="1"/>
      <c r="N30" s="1">
        <v>85.015599999999949</v>
      </c>
      <c r="O30" s="1">
        <f t="shared" si="2"/>
        <v>54.6006</v>
      </c>
      <c r="P30" s="5">
        <f t="shared" si="3"/>
        <v>180.0168000000001</v>
      </c>
      <c r="Q30" s="5"/>
      <c r="R30" s="1"/>
      <c r="S30" s="1">
        <f t="shared" si="4"/>
        <v>14</v>
      </c>
      <c r="T30" s="1">
        <f t="shared" si="5"/>
        <v>10.703025241480862</v>
      </c>
      <c r="U30" s="1">
        <v>53.674599999999998</v>
      </c>
      <c r="V30" s="1">
        <v>55.292200000000001</v>
      </c>
      <c r="W30" s="1">
        <v>48.247</v>
      </c>
      <c r="X30" s="1">
        <v>85.733399999999989</v>
      </c>
      <c r="Y30" s="1">
        <v>62.885399999999997</v>
      </c>
      <c r="Z30" s="1"/>
      <c r="AA30" s="1">
        <f t="shared" si="6"/>
        <v>180.0168000000001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33</v>
      </c>
      <c r="C31" s="1">
        <v>115</v>
      </c>
      <c r="D31" s="1">
        <v>104.664</v>
      </c>
      <c r="E31" s="1">
        <v>80.337000000000003</v>
      </c>
      <c r="F31" s="1">
        <v>115.566</v>
      </c>
      <c r="G31" s="6">
        <v>1</v>
      </c>
      <c r="H31" s="1">
        <v>45</v>
      </c>
      <c r="I31" s="1"/>
      <c r="J31" s="1">
        <v>75</v>
      </c>
      <c r="K31" s="1">
        <f t="shared" si="1"/>
        <v>5.3370000000000033</v>
      </c>
      <c r="L31" s="1"/>
      <c r="M31" s="1"/>
      <c r="N31" s="1">
        <v>16.7456</v>
      </c>
      <c r="O31" s="1">
        <f t="shared" si="2"/>
        <v>16.067399999999999</v>
      </c>
      <c r="P31" s="5">
        <f t="shared" si="3"/>
        <v>92.632000000000005</v>
      </c>
      <c r="Q31" s="5"/>
      <c r="R31" s="1"/>
      <c r="S31" s="1">
        <f t="shared" si="4"/>
        <v>14</v>
      </c>
      <c r="T31" s="1">
        <f t="shared" si="5"/>
        <v>8.2347859641261199</v>
      </c>
      <c r="U31" s="1">
        <v>15.180400000000001</v>
      </c>
      <c r="V31" s="1">
        <v>18.642600000000002</v>
      </c>
      <c r="W31" s="1">
        <v>12.5678</v>
      </c>
      <c r="X31" s="1">
        <v>27.161200000000001</v>
      </c>
      <c r="Y31" s="1">
        <v>16.763400000000001</v>
      </c>
      <c r="Z31" s="1"/>
      <c r="AA31" s="1">
        <f t="shared" si="6"/>
        <v>92.632000000000005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33</v>
      </c>
      <c r="C32" s="1">
        <v>205.1</v>
      </c>
      <c r="D32" s="1">
        <v>102.88</v>
      </c>
      <c r="E32" s="1">
        <v>8.6259999999999994</v>
      </c>
      <c r="F32" s="1">
        <v>295.14600000000002</v>
      </c>
      <c r="G32" s="6">
        <v>1</v>
      </c>
      <c r="H32" s="1">
        <v>60</v>
      </c>
      <c r="I32" s="1"/>
      <c r="J32" s="1">
        <v>9.8000000000000007</v>
      </c>
      <c r="K32" s="1">
        <f t="shared" si="1"/>
        <v>-1.1740000000000013</v>
      </c>
      <c r="L32" s="1"/>
      <c r="M32" s="1"/>
      <c r="N32" s="1"/>
      <c r="O32" s="1">
        <f t="shared" si="2"/>
        <v>1.7251999999999998</v>
      </c>
      <c r="P32" s="5"/>
      <c r="Q32" s="5"/>
      <c r="R32" s="1"/>
      <c r="S32" s="1">
        <f t="shared" si="4"/>
        <v>171.07929515418505</v>
      </c>
      <c r="T32" s="1">
        <f t="shared" si="5"/>
        <v>171.07929515418505</v>
      </c>
      <c r="U32" s="1">
        <v>1.8926000000000001</v>
      </c>
      <c r="V32" s="1">
        <v>4.5987999999999998</v>
      </c>
      <c r="W32" s="1">
        <v>17.636800000000001</v>
      </c>
      <c r="X32" s="1">
        <v>9.9345999999999997</v>
      </c>
      <c r="Y32" s="1">
        <v>5.9939999999999998</v>
      </c>
      <c r="Z32" s="10" t="s">
        <v>35</v>
      </c>
      <c r="AA32" s="1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31</v>
      </c>
      <c r="C33" s="1">
        <v>826</v>
      </c>
      <c r="D33" s="1">
        <v>432</v>
      </c>
      <c r="E33" s="1">
        <v>652</v>
      </c>
      <c r="F33" s="1">
        <v>502</v>
      </c>
      <c r="G33" s="6">
        <v>0.4</v>
      </c>
      <c r="H33" s="1">
        <v>45</v>
      </c>
      <c r="I33" s="1"/>
      <c r="J33" s="1">
        <v>584</v>
      </c>
      <c r="K33" s="1">
        <f t="shared" si="1"/>
        <v>68</v>
      </c>
      <c r="L33" s="1"/>
      <c r="M33" s="1"/>
      <c r="N33" s="1">
        <v>350.39999999999992</v>
      </c>
      <c r="O33" s="1">
        <f t="shared" si="2"/>
        <v>130.4</v>
      </c>
      <c r="P33" s="5">
        <f t="shared" si="3"/>
        <v>973.20000000000027</v>
      </c>
      <c r="Q33" s="5"/>
      <c r="R33" s="1"/>
      <c r="S33" s="1">
        <f t="shared" si="4"/>
        <v>14</v>
      </c>
      <c r="T33" s="1">
        <f t="shared" si="5"/>
        <v>6.5368098159509191</v>
      </c>
      <c r="U33" s="1">
        <v>107.6</v>
      </c>
      <c r="V33" s="1">
        <v>109.8</v>
      </c>
      <c r="W33" s="1">
        <v>130.80000000000001</v>
      </c>
      <c r="X33" s="1">
        <v>145.19999999999999</v>
      </c>
      <c r="Y33" s="1">
        <v>140.19999999999999</v>
      </c>
      <c r="Z33" s="1"/>
      <c r="AA33" s="1">
        <f t="shared" si="6"/>
        <v>389.28000000000014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33</v>
      </c>
      <c r="C34" s="1">
        <v>1953.2439999999999</v>
      </c>
      <c r="D34" s="1">
        <v>404.45299999999997</v>
      </c>
      <c r="E34" s="1">
        <v>641.61400000000003</v>
      </c>
      <c r="F34" s="1">
        <v>1191.0260000000001</v>
      </c>
      <c r="G34" s="6">
        <v>1</v>
      </c>
      <c r="H34" s="1">
        <v>45</v>
      </c>
      <c r="I34" s="1"/>
      <c r="J34" s="1">
        <v>605</v>
      </c>
      <c r="K34" s="1">
        <f t="shared" si="1"/>
        <v>36.614000000000033</v>
      </c>
      <c r="L34" s="1"/>
      <c r="M34" s="1"/>
      <c r="N34" s="1">
        <v>593.95879999999988</v>
      </c>
      <c r="O34" s="1">
        <f t="shared" si="2"/>
        <v>128.3228</v>
      </c>
      <c r="P34" s="5">
        <f t="shared" si="3"/>
        <v>11.534400000000005</v>
      </c>
      <c r="Q34" s="5"/>
      <c r="R34" s="1"/>
      <c r="S34" s="1">
        <f t="shared" si="4"/>
        <v>14</v>
      </c>
      <c r="T34" s="1">
        <f t="shared" si="5"/>
        <v>13.910114180800294</v>
      </c>
      <c r="U34" s="1">
        <v>151.63679999999999</v>
      </c>
      <c r="V34" s="1">
        <v>128.26300000000001</v>
      </c>
      <c r="W34" s="1">
        <v>262.95659999999998</v>
      </c>
      <c r="X34" s="1">
        <v>208.42599999999999</v>
      </c>
      <c r="Y34" s="1">
        <v>152.4778</v>
      </c>
      <c r="Z34" s="1"/>
      <c r="AA34" s="1">
        <f t="shared" si="6"/>
        <v>11.534400000000005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33</v>
      </c>
      <c r="C35" s="1">
        <v>567.5</v>
      </c>
      <c r="D35" s="1"/>
      <c r="E35" s="12">
        <f>125.451+E75</f>
        <v>191.96100000000001</v>
      </c>
      <c r="F35" s="1">
        <v>345.1</v>
      </c>
      <c r="G35" s="6">
        <v>1</v>
      </c>
      <c r="H35" s="1">
        <v>45</v>
      </c>
      <c r="I35" s="1"/>
      <c r="J35" s="1">
        <v>120.6</v>
      </c>
      <c r="K35" s="1">
        <f t="shared" si="1"/>
        <v>71.361000000000018</v>
      </c>
      <c r="L35" s="1"/>
      <c r="M35" s="1"/>
      <c r="N35" s="1"/>
      <c r="O35" s="1">
        <f t="shared" si="2"/>
        <v>38.392200000000003</v>
      </c>
      <c r="P35" s="5">
        <f t="shared" si="3"/>
        <v>192.39080000000001</v>
      </c>
      <c r="Q35" s="5"/>
      <c r="R35" s="1"/>
      <c r="S35" s="1">
        <f t="shared" si="4"/>
        <v>14</v>
      </c>
      <c r="T35" s="1">
        <f t="shared" si="5"/>
        <v>8.988805017685884</v>
      </c>
      <c r="U35" s="1">
        <v>31.242799999999999</v>
      </c>
      <c r="V35" s="1">
        <v>40.338000000000001</v>
      </c>
      <c r="W35" s="1">
        <v>57.818800000000003</v>
      </c>
      <c r="X35" s="1">
        <v>61.838800000000013</v>
      </c>
      <c r="Y35" s="1">
        <v>25.183800000000002</v>
      </c>
      <c r="Z35" s="1"/>
      <c r="AA35" s="1">
        <f t="shared" si="6"/>
        <v>192.39080000000001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33</v>
      </c>
      <c r="C36" s="1">
        <v>2151.982</v>
      </c>
      <c r="D36" s="1">
        <v>493.75299999999999</v>
      </c>
      <c r="E36" s="1">
        <v>525.35199999999998</v>
      </c>
      <c r="F36" s="1">
        <v>1538.3040000000001</v>
      </c>
      <c r="G36" s="6">
        <v>1</v>
      </c>
      <c r="H36" s="1">
        <v>45</v>
      </c>
      <c r="I36" s="1"/>
      <c r="J36" s="1">
        <v>490</v>
      </c>
      <c r="K36" s="1">
        <f t="shared" si="1"/>
        <v>35.351999999999975</v>
      </c>
      <c r="L36" s="1"/>
      <c r="M36" s="1"/>
      <c r="N36" s="1"/>
      <c r="O36" s="1">
        <f t="shared" si="2"/>
        <v>105.07039999999999</v>
      </c>
      <c r="P36" s="5"/>
      <c r="Q36" s="5"/>
      <c r="R36" s="1"/>
      <c r="S36" s="1">
        <f t="shared" si="4"/>
        <v>14.640698046262317</v>
      </c>
      <c r="T36" s="1">
        <f t="shared" si="5"/>
        <v>14.640698046262317</v>
      </c>
      <c r="U36" s="1">
        <v>118.43859999999999</v>
      </c>
      <c r="V36" s="1">
        <v>124.0706</v>
      </c>
      <c r="W36" s="1">
        <v>270.4676</v>
      </c>
      <c r="X36" s="1">
        <v>204.70760000000001</v>
      </c>
      <c r="Y36" s="1">
        <v>213.2072</v>
      </c>
      <c r="Z36" s="1"/>
      <c r="AA36" s="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31</v>
      </c>
      <c r="C37" s="1">
        <v>38</v>
      </c>
      <c r="D37" s="1">
        <v>70</v>
      </c>
      <c r="E37" s="1">
        <v>90</v>
      </c>
      <c r="F37" s="1"/>
      <c r="G37" s="6">
        <v>0.36</v>
      </c>
      <c r="H37" s="1" t="e">
        <v>#N/A</v>
      </c>
      <c r="I37" s="10" t="s">
        <v>65</v>
      </c>
      <c r="J37" s="1">
        <v>140</v>
      </c>
      <c r="K37" s="1">
        <f t="shared" ref="K37:K68" si="7">E37-J37</f>
        <v>-50</v>
      </c>
      <c r="L37" s="1"/>
      <c r="M37" s="1"/>
      <c r="N37" s="1">
        <v>50</v>
      </c>
      <c r="O37" s="1">
        <f t="shared" si="2"/>
        <v>18</v>
      </c>
      <c r="P37" s="13">
        <v>80</v>
      </c>
      <c r="Q37" s="5"/>
      <c r="R37" s="1"/>
      <c r="S37" s="1">
        <f t="shared" si="4"/>
        <v>7.2222222222222223</v>
      </c>
      <c r="T37" s="1">
        <f t="shared" si="5"/>
        <v>2.7777777777777777</v>
      </c>
      <c r="U37" s="1">
        <v>10</v>
      </c>
      <c r="V37" s="1">
        <v>0</v>
      </c>
      <c r="W37" s="1">
        <v>0</v>
      </c>
      <c r="X37" s="1">
        <v>0</v>
      </c>
      <c r="Y37" s="1">
        <v>0</v>
      </c>
      <c r="Z37" s="10" t="s">
        <v>66</v>
      </c>
      <c r="AA37" s="1">
        <f t="shared" si="6"/>
        <v>28.799999999999997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33</v>
      </c>
      <c r="C38" s="1">
        <v>81.400000000000006</v>
      </c>
      <c r="D38" s="1">
        <v>0.21099999999999999</v>
      </c>
      <c r="E38" s="1">
        <v>66.545000000000002</v>
      </c>
      <c r="F38" s="1"/>
      <c r="G38" s="6">
        <v>1</v>
      </c>
      <c r="H38" s="1">
        <v>45</v>
      </c>
      <c r="I38" s="1"/>
      <c r="J38" s="1">
        <v>63.5</v>
      </c>
      <c r="K38" s="1">
        <f t="shared" si="7"/>
        <v>3.0450000000000017</v>
      </c>
      <c r="L38" s="1"/>
      <c r="M38" s="1"/>
      <c r="N38" s="1">
        <v>115.6632</v>
      </c>
      <c r="O38" s="1">
        <f t="shared" si="2"/>
        <v>13.309000000000001</v>
      </c>
      <c r="P38" s="5">
        <f t="shared" si="3"/>
        <v>70.662800000000018</v>
      </c>
      <c r="Q38" s="5"/>
      <c r="R38" s="1"/>
      <c r="S38" s="1">
        <f t="shared" si="4"/>
        <v>14</v>
      </c>
      <c r="T38" s="1">
        <f t="shared" si="5"/>
        <v>8.6906003456307754</v>
      </c>
      <c r="U38" s="1">
        <v>13.005800000000001</v>
      </c>
      <c r="V38" s="1">
        <v>7.2640000000000002</v>
      </c>
      <c r="W38" s="1">
        <v>8.5894000000000013</v>
      </c>
      <c r="X38" s="1">
        <v>0</v>
      </c>
      <c r="Y38" s="1">
        <v>0</v>
      </c>
      <c r="Z38" s="1"/>
      <c r="AA38" s="1">
        <f t="shared" si="6"/>
        <v>70.662800000000018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33</v>
      </c>
      <c r="C39" s="1">
        <v>31.2</v>
      </c>
      <c r="D39" s="1">
        <v>101.621</v>
      </c>
      <c r="E39" s="1">
        <v>113.92700000000001</v>
      </c>
      <c r="F39" s="1">
        <v>1.2330000000000001</v>
      </c>
      <c r="G39" s="6">
        <v>1</v>
      </c>
      <c r="H39" s="1">
        <v>45</v>
      </c>
      <c r="I39" s="1"/>
      <c r="J39" s="1">
        <v>127.8</v>
      </c>
      <c r="K39" s="1">
        <f t="shared" si="7"/>
        <v>-13.87299999999999</v>
      </c>
      <c r="L39" s="1"/>
      <c r="M39" s="1"/>
      <c r="N39" s="1">
        <v>40.871800000000022</v>
      </c>
      <c r="O39" s="1">
        <f t="shared" si="2"/>
        <v>22.785400000000003</v>
      </c>
      <c r="P39" s="5">
        <f>12*O39-N39-F39</f>
        <v>231.32</v>
      </c>
      <c r="Q39" s="5"/>
      <c r="R39" s="1"/>
      <c r="S39" s="1">
        <f t="shared" si="4"/>
        <v>11.999999999999998</v>
      </c>
      <c r="T39" s="1">
        <f t="shared" si="5"/>
        <v>1.8478850491981713</v>
      </c>
      <c r="U39" s="1">
        <v>11.1462</v>
      </c>
      <c r="V39" s="1">
        <v>10.927199999999999</v>
      </c>
      <c r="W39" s="1">
        <v>9.0695999999999994</v>
      </c>
      <c r="X39" s="1">
        <v>0</v>
      </c>
      <c r="Y39" s="1">
        <v>0</v>
      </c>
      <c r="Z39" s="1"/>
      <c r="AA39" s="1">
        <f t="shared" si="6"/>
        <v>231.32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112</v>
      </c>
      <c r="D40" s="1"/>
      <c r="E40" s="1">
        <v>97</v>
      </c>
      <c r="F40" s="1"/>
      <c r="G40" s="6">
        <v>0.09</v>
      </c>
      <c r="H40" s="1">
        <v>60</v>
      </c>
      <c r="I40" s="1"/>
      <c r="J40" s="1">
        <v>110</v>
      </c>
      <c r="K40" s="1">
        <f t="shared" si="7"/>
        <v>-13</v>
      </c>
      <c r="L40" s="1"/>
      <c r="M40" s="1"/>
      <c r="N40" s="1">
        <v>100</v>
      </c>
      <c r="O40" s="1">
        <f t="shared" si="2"/>
        <v>19.399999999999999</v>
      </c>
      <c r="P40" s="5">
        <f>12*O40-N40-F40</f>
        <v>132.79999999999998</v>
      </c>
      <c r="Q40" s="5"/>
      <c r="R40" s="1"/>
      <c r="S40" s="1">
        <f t="shared" si="4"/>
        <v>12</v>
      </c>
      <c r="T40" s="1">
        <f t="shared" si="5"/>
        <v>5.1546391752577323</v>
      </c>
      <c r="U40" s="1">
        <v>20.6</v>
      </c>
      <c r="V40" s="1">
        <v>21.8</v>
      </c>
      <c r="W40" s="1">
        <v>2</v>
      </c>
      <c r="X40" s="1">
        <v>0</v>
      </c>
      <c r="Y40" s="1">
        <v>0</v>
      </c>
      <c r="Z40" s="1" t="s">
        <v>70</v>
      </c>
      <c r="AA40" s="1">
        <f t="shared" si="6"/>
        <v>11.951999999999998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>
        <v>200</v>
      </c>
      <c r="D41" s="1"/>
      <c r="E41" s="1">
        <v>135</v>
      </c>
      <c r="F41" s="1">
        <v>46</v>
      </c>
      <c r="G41" s="6">
        <v>0.09</v>
      </c>
      <c r="H41" s="1">
        <v>45</v>
      </c>
      <c r="I41" s="1"/>
      <c r="J41" s="1">
        <v>137</v>
      </c>
      <c r="K41" s="1">
        <f t="shared" si="7"/>
        <v>-2</v>
      </c>
      <c r="L41" s="1"/>
      <c r="M41" s="1"/>
      <c r="N41" s="1"/>
      <c r="O41" s="1">
        <f t="shared" si="2"/>
        <v>27</v>
      </c>
      <c r="P41" s="5">
        <f>12*O41-N41-F41</f>
        <v>278</v>
      </c>
      <c r="Q41" s="5"/>
      <c r="R41" s="1"/>
      <c r="S41" s="1">
        <f t="shared" si="4"/>
        <v>12</v>
      </c>
      <c r="T41" s="1">
        <f t="shared" si="5"/>
        <v>1.7037037037037037</v>
      </c>
      <c r="U41" s="1">
        <v>10.4</v>
      </c>
      <c r="V41" s="1">
        <v>11.8</v>
      </c>
      <c r="W41" s="1">
        <v>7.4</v>
      </c>
      <c r="X41" s="1">
        <v>0</v>
      </c>
      <c r="Y41" s="1">
        <v>0</v>
      </c>
      <c r="Z41" s="1"/>
      <c r="AA41" s="1">
        <f t="shared" si="6"/>
        <v>25.02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31</v>
      </c>
      <c r="C42" s="1">
        <v>341</v>
      </c>
      <c r="D42" s="1">
        <v>612</v>
      </c>
      <c r="E42" s="1">
        <v>499</v>
      </c>
      <c r="F42" s="1">
        <v>347</v>
      </c>
      <c r="G42" s="6">
        <v>0.3</v>
      </c>
      <c r="H42" s="1">
        <v>45</v>
      </c>
      <c r="I42" s="1"/>
      <c r="J42" s="1">
        <v>500.7</v>
      </c>
      <c r="K42" s="1">
        <f t="shared" si="7"/>
        <v>-1.6999999999999886</v>
      </c>
      <c r="L42" s="1"/>
      <c r="M42" s="1"/>
      <c r="N42" s="1">
        <v>330.39999999999992</v>
      </c>
      <c r="O42" s="1">
        <f t="shared" si="2"/>
        <v>99.8</v>
      </c>
      <c r="P42" s="5">
        <f t="shared" si="3"/>
        <v>719.80000000000018</v>
      </c>
      <c r="Q42" s="5"/>
      <c r="R42" s="1"/>
      <c r="S42" s="1">
        <f t="shared" si="4"/>
        <v>14</v>
      </c>
      <c r="T42" s="1">
        <f t="shared" si="5"/>
        <v>6.7875751503005999</v>
      </c>
      <c r="U42" s="1">
        <v>84.6</v>
      </c>
      <c r="V42" s="1">
        <v>89.4</v>
      </c>
      <c r="W42" s="1">
        <v>89.6</v>
      </c>
      <c r="X42" s="1">
        <v>99.421999999999997</v>
      </c>
      <c r="Y42" s="1">
        <v>0</v>
      </c>
      <c r="Z42" s="1"/>
      <c r="AA42" s="1">
        <f t="shared" si="6"/>
        <v>215.94000000000005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31</v>
      </c>
      <c r="C43" s="1">
        <v>218</v>
      </c>
      <c r="D43" s="1">
        <v>660</v>
      </c>
      <c r="E43" s="1">
        <v>409</v>
      </c>
      <c r="F43" s="1">
        <v>407</v>
      </c>
      <c r="G43" s="6">
        <v>0.27</v>
      </c>
      <c r="H43" s="1">
        <v>45</v>
      </c>
      <c r="I43" s="1"/>
      <c r="J43" s="1">
        <v>418</v>
      </c>
      <c r="K43" s="1">
        <f t="shared" si="7"/>
        <v>-9</v>
      </c>
      <c r="L43" s="1"/>
      <c r="M43" s="1"/>
      <c r="N43" s="1">
        <v>218.60000000000011</v>
      </c>
      <c r="O43" s="1">
        <f t="shared" si="2"/>
        <v>81.8</v>
      </c>
      <c r="P43" s="5">
        <f t="shared" si="3"/>
        <v>519.59999999999991</v>
      </c>
      <c r="Q43" s="5"/>
      <c r="R43" s="1"/>
      <c r="S43" s="1">
        <f t="shared" si="4"/>
        <v>14.000000000000002</v>
      </c>
      <c r="T43" s="1">
        <f t="shared" si="5"/>
        <v>7.6479217603912</v>
      </c>
      <c r="U43" s="1">
        <v>74.400000000000006</v>
      </c>
      <c r="V43" s="1">
        <v>81.8</v>
      </c>
      <c r="W43" s="1">
        <v>39.4</v>
      </c>
      <c r="X43" s="1">
        <v>118.2</v>
      </c>
      <c r="Y43" s="1">
        <v>92.8</v>
      </c>
      <c r="Z43" s="1"/>
      <c r="AA43" s="1">
        <f t="shared" si="6"/>
        <v>140.29199999999997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33</v>
      </c>
      <c r="C44" s="1"/>
      <c r="D44" s="1">
        <v>151.417</v>
      </c>
      <c r="E44" s="1">
        <v>52.301000000000002</v>
      </c>
      <c r="F44" s="1">
        <v>99.116</v>
      </c>
      <c r="G44" s="6">
        <v>1</v>
      </c>
      <c r="H44" s="1" t="e">
        <v>#N/A</v>
      </c>
      <c r="I44" s="1"/>
      <c r="J44" s="1">
        <v>42</v>
      </c>
      <c r="K44" s="1">
        <f t="shared" si="7"/>
        <v>10.301000000000002</v>
      </c>
      <c r="L44" s="1"/>
      <c r="M44" s="1"/>
      <c r="N44" s="1"/>
      <c r="O44" s="1">
        <f t="shared" si="2"/>
        <v>10.4602</v>
      </c>
      <c r="P44" s="5">
        <f t="shared" si="3"/>
        <v>47.326800000000006</v>
      </c>
      <c r="Q44" s="5"/>
      <c r="R44" s="1"/>
      <c r="S44" s="1">
        <f t="shared" si="4"/>
        <v>14</v>
      </c>
      <c r="T44" s="1">
        <f t="shared" si="5"/>
        <v>9.4755358406149011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 t="s">
        <v>75</v>
      </c>
      <c r="AA44" s="1">
        <f t="shared" si="6"/>
        <v>47.326800000000006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33</v>
      </c>
      <c r="C45" s="1">
        <v>151.87700000000001</v>
      </c>
      <c r="D45" s="1">
        <v>0.33100000000000002</v>
      </c>
      <c r="E45" s="1">
        <v>128.43899999999999</v>
      </c>
      <c r="F45" s="1"/>
      <c r="G45" s="6">
        <v>1</v>
      </c>
      <c r="H45" s="1">
        <v>45</v>
      </c>
      <c r="I45" s="1"/>
      <c r="J45" s="1">
        <v>136</v>
      </c>
      <c r="K45" s="1">
        <f t="shared" si="7"/>
        <v>-7.561000000000007</v>
      </c>
      <c r="L45" s="1"/>
      <c r="M45" s="1"/>
      <c r="N45" s="1">
        <v>367.69900000000001</v>
      </c>
      <c r="O45" s="1">
        <f t="shared" si="2"/>
        <v>25.687799999999999</v>
      </c>
      <c r="P45" s="5"/>
      <c r="Q45" s="5"/>
      <c r="R45" s="1"/>
      <c r="S45" s="1">
        <f t="shared" si="4"/>
        <v>14.31414912915859</v>
      </c>
      <c r="T45" s="1">
        <f t="shared" si="5"/>
        <v>14.31414912915859</v>
      </c>
      <c r="U45" s="1">
        <v>38.139000000000003</v>
      </c>
      <c r="V45" s="1">
        <v>14.525399999999999</v>
      </c>
      <c r="W45" s="1">
        <v>7.1751999999999994</v>
      </c>
      <c r="X45" s="1">
        <v>0</v>
      </c>
      <c r="Y45" s="1">
        <v>12.2554</v>
      </c>
      <c r="Z45" s="1"/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31</v>
      </c>
      <c r="C46" s="1">
        <v>1134</v>
      </c>
      <c r="D46" s="1"/>
      <c r="E46" s="1">
        <v>438</v>
      </c>
      <c r="F46" s="1">
        <v>614</v>
      </c>
      <c r="G46" s="6">
        <v>0.4</v>
      </c>
      <c r="H46" s="1">
        <v>60</v>
      </c>
      <c r="I46" s="1"/>
      <c r="J46" s="1">
        <v>432</v>
      </c>
      <c r="K46" s="1">
        <f t="shared" si="7"/>
        <v>6</v>
      </c>
      <c r="L46" s="1"/>
      <c r="M46" s="1"/>
      <c r="N46" s="1"/>
      <c r="O46" s="1">
        <f t="shared" si="2"/>
        <v>87.6</v>
      </c>
      <c r="P46" s="5">
        <f t="shared" si="3"/>
        <v>612.39999999999986</v>
      </c>
      <c r="Q46" s="5"/>
      <c r="R46" s="1"/>
      <c r="S46" s="1">
        <f t="shared" si="4"/>
        <v>14</v>
      </c>
      <c r="T46" s="1">
        <f t="shared" si="5"/>
        <v>7.0091324200913245</v>
      </c>
      <c r="U46" s="1">
        <v>63.2</v>
      </c>
      <c r="V46" s="1">
        <v>82.6</v>
      </c>
      <c r="W46" s="1">
        <v>103.4</v>
      </c>
      <c r="X46" s="1">
        <v>90.4</v>
      </c>
      <c r="Y46" s="1">
        <v>87.2</v>
      </c>
      <c r="Z46" s="1"/>
      <c r="AA46" s="1">
        <f t="shared" si="6"/>
        <v>244.95999999999995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31</v>
      </c>
      <c r="C47" s="1">
        <v>703</v>
      </c>
      <c r="D47" s="1"/>
      <c r="E47" s="1">
        <v>379</v>
      </c>
      <c r="F47" s="1">
        <v>296</v>
      </c>
      <c r="G47" s="6">
        <v>0.4</v>
      </c>
      <c r="H47" s="1">
        <v>60</v>
      </c>
      <c r="I47" s="1"/>
      <c r="J47" s="1">
        <v>379</v>
      </c>
      <c r="K47" s="1">
        <f t="shared" si="7"/>
        <v>0</v>
      </c>
      <c r="L47" s="1"/>
      <c r="M47" s="1"/>
      <c r="N47" s="1">
        <v>44.600000000000023</v>
      </c>
      <c r="O47" s="1">
        <f t="shared" si="2"/>
        <v>75.8</v>
      </c>
      <c r="P47" s="5">
        <f t="shared" si="3"/>
        <v>720.6</v>
      </c>
      <c r="Q47" s="5"/>
      <c r="R47" s="1"/>
      <c r="S47" s="1">
        <f t="shared" si="4"/>
        <v>14.000000000000002</v>
      </c>
      <c r="T47" s="1">
        <f t="shared" si="5"/>
        <v>4.4934036939313993</v>
      </c>
      <c r="U47" s="1">
        <v>51.4</v>
      </c>
      <c r="V47" s="1">
        <v>63.2</v>
      </c>
      <c r="W47" s="1">
        <v>85.2</v>
      </c>
      <c r="X47" s="1">
        <v>91.8</v>
      </c>
      <c r="Y47" s="1">
        <v>68.2</v>
      </c>
      <c r="Z47" s="1"/>
      <c r="AA47" s="1">
        <f t="shared" si="6"/>
        <v>288.24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31</v>
      </c>
      <c r="C48" s="1">
        <v>556</v>
      </c>
      <c r="D48" s="1">
        <v>403</v>
      </c>
      <c r="E48" s="1">
        <v>403</v>
      </c>
      <c r="F48" s="1">
        <v>499</v>
      </c>
      <c r="G48" s="6">
        <v>0.4</v>
      </c>
      <c r="H48" s="1">
        <v>60</v>
      </c>
      <c r="I48" s="1"/>
      <c r="J48" s="1">
        <v>400</v>
      </c>
      <c r="K48" s="1">
        <f t="shared" si="7"/>
        <v>3</v>
      </c>
      <c r="L48" s="1"/>
      <c r="M48" s="1"/>
      <c r="N48" s="1">
        <v>72.600000000000136</v>
      </c>
      <c r="O48" s="1">
        <f t="shared" si="2"/>
        <v>80.599999999999994</v>
      </c>
      <c r="P48" s="5">
        <f t="shared" si="3"/>
        <v>556.79999999999973</v>
      </c>
      <c r="Q48" s="5"/>
      <c r="R48" s="1"/>
      <c r="S48" s="1">
        <f t="shared" si="4"/>
        <v>14</v>
      </c>
      <c r="T48" s="1">
        <f t="shared" si="5"/>
        <v>7.0918114143920619</v>
      </c>
      <c r="U48" s="1">
        <v>69.400000000000006</v>
      </c>
      <c r="V48" s="1">
        <v>73.599999999999994</v>
      </c>
      <c r="W48" s="1">
        <v>86.6</v>
      </c>
      <c r="X48" s="1">
        <v>86.6</v>
      </c>
      <c r="Y48" s="1">
        <v>82.2</v>
      </c>
      <c r="Z48" s="1"/>
      <c r="AA48" s="1">
        <f t="shared" si="6"/>
        <v>222.71999999999991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33</v>
      </c>
      <c r="C49" s="1">
        <v>20.148</v>
      </c>
      <c r="D49" s="1">
        <v>160.614</v>
      </c>
      <c r="E49" s="1">
        <v>102.239</v>
      </c>
      <c r="F49" s="1">
        <v>59.914000000000001</v>
      </c>
      <c r="G49" s="6">
        <v>1</v>
      </c>
      <c r="H49" s="1">
        <v>60</v>
      </c>
      <c r="I49" s="1"/>
      <c r="J49" s="1">
        <v>93.6</v>
      </c>
      <c r="K49" s="1">
        <f t="shared" si="7"/>
        <v>8.63900000000001</v>
      </c>
      <c r="L49" s="1"/>
      <c r="M49" s="1"/>
      <c r="N49" s="1">
        <v>211.2218</v>
      </c>
      <c r="O49" s="1">
        <f t="shared" si="2"/>
        <v>20.447800000000001</v>
      </c>
      <c r="P49" s="5">
        <f t="shared" si="3"/>
        <v>15.133400000000009</v>
      </c>
      <c r="Q49" s="5"/>
      <c r="R49" s="1"/>
      <c r="S49" s="1">
        <f t="shared" si="4"/>
        <v>14</v>
      </c>
      <c r="T49" s="1">
        <f t="shared" si="5"/>
        <v>13.25990082062618</v>
      </c>
      <c r="U49" s="1">
        <v>26.610199999999999</v>
      </c>
      <c r="V49" s="1">
        <v>17.360600000000002</v>
      </c>
      <c r="W49" s="1">
        <v>0</v>
      </c>
      <c r="X49" s="1">
        <v>62.466600000000007</v>
      </c>
      <c r="Y49" s="1">
        <v>24.7544</v>
      </c>
      <c r="Z49" s="1"/>
      <c r="AA49" s="1">
        <f t="shared" si="6"/>
        <v>15.133400000000009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33</v>
      </c>
      <c r="C50" s="1"/>
      <c r="D50" s="1">
        <v>331.67099999999999</v>
      </c>
      <c r="E50" s="1">
        <v>156.44800000000001</v>
      </c>
      <c r="F50" s="1">
        <v>175.22300000000001</v>
      </c>
      <c r="G50" s="6">
        <v>1</v>
      </c>
      <c r="H50" s="1">
        <v>60</v>
      </c>
      <c r="I50" s="1"/>
      <c r="J50" s="1">
        <v>141.5</v>
      </c>
      <c r="K50" s="1">
        <f t="shared" si="7"/>
        <v>14.948000000000008</v>
      </c>
      <c r="L50" s="1"/>
      <c r="M50" s="1"/>
      <c r="N50" s="1">
        <v>147.66779999999989</v>
      </c>
      <c r="O50" s="1">
        <f t="shared" si="2"/>
        <v>31.2896</v>
      </c>
      <c r="P50" s="5">
        <f t="shared" si="3"/>
        <v>115.16360000000009</v>
      </c>
      <c r="Q50" s="5"/>
      <c r="R50" s="1"/>
      <c r="S50" s="1">
        <f t="shared" si="4"/>
        <v>14</v>
      </c>
      <c r="T50" s="1">
        <f t="shared" si="5"/>
        <v>10.319428819799548</v>
      </c>
      <c r="U50" s="1">
        <v>34.168199999999999</v>
      </c>
      <c r="V50" s="1">
        <v>32.3048</v>
      </c>
      <c r="W50" s="1">
        <v>24.293199999999999</v>
      </c>
      <c r="X50" s="1">
        <v>52.517800000000001</v>
      </c>
      <c r="Y50" s="1">
        <v>16.8294</v>
      </c>
      <c r="Z50" s="1"/>
      <c r="AA50" s="1">
        <f t="shared" si="6"/>
        <v>115.16360000000009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33</v>
      </c>
      <c r="C51" s="1">
        <v>500.77</v>
      </c>
      <c r="D51" s="1">
        <v>35.119999999999997</v>
      </c>
      <c r="E51" s="1">
        <v>240.29300000000001</v>
      </c>
      <c r="F51" s="1">
        <v>247.27199999999999</v>
      </c>
      <c r="G51" s="6">
        <v>1</v>
      </c>
      <c r="H51" s="1">
        <v>45</v>
      </c>
      <c r="I51" s="1"/>
      <c r="J51" s="1">
        <v>238</v>
      </c>
      <c r="K51" s="1">
        <f t="shared" si="7"/>
        <v>2.2930000000000064</v>
      </c>
      <c r="L51" s="1"/>
      <c r="M51" s="1"/>
      <c r="N51" s="1">
        <v>367.76820000000009</v>
      </c>
      <c r="O51" s="1">
        <f t="shared" si="2"/>
        <v>48.058599999999998</v>
      </c>
      <c r="P51" s="5">
        <f t="shared" si="3"/>
        <v>57.780199999999866</v>
      </c>
      <c r="Q51" s="5"/>
      <c r="R51" s="1"/>
      <c r="S51" s="1">
        <f t="shared" si="4"/>
        <v>14.000000000000002</v>
      </c>
      <c r="T51" s="1">
        <f t="shared" si="5"/>
        <v>12.797713624616618</v>
      </c>
      <c r="U51" s="1">
        <v>53.306199999999997</v>
      </c>
      <c r="V51" s="1">
        <v>49.889600000000002</v>
      </c>
      <c r="W51" s="1">
        <v>40.33</v>
      </c>
      <c r="X51" s="1">
        <v>101.4188</v>
      </c>
      <c r="Y51" s="1">
        <v>61.115400000000001</v>
      </c>
      <c r="Z51" s="1"/>
      <c r="AA51" s="1">
        <f t="shared" si="6"/>
        <v>57.780199999999866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33</v>
      </c>
      <c r="C52" s="1">
        <v>25.12</v>
      </c>
      <c r="D52" s="1">
        <v>25.399000000000001</v>
      </c>
      <c r="E52" s="1">
        <v>47.789000000000001</v>
      </c>
      <c r="F52" s="1"/>
      <c r="G52" s="6">
        <v>1</v>
      </c>
      <c r="H52" s="1">
        <v>45</v>
      </c>
      <c r="I52" s="1"/>
      <c r="J52" s="1">
        <v>43</v>
      </c>
      <c r="K52" s="1">
        <f t="shared" si="7"/>
        <v>4.7890000000000015</v>
      </c>
      <c r="L52" s="1"/>
      <c r="M52" s="1"/>
      <c r="N52" s="1"/>
      <c r="O52" s="1">
        <f t="shared" si="2"/>
        <v>9.5578000000000003</v>
      </c>
      <c r="P52" s="5">
        <f>10*O52-N52-F52</f>
        <v>95.578000000000003</v>
      </c>
      <c r="Q52" s="5"/>
      <c r="R52" s="1"/>
      <c r="S52" s="1">
        <f t="shared" si="4"/>
        <v>10</v>
      </c>
      <c r="T52" s="1">
        <f t="shared" si="5"/>
        <v>0</v>
      </c>
      <c r="U52" s="1">
        <v>3.4346000000000001</v>
      </c>
      <c r="V52" s="1">
        <v>4.3026</v>
      </c>
      <c r="W52" s="1">
        <v>4.3575999999999997</v>
      </c>
      <c r="X52" s="1">
        <v>8.8707999999999991</v>
      </c>
      <c r="Y52" s="1">
        <v>3.7886000000000002</v>
      </c>
      <c r="Z52" s="1"/>
      <c r="AA52" s="1">
        <f t="shared" si="6"/>
        <v>95.578000000000003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33</v>
      </c>
      <c r="C53" s="1">
        <v>31.4</v>
      </c>
      <c r="D53" s="1">
        <v>0.16200000000000001</v>
      </c>
      <c r="E53" s="1">
        <v>23.199000000000002</v>
      </c>
      <c r="F53" s="1">
        <v>7.0090000000000003</v>
      </c>
      <c r="G53" s="6">
        <v>1</v>
      </c>
      <c r="H53" s="1">
        <v>60</v>
      </c>
      <c r="I53" s="1"/>
      <c r="J53" s="1">
        <v>23</v>
      </c>
      <c r="K53" s="1">
        <f t="shared" si="7"/>
        <v>0.19900000000000162</v>
      </c>
      <c r="L53" s="1"/>
      <c r="M53" s="1"/>
      <c r="N53" s="1"/>
      <c r="O53" s="1">
        <f t="shared" si="2"/>
        <v>4.6398000000000001</v>
      </c>
      <c r="P53" s="5">
        <f>12*O53-N53-F53</f>
        <v>48.668599999999998</v>
      </c>
      <c r="Q53" s="5"/>
      <c r="R53" s="1"/>
      <c r="S53" s="1">
        <f t="shared" si="4"/>
        <v>12</v>
      </c>
      <c r="T53" s="1">
        <f t="shared" si="5"/>
        <v>1.5106254579938792</v>
      </c>
      <c r="U53" s="1">
        <v>2.1884000000000001</v>
      </c>
      <c r="V53" s="1">
        <v>1.3608</v>
      </c>
      <c r="W53" s="1">
        <v>3.3054000000000001</v>
      </c>
      <c r="X53" s="1">
        <v>1.6332</v>
      </c>
      <c r="Y53" s="1">
        <v>5.1407999999999996</v>
      </c>
      <c r="Z53" s="1"/>
      <c r="AA53" s="1">
        <f t="shared" si="6"/>
        <v>48.668599999999998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33</v>
      </c>
      <c r="C54" s="1">
        <v>33.5</v>
      </c>
      <c r="D54" s="1">
        <v>0.33</v>
      </c>
      <c r="E54" s="1">
        <v>32.481999999999999</v>
      </c>
      <c r="F54" s="1"/>
      <c r="G54" s="6">
        <v>1</v>
      </c>
      <c r="H54" s="1">
        <v>60</v>
      </c>
      <c r="I54" s="1"/>
      <c r="J54" s="1">
        <v>40</v>
      </c>
      <c r="K54" s="1">
        <f t="shared" si="7"/>
        <v>-7.5180000000000007</v>
      </c>
      <c r="L54" s="1"/>
      <c r="M54" s="1"/>
      <c r="N54" s="1">
        <v>17.0944</v>
      </c>
      <c r="O54" s="1">
        <f t="shared" si="2"/>
        <v>6.4963999999999995</v>
      </c>
      <c r="P54" s="5">
        <f>13*O54-N54-F54</f>
        <v>67.358800000000002</v>
      </c>
      <c r="Q54" s="5"/>
      <c r="R54" s="1"/>
      <c r="S54" s="1">
        <f t="shared" si="4"/>
        <v>13.000000000000002</v>
      </c>
      <c r="T54" s="1">
        <f t="shared" si="5"/>
        <v>2.6313650637276034</v>
      </c>
      <c r="U54" s="1">
        <v>3.5175999999999998</v>
      </c>
      <c r="V54" s="1">
        <v>1.3520000000000001</v>
      </c>
      <c r="W54" s="1">
        <v>3.7582</v>
      </c>
      <c r="X54" s="1">
        <v>2.6886000000000001</v>
      </c>
      <c r="Y54" s="1">
        <v>1.4683999999999999</v>
      </c>
      <c r="Z54" s="1"/>
      <c r="AA54" s="1">
        <f t="shared" si="6"/>
        <v>67.358800000000002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33</v>
      </c>
      <c r="C55" s="1">
        <v>31.3</v>
      </c>
      <c r="D55" s="1">
        <v>0.35</v>
      </c>
      <c r="E55" s="1">
        <v>21.829000000000001</v>
      </c>
      <c r="F55" s="1">
        <v>7.6769999999999996</v>
      </c>
      <c r="G55" s="6">
        <v>1</v>
      </c>
      <c r="H55" s="1" t="e">
        <v>#N/A</v>
      </c>
      <c r="I55" s="1"/>
      <c r="J55" s="1">
        <v>22.5</v>
      </c>
      <c r="K55" s="1">
        <f t="shared" si="7"/>
        <v>-0.67099999999999937</v>
      </c>
      <c r="L55" s="1"/>
      <c r="M55" s="1"/>
      <c r="N55" s="1"/>
      <c r="O55" s="1">
        <f t="shared" si="2"/>
        <v>4.3658000000000001</v>
      </c>
      <c r="P55" s="5">
        <f>12*O55-N55-F55</f>
        <v>44.712600000000002</v>
      </c>
      <c r="Q55" s="5"/>
      <c r="R55" s="1"/>
      <c r="S55" s="1">
        <f t="shared" si="4"/>
        <v>12</v>
      </c>
      <c r="T55" s="1">
        <f t="shared" si="5"/>
        <v>1.7584406065325942</v>
      </c>
      <c r="U55" s="1">
        <v>0.54720000000000002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6"/>
        <v>44.712600000000002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31</v>
      </c>
      <c r="C56" s="1">
        <v>104</v>
      </c>
      <c r="D56" s="1">
        <v>45</v>
      </c>
      <c r="E56" s="1">
        <v>49</v>
      </c>
      <c r="F56" s="1">
        <v>99</v>
      </c>
      <c r="G56" s="6">
        <v>0.33</v>
      </c>
      <c r="H56" s="1">
        <v>45</v>
      </c>
      <c r="I56" s="1"/>
      <c r="J56" s="1">
        <v>55</v>
      </c>
      <c r="K56" s="1">
        <f t="shared" si="7"/>
        <v>-6</v>
      </c>
      <c r="L56" s="1"/>
      <c r="M56" s="1"/>
      <c r="N56" s="1"/>
      <c r="O56" s="1">
        <f t="shared" si="2"/>
        <v>9.8000000000000007</v>
      </c>
      <c r="P56" s="5">
        <f t="shared" si="3"/>
        <v>38.200000000000017</v>
      </c>
      <c r="Q56" s="5"/>
      <c r="R56" s="1"/>
      <c r="S56" s="1">
        <f t="shared" si="4"/>
        <v>14</v>
      </c>
      <c r="T56" s="1">
        <f t="shared" si="5"/>
        <v>10.102040816326531</v>
      </c>
      <c r="U56" s="1">
        <v>4.4000000000000004</v>
      </c>
      <c r="V56" s="1">
        <v>11.4</v>
      </c>
      <c r="W56" s="1">
        <v>18.8</v>
      </c>
      <c r="X56" s="1">
        <v>0</v>
      </c>
      <c r="Y56" s="1">
        <v>39</v>
      </c>
      <c r="Z56" s="1"/>
      <c r="AA56" s="1">
        <f t="shared" si="6"/>
        <v>12.606000000000007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33</v>
      </c>
      <c r="C57" s="1">
        <v>59.811</v>
      </c>
      <c r="D57" s="1">
        <v>124.82</v>
      </c>
      <c r="E57" s="1">
        <v>83.087999999999994</v>
      </c>
      <c r="F57" s="1">
        <v>70.123999999999995</v>
      </c>
      <c r="G57" s="6">
        <v>1</v>
      </c>
      <c r="H57" s="1">
        <v>45</v>
      </c>
      <c r="I57" s="1"/>
      <c r="J57" s="1">
        <v>77</v>
      </c>
      <c r="K57" s="1">
        <f t="shared" si="7"/>
        <v>6.0879999999999939</v>
      </c>
      <c r="L57" s="1"/>
      <c r="M57" s="1"/>
      <c r="N57" s="1">
        <v>271.83080000000001</v>
      </c>
      <c r="O57" s="1">
        <f t="shared" si="2"/>
        <v>16.617599999999999</v>
      </c>
      <c r="P57" s="5"/>
      <c r="Q57" s="5"/>
      <c r="R57" s="1"/>
      <c r="S57" s="1">
        <f t="shared" si="4"/>
        <v>20.577869247063354</v>
      </c>
      <c r="T57" s="1">
        <f t="shared" si="5"/>
        <v>20.577869247063354</v>
      </c>
      <c r="U57" s="1">
        <v>30.3352</v>
      </c>
      <c r="V57" s="1">
        <v>20.282599999999999</v>
      </c>
      <c r="W57" s="1">
        <v>14.6</v>
      </c>
      <c r="X57" s="1">
        <v>29.8188</v>
      </c>
      <c r="Y57" s="1">
        <v>11.8596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31</v>
      </c>
      <c r="C58" s="1">
        <v>1080</v>
      </c>
      <c r="D58" s="1">
        <v>456</v>
      </c>
      <c r="E58" s="1">
        <v>425</v>
      </c>
      <c r="F58" s="1">
        <v>792</v>
      </c>
      <c r="G58" s="6">
        <v>0.28000000000000003</v>
      </c>
      <c r="H58" s="1">
        <v>45</v>
      </c>
      <c r="I58" s="1"/>
      <c r="J58" s="1">
        <v>430</v>
      </c>
      <c r="K58" s="1">
        <f t="shared" si="7"/>
        <v>-5</v>
      </c>
      <c r="L58" s="1"/>
      <c r="M58" s="1"/>
      <c r="N58" s="1">
        <v>104.2</v>
      </c>
      <c r="O58" s="1">
        <f t="shared" si="2"/>
        <v>85</v>
      </c>
      <c r="P58" s="5">
        <f t="shared" si="3"/>
        <v>293.79999999999995</v>
      </c>
      <c r="Q58" s="5"/>
      <c r="R58" s="1"/>
      <c r="S58" s="1">
        <f t="shared" si="4"/>
        <v>14</v>
      </c>
      <c r="T58" s="1">
        <f t="shared" si="5"/>
        <v>10.543529411764707</v>
      </c>
      <c r="U58" s="1">
        <v>94.8</v>
      </c>
      <c r="V58" s="1">
        <v>113.6</v>
      </c>
      <c r="W58" s="1">
        <v>155.19999999999999</v>
      </c>
      <c r="X58" s="1">
        <v>97.2</v>
      </c>
      <c r="Y58" s="1">
        <v>146.19999999999999</v>
      </c>
      <c r="Z58" s="1"/>
      <c r="AA58" s="1">
        <f t="shared" si="6"/>
        <v>82.263999999999996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31</v>
      </c>
      <c r="C59" s="1">
        <v>1010</v>
      </c>
      <c r="D59" s="1"/>
      <c r="E59" s="1">
        <v>223</v>
      </c>
      <c r="F59" s="1">
        <v>722</v>
      </c>
      <c r="G59" s="6">
        <v>0.28000000000000003</v>
      </c>
      <c r="H59" s="1">
        <v>45</v>
      </c>
      <c r="I59" s="1"/>
      <c r="J59" s="1">
        <v>229</v>
      </c>
      <c r="K59" s="1">
        <f t="shared" si="7"/>
        <v>-6</v>
      </c>
      <c r="L59" s="1"/>
      <c r="M59" s="1"/>
      <c r="N59" s="1"/>
      <c r="O59" s="1">
        <f t="shared" si="2"/>
        <v>44.6</v>
      </c>
      <c r="P59" s="5"/>
      <c r="Q59" s="5"/>
      <c r="R59" s="1"/>
      <c r="S59" s="1">
        <f t="shared" si="4"/>
        <v>16.188340807174889</v>
      </c>
      <c r="T59" s="1">
        <f t="shared" si="5"/>
        <v>16.188340807174889</v>
      </c>
      <c r="U59" s="1">
        <v>51.4</v>
      </c>
      <c r="V59" s="1">
        <v>49.8</v>
      </c>
      <c r="W59" s="1">
        <v>36.799999999999997</v>
      </c>
      <c r="X59" s="1">
        <v>101.6</v>
      </c>
      <c r="Y59" s="1">
        <v>106.2</v>
      </c>
      <c r="Z59" s="10" t="s">
        <v>35</v>
      </c>
      <c r="AA59" s="1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31</v>
      </c>
      <c r="C60" s="1">
        <v>739</v>
      </c>
      <c r="D60" s="1">
        <v>722</v>
      </c>
      <c r="E60" s="1">
        <v>449</v>
      </c>
      <c r="F60" s="1">
        <v>850</v>
      </c>
      <c r="G60" s="6">
        <v>0.35</v>
      </c>
      <c r="H60" s="1">
        <v>45</v>
      </c>
      <c r="I60" s="1"/>
      <c r="J60" s="1">
        <v>440</v>
      </c>
      <c r="K60" s="1">
        <f t="shared" si="7"/>
        <v>9</v>
      </c>
      <c r="L60" s="1"/>
      <c r="M60" s="1"/>
      <c r="N60" s="1"/>
      <c r="O60" s="1">
        <f t="shared" si="2"/>
        <v>89.8</v>
      </c>
      <c r="P60" s="5">
        <f t="shared" si="3"/>
        <v>407.20000000000005</v>
      </c>
      <c r="Q60" s="5"/>
      <c r="R60" s="1"/>
      <c r="S60" s="1">
        <f t="shared" si="4"/>
        <v>14.000000000000002</v>
      </c>
      <c r="T60" s="1">
        <f t="shared" si="5"/>
        <v>9.4654788418708247</v>
      </c>
      <c r="U60" s="1">
        <v>81.8</v>
      </c>
      <c r="V60" s="1">
        <v>115</v>
      </c>
      <c r="W60" s="1">
        <v>86.8</v>
      </c>
      <c r="X60" s="1">
        <v>137.80000000000001</v>
      </c>
      <c r="Y60" s="1">
        <v>123.6</v>
      </c>
      <c r="Z60" s="1"/>
      <c r="AA60" s="1">
        <f t="shared" si="6"/>
        <v>142.52000000000001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31</v>
      </c>
      <c r="C61" s="1">
        <v>344</v>
      </c>
      <c r="D61" s="1">
        <v>1258</v>
      </c>
      <c r="E61" s="1">
        <v>438</v>
      </c>
      <c r="F61" s="1">
        <v>919</v>
      </c>
      <c r="G61" s="6">
        <v>0.28000000000000003</v>
      </c>
      <c r="H61" s="1">
        <v>45</v>
      </c>
      <c r="I61" s="1"/>
      <c r="J61" s="1">
        <v>435</v>
      </c>
      <c r="K61" s="1">
        <f t="shared" si="7"/>
        <v>3</v>
      </c>
      <c r="L61" s="1"/>
      <c r="M61" s="1"/>
      <c r="N61" s="1"/>
      <c r="O61" s="1">
        <f t="shared" si="2"/>
        <v>87.6</v>
      </c>
      <c r="P61" s="5">
        <f t="shared" si="3"/>
        <v>307.39999999999986</v>
      </c>
      <c r="Q61" s="5"/>
      <c r="R61" s="1"/>
      <c r="S61" s="1">
        <f t="shared" si="4"/>
        <v>14</v>
      </c>
      <c r="T61" s="1">
        <f t="shared" si="5"/>
        <v>10.490867579908677</v>
      </c>
      <c r="U61" s="1">
        <v>81</v>
      </c>
      <c r="V61" s="1">
        <v>112.4</v>
      </c>
      <c r="W61" s="1">
        <v>61</v>
      </c>
      <c r="X61" s="1">
        <v>146.19999999999999</v>
      </c>
      <c r="Y61" s="1">
        <v>57.2</v>
      </c>
      <c r="Z61" s="1"/>
      <c r="AA61" s="1">
        <f t="shared" si="6"/>
        <v>86.071999999999974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31</v>
      </c>
      <c r="C62" s="1">
        <v>988</v>
      </c>
      <c r="D62" s="1">
        <v>264</v>
      </c>
      <c r="E62" s="1">
        <v>518</v>
      </c>
      <c r="F62" s="1">
        <v>495</v>
      </c>
      <c r="G62" s="6">
        <v>0.35</v>
      </c>
      <c r="H62" s="1">
        <v>45</v>
      </c>
      <c r="I62" s="1"/>
      <c r="J62" s="1">
        <v>508</v>
      </c>
      <c r="K62" s="1">
        <f t="shared" si="7"/>
        <v>10</v>
      </c>
      <c r="L62" s="1"/>
      <c r="M62" s="1"/>
      <c r="N62" s="1">
        <v>392</v>
      </c>
      <c r="O62" s="1">
        <f t="shared" si="2"/>
        <v>103.6</v>
      </c>
      <c r="P62" s="5">
        <f t="shared" si="3"/>
        <v>563.39999999999986</v>
      </c>
      <c r="Q62" s="5"/>
      <c r="R62" s="1"/>
      <c r="S62" s="1">
        <f t="shared" si="4"/>
        <v>14</v>
      </c>
      <c r="T62" s="1">
        <f t="shared" si="5"/>
        <v>8.5617760617760617</v>
      </c>
      <c r="U62" s="1">
        <v>100</v>
      </c>
      <c r="V62" s="1">
        <v>101.6</v>
      </c>
      <c r="W62" s="1">
        <v>132.6</v>
      </c>
      <c r="X62" s="1">
        <v>156.0308</v>
      </c>
      <c r="Y62" s="1">
        <v>116.2</v>
      </c>
      <c r="Z62" s="1"/>
      <c r="AA62" s="1">
        <f t="shared" si="6"/>
        <v>197.18999999999994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31</v>
      </c>
      <c r="C63" s="1">
        <v>688</v>
      </c>
      <c r="D63" s="1">
        <v>80</v>
      </c>
      <c r="E63" s="1">
        <v>295</v>
      </c>
      <c r="F63" s="1">
        <v>350</v>
      </c>
      <c r="G63" s="6">
        <v>0.28000000000000003</v>
      </c>
      <c r="H63" s="1">
        <v>45</v>
      </c>
      <c r="I63" s="1"/>
      <c r="J63" s="1">
        <v>293</v>
      </c>
      <c r="K63" s="1">
        <f t="shared" si="7"/>
        <v>2</v>
      </c>
      <c r="L63" s="1"/>
      <c r="M63" s="1"/>
      <c r="N63" s="1"/>
      <c r="O63" s="1">
        <f t="shared" si="2"/>
        <v>59</v>
      </c>
      <c r="P63" s="5">
        <f t="shared" si="3"/>
        <v>476</v>
      </c>
      <c r="Q63" s="5"/>
      <c r="R63" s="1"/>
      <c r="S63" s="1">
        <f t="shared" si="4"/>
        <v>14</v>
      </c>
      <c r="T63" s="1">
        <f t="shared" si="5"/>
        <v>5.9322033898305087</v>
      </c>
      <c r="U63" s="1">
        <v>39.6</v>
      </c>
      <c r="V63" s="1">
        <v>34.6</v>
      </c>
      <c r="W63" s="1">
        <v>67.2</v>
      </c>
      <c r="X63" s="1">
        <v>37.799999999999997</v>
      </c>
      <c r="Y63" s="1">
        <v>17.399999999999999</v>
      </c>
      <c r="Z63" s="1"/>
      <c r="AA63" s="1">
        <f t="shared" si="6"/>
        <v>133.28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31</v>
      </c>
      <c r="C64" s="1">
        <v>1003</v>
      </c>
      <c r="D64" s="1">
        <v>368</v>
      </c>
      <c r="E64" s="1">
        <v>634</v>
      </c>
      <c r="F64" s="1">
        <v>583</v>
      </c>
      <c r="G64" s="6">
        <v>0.35</v>
      </c>
      <c r="H64" s="1">
        <v>45</v>
      </c>
      <c r="I64" s="1"/>
      <c r="J64" s="1">
        <v>625</v>
      </c>
      <c r="K64" s="1">
        <f t="shared" si="7"/>
        <v>9</v>
      </c>
      <c r="L64" s="1"/>
      <c r="M64" s="1"/>
      <c r="N64" s="1">
        <v>119.2</v>
      </c>
      <c r="O64" s="1">
        <f t="shared" si="2"/>
        <v>126.8</v>
      </c>
      <c r="P64" s="5">
        <f t="shared" si="3"/>
        <v>1073</v>
      </c>
      <c r="Q64" s="5"/>
      <c r="R64" s="1"/>
      <c r="S64" s="1">
        <f t="shared" si="4"/>
        <v>14</v>
      </c>
      <c r="T64" s="1">
        <f t="shared" si="5"/>
        <v>5.537854889589906</v>
      </c>
      <c r="U64" s="1">
        <v>95.8</v>
      </c>
      <c r="V64" s="1">
        <v>113.8</v>
      </c>
      <c r="W64" s="1">
        <v>147</v>
      </c>
      <c r="X64" s="1">
        <v>145.50200000000001</v>
      </c>
      <c r="Y64" s="1">
        <v>147.4</v>
      </c>
      <c r="Z64" s="1"/>
      <c r="AA64" s="1">
        <f t="shared" si="6"/>
        <v>375.54999999999995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31</v>
      </c>
      <c r="C65" s="1"/>
      <c r="D65" s="1">
        <v>104</v>
      </c>
      <c r="E65" s="1">
        <v>104</v>
      </c>
      <c r="F65" s="1"/>
      <c r="G65" s="6">
        <v>0.28000000000000003</v>
      </c>
      <c r="H65" s="1">
        <v>45</v>
      </c>
      <c r="I65" s="1"/>
      <c r="J65" s="1">
        <v>126</v>
      </c>
      <c r="K65" s="1">
        <f t="shared" si="7"/>
        <v>-22</v>
      </c>
      <c r="L65" s="1"/>
      <c r="M65" s="1"/>
      <c r="N65" s="1">
        <v>22</v>
      </c>
      <c r="O65" s="1">
        <f t="shared" si="2"/>
        <v>20.8</v>
      </c>
      <c r="P65" s="5">
        <f>11*O65-N65-F65</f>
        <v>206.8</v>
      </c>
      <c r="Q65" s="5"/>
      <c r="R65" s="1"/>
      <c r="S65" s="1">
        <f t="shared" si="4"/>
        <v>11</v>
      </c>
      <c r="T65" s="1">
        <f t="shared" si="5"/>
        <v>1.0576923076923077</v>
      </c>
      <c r="U65" s="1">
        <v>9</v>
      </c>
      <c r="V65" s="1">
        <v>10.199999999999999</v>
      </c>
      <c r="W65" s="1">
        <v>0</v>
      </c>
      <c r="X65" s="1">
        <v>0</v>
      </c>
      <c r="Y65" s="1">
        <v>0</v>
      </c>
      <c r="Z65" s="1"/>
      <c r="AA65" s="1">
        <f t="shared" si="6"/>
        <v>57.904000000000011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31</v>
      </c>
      <c r="C66" s="1">
        <v>51</v>
      </c>
      <c r="D66" s="1">
        <v>120</v>
      </c>
      <c r="E66" s="12">
        <f>133+E73</f>
        <v>139</v>
      </c>
      <c r="F66" s="1">
        <v>18</v>
      </c>
      <c r="G66" s="6">
        <v>0.5</v>
      </c>
      <c r="H66" s="1">
        <v>45</v>
      </c>
      <c r="I66" s="1"/>
      <c r="J66" s="1">
        <v>129</v>
      </c>
      <c r="K66" s="1">
        <f t="shared" si="7"/>
        <v>10</v>
      </c>
      <c r="L66" s="1"/>
      <c r="M66" s="1"/>
      <c r="N66" s="1">
        <v>147.19999999999999</v>
      </c>
      <c r="O66" s="1">
        <f t="shared" si="2"/>
        <v>27.8</v>
      </c>
      <c r="P66" s="5">
        <f t="shared" si="3"/>
        <v>224</v>
      </c>
      <c r="Q66" s="5"/>
      <c r="R66" s="1"/>
      <c r="S66" s="1">
        <f t="shared" si="4"/>
        <v>14</v>
      </c>
      <c r="T66" s="1">
        <f t="shared" si="5"/>
        <v>5.9424460431654671</v>
      </c>
      <c r="U66" s="1">
        <v>21.8</v>
      </c>
      <c r="V66" s="1">
        <v>7.2</v>
      </c>
      <c r="W66" s="1">
        <v>10</v>
      </c>
      <c r="X66" s="1">
        <v>9.1999999999999993</v>
      </c>
      <c r="Y66" s="1">
        <v>39</v>
      </c>
      <c r="Z66" s="1"/>
      <c r="AA66" s="1">
        <f t="shared" si="6"/>
        <v>112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31</v>
      </c>
      <c r="C67" s="1">
        <v>307</v>
      </c>
      <c r="D67" s="1">
        <v>490</v>
      </c>
      <c r="E67" s="12">
        <f>577+E74</f>
        <v>634</v>
      </c>
      <c r="F67" s="1">
        <v>5</v>
      </c>
      <c r="G67" s="6">
        <v>0.41</v>
      </c>
      <c r="H67" s="1">
        <v>45</v>
      </c>
      <c r="I67" s="1"/>
      <c r="J67" s="1">
        <v>575</v>
      </c>
      <c r="K67" s="1">
        <f t="shared" si="7"/>
        <v>59</v>
      </c>
      <c r="L67" s="1"/>
      <c r="M67" s="1"/>
      <c r="N67" s="1">
        <v>979.39999999999986</v>
      </c>
      <c r="O67" s="1">
        <f t="shared" si="2"/>
        <v>126.8</v>
      </c>
      <c r="P67" s="5">
        <f t="shared" si="3"/>
        <v>790.80000000000018</v>
      </c>
      <c r="Q67" s="5"/>
      <c r="R67" s="1"/>
      <c r="S67" s="1">
        <f t="shared" si="4"/>
        <v>14</v>
      </c>
      <c r="T67" s="1">
        <f t="shared" si="5"/>
        <v>7.7634069400630903</v>
      </c>
      <c r="U67" s="1">
        <v>115.6</v>
      </c>
      <c r="V67" s="1">
        <v>84.4</v>
      </c>
      <c r="W67" s="1">
        <v>80.8</v>
      </c>
      <c r="X67" s="1">
        <v>52.8</v>
      </c>
      <c r="Y67" s="1">
        <v>60.6</v>
      </c>
      <c r="Z67" s="1"/>
      <c r="AA67" s="1">
        <f t="shared" si="6"/>
        <v>324.22800000000007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31</v>
      </c>
      <c r="C68" s="1">
        <v>96</v>
      </c>
      <c r="D68" s="1"/>
      <c r="E68" s="1">
        <v>33</v>
      </c>
      <c r="F68" s="1">
        <v>56</v>
      </c>
      <c r="G68" s="6">
        <v>0.5</v>
      </c>
      <c r="H68" s="1">
        <v>45</v>
      </c>
      <c r="I68" s="1"/>
      <c r="J68" s="1">
        <v>31</v>
      </c>
      <c r="K68" s="1">
        <f t="shared" si="7"/>
        <v>2</v>
      </c>
      <c r="L68" s="1"/>
      <c r="M68" s="1"/>
      <c r="N68" s="1"/>
      <c r="O68" s="1">
        <f t="shared" si="2"/>
        <v>6.6</v>
      </c>
      <c r="P68" s="5">
        <f t="shared" si="3"/>
        <v>36.399999999999991</v>
      </c>
      <c r="Q68" s="5"/>
      <c r="R68" s="1"/>
      <c r="S68" s="1">
        <f t="shared" si="4"/>
        <v>14</v>
      </c>
      <c r="T68" s="1">
        <f t="shared" si="5"/>
        <v>8.4848484848484844</v>
      </c>
      <c r="U68" s="1">
        <v>6</v>
      </c>
      <c r="V68" s="1">
        <v>2.6</v>
      </c>
      <c r="W68" s="1">
        <v>0</v>
      </c>
      <c r="X68" s="1">
        <v>14.8</v>
      </c>
      <c r="Y68" s="1">
        <v>11.6</v>
      </c>
      <c r="Z68" s="1"/>
      <c r="AA68" s="1">
        <f t="shared" si="6"/>
        <v>18.199999999999996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31</v>
      </c>
      <c r="C69" s="1"/>
      <c r="D69" s="1">
        <v>380</v>
      </c>
      <c r="E69" s="1">
        <v>217</v>
      </c>
      <c r="F69" s="1">
        <v>162</v>
      </c>
      <c r="G69" s="6">
        <v>0.41</v>
      </c>
      <c r="H69" s="1">
        <v>45</v>
      </c>
      <c r="I69" s="1"/>
      <c r="J69" s="1">
        <v>233</v>
      </c>
      <c r="K69" s="1">
        <f t="shared" ref="K69:K75" si="8">E69-J69</f>
        <v>-16</v>
      </c>
      <c r="L69" s="1"/>
      <c r="M69" s="1"/>
      <c r="N69" s="1"/>
      <c r="O69" s="1">
        <f t="shared" si="2"/>
        <v>43.4</v>
      </c>
      <c r="P69" s="5">
        <f t="shared" si="3"/>
        <v>445.6</v>
      </c>
      <c r="Q69" s="5"/>
      <c r="R69" s="1"/>
      <c r="S69" s="1">
        <f t="shared" si="4"/>
        <v>14.000000000000002</v>
      </c>
      <c r="T69" s="1">
        <f t="shared" si="5"/>
        <v>3.7327188940092166</v>
      </c>
      <c r="U69" s="1">
        <v>0</v>
      </c>
      <c r="V69" s="1">
        <v>32</v>
      </c>
      <c r="W69" s="1">
        <v>0</v>
      </c>
      <c r="X69" s="1">
        <v>0</v>
      </c>
      <c r="Y69" s="1">
        <v>0</v>
      </c>
      <c r="Z69" s="1"/>
      <c r="AA69" s="1">
        <f t="shared" si="6"/>
        <v>182.696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31</v>
      </c>
      <c r="C70" s="1"/>
      <c r="D70" s="1">
        <v>10</v>
      </c>
      <c r="E70" s="1">
        <v>10</v>
      </c>
      <c r="F70" s="1"/>
      <c r="G70" s="6">
        <v>0.4</v>
      </c>
      <c r="H70" s="1">
        <v>60</v>
      </c>
      <c r="I70" s="1"/>
      <c r="J70" s="1">
        <v>22</v>
      </c>
      <c r="K70" s="1">
        <f t="shared" si="8"/>
        <v>-12</v>
      </c>
      <c r="L70" s="1"/>
      <c r="M70" s="1"/>
      <c r="N70" s="1"/>
      <c r="O70" s="1">
        <f t="shared" si="2"/>
        <v>2</v>
      </c>
      <c r="P70" s="5">
        <f>10*O70-N70-F70</f>
        <v>20</v>
      </c>
      <c r="Q70" s="5"/>
      <c r="R70" s="1"/>
      <c r="S70" s="1">
        <f t="shared" si="4"/>
        <v>10</v>
      </c>
      <c r="T70" s="1">
        <f t="shared" si="5"/>
        <v>0</v>
      </c>
      <c r="U70" s="1">
        <v>0</v>
      </c>
      <c r="V70" s="1">
        <v>0</v>
      </c>
      <c r="W70" s="1">
        <v>0.4</v>
      </c>
      <c r="X70" s="1">
        <v>0</v>
      </c>
      <c r="Y70" s="1">
        <v>0</v>
      </c>
      <c r="Z70" s="1"/>
      <c r="AA70" s="1">
        <f t="shared" ref="AA70:AA75" si="9">P70*G70</f>
        <v>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33</v>
      </c>
      <c r="C71" s="1">
        <v>318.39999999999998</v>
      </c>
      <c r="D71" s="1">
        <v>133.10400000000001</v>
      </c>
      <c r="E71" s="1">
        <v>258.15199999999999</v>
      </c>
      <c r="F71" s="1">
        <v>176.83600000000001</v>
      </c>
      <c r="G71" s="6">
        <v>1</v>
      </c>
      <c r="H71" s="1">
        <v>60</v>
      </c>
      <c r="I71" s="1"/>
      <c r="J71" s="1">
        <v>254</v>
      </c>
      <c r="K71" s="1">
        <f t="shared" si="8"/>
        <v>4.1519999999999868</v>
      </c>
      <c r="L71" s="1"/>
      <c r="M71" s="1"/>
      <c r="N71" s="1">
        <v>563.76319999999998</v>
      </c>
      <c r="O71" s="1">
        <f t="shared" ref="O71:O75" si="10">E71/5</f>
        <v>51.630399999999995</v>
      </c>
      <c r="P71" s="5"/>
      <c r="Q71" s="5"/>
      <c r="R71" s="1"/>
      <c r="S71" s="1">
        <f t="shared" ref="S71:S75" si="11">(F71+N71+P71)/O71</f>
        <v>14.344246800334687</v>
      </c>
      <c r="T71" s="1">
        <f t="shared" ref="T71:T75" si="12">(F71+N71)/O71</f>
        <v>14.344246800334687</v>
      </c>
      <c r="U71" s="1">
        <v>62.421199999999999</v>
      </c>
      <c r="V71" s="1">
        <v>43.811</v>
      </c>
      <c r="W71" s="1">
        <v>47.504399999999997</v>
      </c>
      <c r="X71" s="1">
        <v>39.891800000000003</v>
      </c>
      <c r="Y71" s="1">
        <v>0</v>
      </c>
      <c r="Z71" s="1"/>
      <c r="AA71" s="1">
        <f t="shared" si="9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31</v>
      </c>
      <c r="C72" s="1"/>
      <c r="D72" s="1">
        <v>336</v>
      </c>
      <c r="E72" s="1">
        <v>108</v>
      </c>
      <c r="F72" s="1">
        <v>228</v>
      </c>
      <c r="G72" s="6">
        <v>0.31</v>
      </c>
      <c r="H72" s="1" t="e">
        <v>#N/A</v>
      </c>
      <c r="I72" s="1"/>
      <c r="J72" s="1">
        <v>108</v>
      </c>
      <c r="K72" s="1">
        <f t="shared" si="8"/>
        <v>0</v>
      </c>
      <c r="L72" s="1"/>
      <c r="M72" s="1"/>
      <c r="N72" s="1"/>
      <c r="O72" s="1">
        <f t="shared" si="10"/>
        <v>21.6</v>
      </c>
      <c r="P72" s="5">
        <f t="shared" ref="P72" si="13">14*O72-N72-F72</f>
        <v>74.400000000000034</v>
      </c>
      <c r="Q72" s="5"/>
      <c r="R72" s="1"/>
      <c r="S72" s="1">
        <f t="shared" si="11"/>
        <v>14</v>
      </c>
      <c r="T72" s="1">
        <f t="shared" si="12"/>
        <v>10.555555555555555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f t="shared" si="9"/>
        <v>23.064000000000011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104</v>
      </c>
      <c r="B73" s="1" t="s">
        <v>31</v>
      </c>
      <c r="C73" s="1"/>
      <c r="D73" s="1">
        <v>7</v>
      </c>
      <c r="E73" s="12">
        <v>6</v>
      </c>
      <c r="F73" s="1"/>
      <c r="G73" s="6">
        <v>0</v>
      </c>
      <c r="H73" s="1" t="e">
        <v>#N/A</v>
      </c>
      <c r="I73" s="1"/>
      <c r="J73" s="1">
        <v>6</v>
      </c>
      <c r="K73" s="1">
        <f t="shared" si="8"/>
        <v>0</v>
      </c>
      <c r="L73" s="1"/>
      <c r="M73" s="1"/>
      <c r="N73" s="1"/>
      <c r="O73" s="1">
        <f t="shared" si="10"/>
        <v>1.2</v>
      </c>
      <c r="P73" s="5"/>
      <c r="Q73" s="5"/>
      <c r="R73" s="1"/>
      <c r="S73" s="1">
        <f t="shared" si="11"/>
        <v>0</v>
      </c>
      <c r="T73" s="1">
        <f t="shared" si="12"/>
        <v>0</v>
      </c>
      <c r="U73" s="1">
        <v>3</v>
      </c>
      <c r="V73" s="1">
        <v>0.2</v>
      </c>
      <c r="W73" s="1">
        <v>0</v>
      </c>
      <c r="X73" s="1">
        <v>0</v>
      </c>
      <c r="Y73" s="1">
        <v>0</v>
      </c>
      <c r="Z73" s="1"/>
      <c r="AA73" s="1">
        <f t="shared" si="9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105</v>
      </c>
      <c r="B74" s="1" t="s">
        <v>31</v>
      </c>
      <c r="C74" s="1"/>
      <c r="D74" s="1">
        <v>63</v>
      </c>
      <c r="E74" s="12">
        <v>57</v>
      </c>
      <c r="F74" s="1"/>
      <c r="G74" s="6">
        <v>0</v>
      </c>
      <c r="H74" s="1" t="e">
        <v>#N/A</v>
      </c>
      <c r="I74" s="1"/>
      <c r="J74" s="1">
        <v>62</v>
      </c>
      <c r="K74" s="1">
        <f t="shared" si="8"/>
        <v>-5</v>
      </c>
      <c r="L74" s="1"/>
      <c r="M74" s="1"/>
      <c r="N74" s="1"/>
      <c r="O74" s="1">
        <f t="shared" si="10"/>
        <v>11.4</v>
      </c>
      <c r="P74" s="5"/>
      <c r="Q74" s="5"/>
      <c r="R74" s="1"/>
      <c r="S74" s="1">
        <f t="shared" si="11"/>
        <v>0</v>
      </c>
      <c r="T74" s="1">
        <f t="shared" si="12"/>
        <v>0</v>
      </c>
      <c r="U74" s="1">
        <v>10</v>
      </c>
      <c r="V74" s="1">
        <v>0</v>
      </c>
      <c r="W74" s="1">
        <v>0</v>
      </c>
      <c r="X74" s="1">
        <v>0</v>
      </c>
      <c r="Y74" s="1">
        <v>0</v>
      </c>
      <c r="Z74" s="1"/>
      <c r="AA74" s="1">
        <f t="shared" si="9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106</v>
      </c>
      <c r="B75" s="1" t="s">
        <v>33</v>
      </c>
      <c r="C75" s="1"/>
      <c r="D75" s="1">
        <v>74.274000000000001</v>
      </c>
      <c r="E75" s="12">
        <v>66.510000000000005</v>
      </c>
      <c r="F75" s="1"/>
      <c r="G75" s="6">
        <v>0</v>
      </c>
      <c r="H75" s="1">
        <v>45</v>
      </c>
      <c r="I75" s="1"/>
      <c r="J75" s="1">
        <v>65</v>
      </c>
      <c r="K75" s="1">
        <f t="shared" si="8"/>
        <v>1.5100000000000051</v>
      </c>
      <c r="L75" s="1"/>
      <c r="M75" s="1"/>
      <c r="N75" s="1"/>
      <c r="O75" s="1">
        <f t="shared" si="10"/>
        <v>13.302000000000001</v>
      </c>
      <c r="P75" s="5"/>
      <c r="Q75" s="5"/>
      <c r="R75" s="1"/>
      <c r="S75" s="1">
        <f t="shared" si="11"/>
        <v>0</v>
      </c>
      <c r="T75" s="1">
        <f t="shared" si="12"/>
        <v>0</v>
      </c>
      <c r="U75" s="1">
        <v>11.926399999999999</v>
      </c>
      <c r="V75" s="1">
        <v>7.5319999999999991</v>
      </c>
      <c r="W75" s="1">
        <v>6.8436000000000003</v>
      </c>
      <c r="X75" s="1">
        <v>14.972799999999999</v>
      </c>
      <c r="Y75" s="1">
        <v>5.2295999999999996</v>
      </c>
      <c r="Z75" s="1"/>
      <c r="AA75" s="1">
        <f t="shared" si="9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A75" xr:uid="{57E075E7-C20D-486E-8CEC-61C001EBA7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2024-02-27T14:15:19Z</dcterms:created>
  <dcterms:modified xsi:type="dcterms:W3CDTF">2024-02-27T14:31:06Z</dcterms:modified>
</cp:coreProperties>
</file>