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"/>
    </mc:Choice>
  </mc:AlternateContent>
  <xr:revisionPtr revIDLastSave="0" documentId="13_ncr:1_{E1C3689C-F4A6-4989-9633-B77D3FCBBDE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Sheet!$A$3:$AI$98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98" i="1" l="1"/>
  <c r="S97" i="1"/>
  <c r="S96" i="1"/>
  <c r="S95" i="1"/>
  <c r="AJ95" i="1" s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6" i="1"/>
  <c r="AJ97" i="1"/>
  <c r="AJ98" i="1"/>
  <c r="AJ6" i="1"/>
  <c r="AI7" i="1"/>
  <c r="AI9" i="1"/>
  <c r="AI10" i="1"/>
  <c r="AI13" i="1"/>
  <c r="AI15" i="1"/>
  <c r="AI16" i="1"/>
  <c r="AI18" i="1"/>
  <c r="AI19" i="1"/>
  <c r="AI20" i="1"/>
  <c r="AI21" i="1"/>
  <c r="AI23" i="1"/>
  <c r="AI24" i="1"/>
  <c r="AI25" i="1"/>
  <c r="AI26" i="1"/>
  <c r="AI28" i="1"/>
  <c r="AI29" i="1"/>
  <c r="AI30" i="1"/>
  <c r="AI31" i="1"/>
  <c r="AI35" i="1"/>
  <c r="AI36" i="1"/>
  <c r="AI37" i="1"/>
  <c r="AI38" i="1"/>
  <c r="AI39" i="1"/>
  <c r="AI42" i="1"/>
  <c r="AI43" i="1"/>
  <c r="AI46" i="1"/>
  <c r="AI48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8" i="1"/>
  <c r="AI69" i="1"/>
  <c r="AI70" i="1"/>
  <c r="AI71" i="1"/>
  <c r="AI72" i="1"/>
  <c r="AI73" i="1"/>
  <c r="AI75" i="1"/>
  <c r="AI76" i="1"/>
  <c r="AI77" i="1"/>
  <c r="AI78" i="1"/>
  <c r="AI79" i="1"/>
  <c r="AI80" i="1"/>
  <c r="AI82" i="1"/>
  <c r="AI83" i="1"/>
  <c r="AI84" i="1"/>
  <c r="AI85" i="1"/>
  <c r="AI86" i="1"/>
  <c r="AI87" i="1"/>
  <c r="AI88" i="1"/>
  <c r="AI89" i="1"/>
  <c r="AI90" i="1"/>
  <c r="AI92" i="1"/>
  <c r="AI93" i="1"/>
  <c r="AI96" i="1"/>
  <c r="AI97" i="1"/>
  <c r="AI98" i="1"/>
  <c r="R7" i="1"/>
  <c r="R8" i="1"/>
  <c r="AI8" i="1" s="1"/>
  <c r="R9" i="1"/>
  <c r="R10" i="1"/>
  <c r="R11" i="1"/>
  <c r="AI11" i="1" s="1"/>
  <c r="R12" i="1"/>
  <c r="AI12" i="1" s="1"/>
  <c r="R13" i="1"/>
  <c r="R14" i="1"/>
  <c r="AI14" i="1" s="1"/>
  <c r="R15" i="1"/>
  <c r="R16" i="1"/>
  <c r="R17" i="1"/>
  <c r="AI17" i="1" s="1"/>
  <c r="R18" i="1"/>
  <c r="R19" i="1"/>
  <c r="R20" i="1"/>
  <c r="R21" i="1"/>
  <c r="R22" i="1"/>
  <c r="AI22" i="1" s="1"/>
  <c r="R23" i="1"/>
  <c r="R24" i="1"/>
  <c r="R25" i="1"/>
  <c r="R26" i="1"/>
  <c r="R27" i="1"/>
  <c r="AI27" i="1" s="1"/>
  <c r="R28" i="1"/>
  <c r="R29" i="1"/>
  <c r="R30" i="1"/>
  <c r="R31" i="1"/>
  <c r="R32" i="1"/>
  <c r="AI32" i="1" s="1"/>
  <c r="R33" i="1"/>
  <c r="AI33" i="1" s="1"/>
  <c r="R34" i="1"/>
  <c r="AI34" i="1" s="1"/>
  <c r="R35" i="1"/>
  <c r="R36" i="1"/>
  <c r="R37" i="1"/>
  <c r="R38" i="1"/>
  <c r="R39" i="1"/>
  <c r="R40" i="1"/>
  <c r="AI40" i="1" s="1"/>
  <c r="R41" i="1"/>
  <c r="AI41" i="1" s="1"/>
  <c r="R42" i="1"/>
  <c r="R43" i="1"/>
  <c r="R44" i="1"/>
  <c r="AI44" i="1" s="1"/>
  <c r="R45" i="1"/>
  <c r="AI45" i="1" s="1"/>
  <c r="R46" i="1"/>
  <c r="R47" i="1"/>
  <c r="AI47" i="1" s="1"/>
  <c r="R48" i="1"/>
  <c r="R49" i="1"/>
  <c r="AI49" i="1" s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AI67" i="1" s="1"/>
  <c r="R68" i="1"/>
  <c r="R69" i="1"/>
  <c r="R70" i="1"/>
  <c r="R71" i="1"/>
  <c r="R72" i="1"/>
  <c r="R73" i="1"/>
  <c r="R74" i="1"/>
  <c r="AI74" i="1" s="1"/>
  <c r="R75" i="1"/>
  <c r="R76" i="1"/>
  <c r="R77" i="1"/>
  <c r="R78" i="1"/>
  <c r="R79" i="1"/>
  <c r="R80" i="1"/>
  <c r="R81" i="1"/>
  <c r="AI81" i="1" s="1"/>
  <c r="R82" i="1"/>
  <c r="R83" i="1"/>
  <c r="R84" i="1"/>
  <c r="R85" i="1"/>
  <c r="R86" i="1"/>
  <c r="R87" i="1"/>
  <c r="R88" i="1"/>
  <c r="R89" i="1"/>
  <c r="R90" i="1"/>
  <c r="R91" i="1"/>
  <c r="AI91" i="1" s="1"/>
  <c r="R92" i="1"/>
  <c r="R93" i="1"/>
  <c r="R94" i="1"/>
  <c r="AI94" i="1" s="1"/>
  <c r="R96" i="1"/>
  <c r="R97" i="1"/>
  <c r="R98" i="1"/>
  <c r="S5" i="1" l="1"/>
  <c r="R95" i="1"/>
  <c r="AI95" i="1" s="1"/>
  <c r="AJ5" i="1"/>
  <c r="Q98" i="1"/>
  <c r="O98" i="1"/>
  <c r="W98" i="1" s="1"/>
  <c r="Q97" i="1"/>
  <c r="O97" i="1"/>
  <c r="W97" i="1" s="1"/>
  <c r="Q96" i="1"/>
  <c r="O96" i="1"/>
  <c r="W96" i="1" s="1"/>
  <c r="Q95" i="1"/>
  <c r="O95" i="1"/>
  <c r="W95" i="1" s="1"/>
  <c r="V95" i="1" l="1"/>
  <c r="V97" i="1"/>
  <c r="V96" i="1"/>
  <c r="V98" i="1"/>
  <c r="Q94" i="1" l="1"/>
  <c r="Q9" i="1"/>
  <c r="Q10" i="1"/>
  <c r="Q20" i="1"/>
  <c r="Q21" i="1"/>
  <c r="Q23" i="1"/>
  <c r="Q25" i="1"/>
  <c r="Q26" i="1"/>
  <c r="Q30" i="1"/>
  <c r="Q31" i="1"/>
  <c r="Q34" i="1"/>
  <c r="Q38" i="1"/>
  <c r="Q42" i="1"/>
  <c r="Q46" i="1"/>
  <c r="Q50" i="1"/>
  <c r="Q51" i="1"/>
  <c r="Q53" i="1"/>
  <c r="Q55" i="1"/>
  <c r="Q56" i="1"/>
  <c r="Q59" i="1"/>
  <c r="Q60" i="1"/>
  <c r="Q62" i="1"/>
  <c r="Q63" i="1"/>
  <c r="Q64" i="1"/>
  <c r="Q68" i="1"/>
  <c r="Q69" i="1"/>
  <c r="Q70" i="1"/>
  <c r="Q72" i="1"/>
  <c r="Q73" i="1"/>
  <c r="Q76" i="1"/>
  <c r="Q78" i="1"/>
  <c r="Q82" i="1"/>
  <c r="Q83" i="1"/>
  <c r="Q84" i="1"/>
  <c r="Q86" i="1"/>
  <c r="Q87" i="1"/>
  <c r="Q88" i="1"/>
  <c r="Q89" i="1"/>
  <c r="Q6" i="1"/>
  <c r="R6" i="1" s="1"/>
  <c r="AI6" i="1" s="1"/>
  <c r="L94" i="1" l="1"/>
  <c r="O94" i="1" s="1"/>
  <c r="K94" i="1"/>
  <c r="V94" i="1" l="1"/>
  <c r="W94" i="1"/>
  <c r="O7" i="1"/>
  <c r="O8" i="1"/>
  <c r="P8" i="1" s="1"/>
  <c r="Q8" i="1" s="1"/>
  <c r="O9" i="1"/>
  <c r="V9" i="1" s="1"/>
  <c r="O10" i="1"/>
  <c r="V10" i="1" s="1"/>
  <c r="O11" i="1"/>
  <c r="P11" i="1" s="1"/>
  <c r="O12" i="1"/>
  <c r="O13" i="1"/>
  <c r="O14" i="1"/>
  <c r="P14" i="1" s="1"/>
  <c r="Q14" i="1" s="1"/>
  <c r="O15" i="1"/>
  <c r="P15" i="1" s="1"/>
  <c r="O16" i="1"/>
  <c r="O17" i="1"/>
  <c r="O18" i="1"/>
  <c r="O19" i="1"/>
  <c r="O20" i="1"/>
  <c r="V20" i="1" s="1"/>
  <c r="O21" i="1"/>
  <c r="V21" i="1" s="1"/>
  <c r="O22" i="1"/>
  <c r="P22" i="1" s="1"/>
  <c r="O23" i="1"/>
  <c r="V23" i="1" s="1"/>
  <c r="O24" i="1"/>
  <c r="P24" i="1" s="1"/>
  <c r="O25" i="1"/>
  <c r="V25" i="1" s="1"/>
  <c r="O26" i="1"/>
  <c r="V26" i="1" s="1"/>
  <c r="O27" i="1"/>
  <c r="O28" i="1"/>
  <c r="P28" i="1" s="1"/>
  <c r="Q28" i="1" s="1"/>
  <c r="O29" i="1"/>
  <c r="P29" i="1" s="1"/>
  <c r="O30" i="1"/>
  <c r="V30" i="1" s="1"/>
  <c r="O31" i="1"/>
  <c r="V31" i="1" s="1"/>
  <c r="O32" i="1"/>
  <c r="P32" i="1" s="1"/>
  <c r="Q32" i="1" s="1"/>
  <c r="O33" i="1"/>
  <c r="P33" i="1" s="1"/>
  <c r="Q33" i="1" s="1"/>
  <c r="O34" i="1"/>
  <c r="V34" i="1" s="1"/>
  <c r="O35" i="1"/>
  <c r="P35" i="1" s="1"/>
  <c r="O36" i="1"/>
  <c r="O37" i="1"/>
  <c r="O38" i="1"/>
  <c r="V38" i="1" s="1"/>
  <c r="O39" i="1"/>
  <c r="O40" i="1"/>
  <c r="P40" i="1" s="1"/>
  <c r="O41" i="1"/>
  <c r="O42" i="1"/>
  <c r="V42" i="1" s="1"/>
  <c r="O43" i="1"/>
  <c r="O44" i="1"/>
  <c r="O45" i="1"/>
  <c r="O46" i="1"/>
  <c r="V46" i="1" s="1"/>
  <c r="O47" i="1"/>
  <c r="O48" i="1"/>
  <c r="P48" i="1" s="1"/>
  <c r="O49" i="1"/>
  <c r="O50" i="1"/>
  <c r="V50" i="1" s="1"/>
  <c r="O51" i="1"/>
  <c r="V51" i="1" s="1"/>
  <c r="O52" i="1"/>
  <c r="O53" i="1"/>
  <c r="V53" i="1" s="1"/>
  <c r="O54" i="1"/>
  <c r="P54" i="1" s="1"/>
  <c r="O55" i="1"/>
  <c r="V55" i="1" s="1"/>
  <c r="O56" i="1"/>
  <c r="V56" i="1" s="1"/>
  <c r="O57" i="1"/>
  <c r="O58" i="1"/>
  <c r="O59" i="1"/>
  <c r="V59" i="1" s="1"/>
  <c r="O60" i="1"/>
  <c r="V60" i="1" s="1"/>
  <c r="O61" i="1"/>
  <c r="P61" i="1" s="1"/>
  <c r="Q61" i="1" s="1"/>
  <c r="O62" i="1"/>
  <c r="V62" i="1" s="1"/>
  <c r="O63" i="1"/>
  <c r="V63" i="1" s="1"/>
  <c r="O64" i="1"/>
  <c r="V64" i="1" s="1"/>
  <c r="O65" i="1"/>
  <c r="O66" i="1"/>
  <c r="P66" i="1" s="1"/>
  <c r="O67" i="1"/>
  <c r="O68" i="1"/>
  <c r="V68" i="1" s="1"/>
  <c r="O69" i="1"/>
  <c r="V69" i="1" s="1"/>
  <c r="O70" i="1"/>
  <c r="V70" i="1" s="1"/>
  <c r="O71" i="1"/>
  <c r="P71" i="1" s="1"/>
  <c r="O72" i="1"/>
  <c r="V72" i="1" s="1"/>
  <c r="O73" i="1"/>
  <c r="V73" i="1" s="1"/>
  <c r="O74" i="1"/>
  <c r="P74" i="1" s="1"/>
  <c r="O75" i="1"/>
  <c r="O76" i="1"/>
  <c r="V76" i="1" s="1"/>
  <c r="O77" i="1"/>
  <c r="O78" i="1"/>
  <c r="V78" i="1" s="1"/>
  <c r="O79" i="1"/>
  <c r="O80" i="1"/>
  <c r="O81" i="1"/>
  <c r="P81" i="1" s="1"/>
  <c r="Q81" i="1" s="1"/>
  <c r="O82" i="1"/>
  <c r="V82" i="1" s="1"/>
  <c r="O83" i="1"/>
  <c r="V83" i="1" s="1"/>
  <c r="O84" i="1"/>
  <c r="V84" i="1" s="1"/>
  <c r="O85" i="1"/>
  <c r="O86" i="1"/>
  <c r="V86" i="1" s="1"/>
  <c r="O87" i="1"/>
  <c r="V87" i="1" s="1"/>
  <c r="O88" i="1"/>
  <c r="V88" i="1" s="1"/>
  <c r="O89" i="1"/>
  <c r="V89" i="1" s="1"/>
  <c r="O90" i="1"/>
  <c r="W90" i="1" s="1"/>
  <c r="O91" i="1"/>
  <c r="P91" i="1" s="1"/>
  <c r="Q91" i="1" s="1"/>
  <c r="O92" i="1"/>
  <c r="W92" i="1" s="1"/>
  <c r="O93" i="1"/>
  <c r="P93" i="1" s="1"/>
  <c r="Q93" i="1" s="1"/>
  <c r="O6" i="1"/>
  <c r="V6" i="1" s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G5" i="1"/>
  <c r="AF5" i="1"/>
  <c r="AE5" i="1"/>
  <c r="AD5" i="1"/>
  <c r="AC5" i="1"/>
  <c r="AB5" i="1"/>
  <c r="AA5" i="1"/>
  <c r="Z5" i="1"/>
  <c r="Y5" i="1"/>
  <c r="X5" i="1"/>
  <c r="T5" i="1"/>
  <c r="N5" i="1"/>
  <c r="M5" i="1"/>
  <c r="L5" i="1"/>
  <c r="J5" i="1"/>
  <c r="F5" i="1"/>
  <c r="E5" i="1"/>
  <c r="V32" i="1" l="1"/>
  <c r="V28" i="1"/>
  <c r="V14" i="1"/>
  <c r="V8" i="1"/>
  <c r="V93" i="1"/>
  <c r="V91" i="1"/>
  <c r="V81" i="1"/>
  <c r="V61" i="1"/>
  <c r="V33" i="1"/>
  <c r="Q74" i="1"/>
  <c r="Q66" i="1"/>
  <c r="Q35" i="1"/>
  <c r="Q29" i="1"/>
  <c r="Q15" i="1"/>
  <c r="Q11" i="1"/>
  <c r="Q71" i="1"/>
  <c r="Q54" i="1"/>
  <c r="Q48" i="1"/>
  <c r="Q40" i="1"/>
  <c r="Q24" i="1"/>
  <c r="Q22" i="1"/>
  <c r="P44" i="1"/>
  <c r="P19" i="1"/>
  <c r="P90" i="1"/>
  <c r="P49" i="1"/>
  <c r="P47" i="1"/>
  <c r="P45" i="1"/>
  <c r="P43" i="1"/>
  <c r="P41" i="1"/>
  <c r="P39" i="1"/>
  <c r="P7" i="1"/>
  <c r="Q7" i="1" s="1"/>
  <c r="P13" i="1"/>
  <c r="P17" i="1"/>
  <c r="P27" i="1"/>
  <c r="P37" i="1"/>
  <c r="P57" i="1"/>
  <c r="P80" i="1"/>
  <c r="P92" i="1"/>
  <c r="P12" i="1"/>
  <c r="P16" i="1"/>
  <c r="P18" i="1"/>
  <c r="P36" i="1"/>
  <c r="P52" i="1"/>
  <c r="P58" i="1"/>
  <c r="P65" i="1"/>
  <c r="P67" i="1"/>
  <c r="P75" i="1"/>
  <c r="P77" i="1"/>
  <c r="P79" i="1"/>
  <c r="P85" i="1"/>
  <c r="W91" i="1"/>
  <c r="W87" i="1"/>
  <c r="W84" i="1"/>
  <c r="W80" i="1"/>
  <c r="W76" i="1"/>
  <c r="W72" i="1"/>
  <c r="W68" i="1"/>
  <c r="W64" i="1"/>
  <c r="W60" i="1"/>
  <c r="W57" i="1"/>
  <c r="W53" i="1"/>
  <c r="W49" i="1"/>
  <c r="W45" i="1"/>
  <c r="W41" i="1"/>
  <c r="W37" i="1"/>
  <c r="W33" i="1"/>
  <c r="W29" i="1"/>
  <c r="W25" i="1"/>
  <c r="W21" i="1"/>
  <c r="W17" i="1"/>
  <c r="W13" i="1"/>
  <c r="W9" i="1"/>
  <c r="W93" i="1"/>
  <c r="W89" i="1"/>
  <c r="W86" i="1"/>
  <c r="W82" i="1"/>
  <c r="W78" i="1"/>
  <c r="W74" i="1"/>
  <c r="W70" i="1"/>
  <c r="W66" i="1"/>
  <c r="W62" i="1"/>
  <c r="W59" i="1"/>
  <c r="W55" i="1"/>
  <c r="W51" i="1"/>
  <c r="W47" i="1"/>
  <c r="W43" i="1"/>
  <c r="W39" i="1"/>
  <c r="W35" i="1"/>
  <c r="W31" i="1"/>
  <c r="W27" i="1"/>
  <c r="W23" i="1"/>
  <c r="W19" i="1"/>
  <c r="W15" i="1"/>
  <c r="W11" i="1"/>
  <c r="W7" i="1"/>
  <c r="W6" i="1"/>
  <c r="W88" i="1"/>
  <c r="W85" i="1"/>
  <c r="W83" i="1"/>
  <c r="W81" i="1"/>
  <c r="W79" i="1"/>
  <c r="W77" i="1"/>
  <c r="W75" i="1"/>
  <c r="W73" i="1"/>
  <c r="W71" i="1"/>
  <c r="W69" i="1"/>
  <c r="W67" i="1"/>
  <c r="W65" i="1"/>
  <c r="W63" i="1"/>
  <c r="W61" i="1"/>
  <c r="W58" i="1"/>
  <c r="W56" i="1"/>
  <c r="W54" i="1"/>
  <c r="W52" i="1"/>
  <c r="W50" i="1"/>
  <c r="W48" i="1"/>
  <c r="W46" i="1"/>
  <c r="W44" i="1"/>
  <c r="W42" i="1"/>
  <c r="W40" i="1"/>
  <c r="W38" i="1"/>
  <c r="W36" i="1"/>
  <c r="W34" i="1"/>
  <c r="W32" i="1"/>
  <c r="W30" i="1"/>
  <c r="W28" i="1"/>
  <c r="W26" i="1"/>
  <c r="W24" i="1"/>
  <c r="W22" i="1"/>
  <c r="W20" i="1"/>
  <c r="W18" i="1"/>
  <c r="W16" i="1"/>
  <c r="W14" i="1"/>
  <c r="W12" i="1"/>
  <c r="W10" i="1"/>
  <c r="W8" i="1"/>
  <c r="O5" i="1"/>
  <c r="K5" i="1"/>
  <c r="V24" i="1" l="1"/>
  <c r="V48" i="1"/>
  <c r="V71" i="1"/>
  <c r="V15" i="1"/>
  <c r="V35" i="1"/>
  <c r="V74" i="1"/>
  <c r="V22" i="1"/>
  <c r="V40" i="1"/>
  <c r="V54" i="1"/>
  <c r="V11" i="1"/>
  <c r="V29" i="1"/>
  <c r="V66" i="1"/>
  <c r="Q79" i="1"/>
  <c r="Q75" i="1"/>
  <c r="Q67" i="1"/>
  <c r="Q36" i="1"/>
  <c r="Q16" i="1"/>
  <c r="Q12" i="1"/>
  <c r="Q92" i="1"/>
  <c r="Q80" i="1"/>
  <c r="Q57" i="1"/>
  <c r="Q17" i="1"/>
  <c r="V7" i="1"/>
  <c r="Q41" i="1"/>
  <c r="Q45" i="1"/>
  <c r="Q49" i="1"/>
  <c r="Q19" i="1"/>
  <c r="Q85" i="1"/>
  <c r="Q77" i="1"/>
  <c r="Q65" i="1"/>
  <c r="Q58" i="1"/>
  <c r="Q52" i="1"/>
  <c r="Q18" i="1"/>
  <c r="Q37" i="1"/>
  <c r="Q27" i="1"/>
  <c r="Q13" i="1"/>
  <c r="Q39" i="1"/>
  <c r="Q43" i="1"/>
  <c r="Q47" i="1"/>
  <c r="Q90" i="1"/>
  <c r="Q44" i="1"/>
  <c r="P5" i="1"/>
  <c r="V90" i="1" l="1"/>
  <c r="V43" i="1"/>
  <c r="V13" i="1"/>
  <c r="V37" i="1"/>
  <c r="V52" i="1"/>
  <c r="V65" i="1"/>
  <c r="V85" i="1"/>
  <c r="V49" i="1"/>
  <c r="V41" i="1"/>
  <c r="V17" i="1"/>
  <c r="V80" i="1"/>
  <c r="V12" i="1"/>
  <c r="V36" i="1"/>
  <c r="V75" i="1"/>
  <c r="V44" i="1"/>
  <c r="V47" i="1"/>
  <c r="V39" i="1"/>
  <c r="V27" i="1"/>
  <c r="V18" i="1"/>
  <c r="V58" i="1"/>
  <c r="V77" i="1"/>
  <c r="V19" i="1"/>
  <c r="V45" i="1"/>
  <c r="V57" i="1"/>
  <c r="V92" i="1"/>
  <c r="V16" i="1"/>
  <c r="V67" i="1"/>
  <c r="V79" i="1"/>
  <c r="Q5" i="1"/>
  <c r="AI5" i="1" l="1"/>
  <c r="R5" i="1"/>
</calcChain>
</file>

<file path=xl/sharedStrings.xml><?xml version="1.0" encoding="utf-8"?>
<sst xmlns="http://schemas.openxmlformats.org/spreadsheetml/2006/main" count="377" uniqueCount="174">
  <si>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</si>
  <si>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</si>
  <si>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</si>
  <si>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</si>
  <si>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</si>
  <si>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</si>
  <si>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</si>
  <si>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</si>
  <si>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</si>
  <si>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</si>
  <si>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</si>
  <si>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</si>
  <si>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</si>
  <si>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</si>
  <si>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</si>
  <si>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</si>
  <si>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</si>
  <si>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</si>
  <si>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</si>
  <si>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</si>
  <si>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</si>
  <si>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</si>
  <si>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</si>
  <si>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12,04,</t>
  </si>
  <si>
    <t>15,04,</t>
  </si>
  <si>
    <t>08,04,</t>
  </si>
  <si>
    <t>01,04,</t>
  </si>
  <si>
    <t>25,03,</t>
  </si>
  <si>
    <t>18,03,</t>
  </si>
  <si>
    <t>11,03,</t>
  </si>
  <si>
    <t>04,03,</t>
  </si>
  <si>
    <t>25,02,</t>
  </si>
  <si>
    <t>18,02,</t>
  </si>
  <si>
    <t>11,02,</t>
  </si>
  <si>
    <t>04,02,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</si>
  <si>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</si>
  <si>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</si>
  <si>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</si>
  <si>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</si>
  <si>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кг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</si>
  <si>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</si>
  <si>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</si>
  <si>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</si>
  <si>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</si>
  <si>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</si>
  <si>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</si>
  <si>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</si>
  <si>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</si>
  <si>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</si>
  <si>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</si>
  <si>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</si>
  <si>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в матрице (5 дн.)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</si>
  <si>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</si>
  <si>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</si>
  <si>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</si>
  <si>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</si>
  <si>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</si>
  <si>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</si>
  <si>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</si>
  <si>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6123 МОЛОЧНЫЕ КЛАССИЧЕСКИЕ ПМ сос п/о мгс 2*4   ОСТАНКИНО</t>
  </si>
  <si>
    <t>не в матрице</t>
  </si>
  <si>
    <t>дубль на 6829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</si>
  <si>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</si>
  <si>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</si>
  <si>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</si>
  <si>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</si>
  <si>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</si>
  <si>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</si>
  <si>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нет потребности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</si>
  <si>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</si>
  <si>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</si>
  <si>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</si>
  <si>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</si>
  <si>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</si>
  <si>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</si>
  <si>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</si>
  <si>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нет потребности / 02,04,25 Зверев обнулил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</si>
  <si>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</si>
  <si>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</si>
  <si>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</si>
  <si>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</si>
  <si>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с 05,02,25 заказываем</t>
  </si>
  <si>
    <t>6602 БАВАРСКИЕ ПМ сос ц/о мгс 0,35кг 8шт  Останкино</t>
  </si>
  <si>
    <t>ТС Обжора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</si>
  <si>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</si>
  <si>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</si>
  <si>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</si>
  <si>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</si>
  <si>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</si>
  <si>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</si>
  <si>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</si>
  <si>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</si>
  <si>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</si>
  <si>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</si>
  <si>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</si>
  <si>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</si>
  <si>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</si>
  <si>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</si>
  <si>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</si>
  <si>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</si>
  <si>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дубль на 7077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</si>
  <si>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</si>
  <si>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</si>
  <si>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</si>
  <si>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</si>
  <si>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</si>
  <si>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</si>
  <si>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</si>
  <si>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</si>
  <si>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есть дубль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</si>
  <si>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</si>
  <si>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</si>
  <si>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</si>
  <si>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</si>
  <si>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нет потребности / вместо 2675</t>
  </si>
  <si>
    <t>6909 ДЛЯ ДЕТЕЙ сос п/о мгс 0,33кг 8шт  Останкино</t>
  </si>
  <si>
    <t>27,12,24 в уценку 46 шт.</t>
  </si>
  <si>
    <t>7001 КЛАССИЧЕСКИЕ Папа может сар б/о мгс 1*3  Останкино</t>
  </si>
  <si>
    <t>вместо 5698 (31,01,25)</t>
  </si>
  <si>
    <t>7066 СОЧНЫЕ ПМ сос п/о мгс 0,41кг 10шт 50с  Останкино</t>
  </si>
  <si>
    <t>новинка / вместо 6722 / есть дубль</t>
  </si>
  <si>
    <t>7070 СОЧНЫЕ ПМ сос п/о 1,5*4_А_50с  Останкино</t>
  </si>
  <si>
    <t>вместо 6955</t>
  </si>
  <si>
    <t>7073 МОЛОЧ.ПРЕМИУМ ПМ сос п/о в/у 1/350_50с  Останкино</t>
  </si>
  <si>
    <t>с 19,02,25 заказываем</t>
  </si>
  <si>
    <t>7075 МОЛОЧ.ПРЕМИУМ ПМ сос п/о мгс 1,5*4_О_50с  Останкино</t>
  </si>
  <si>
    <t>нужно увеличить продажи / с 26,02,25 заказываем</t>
  </si>
  <si>
    <t>7077 МЯСНЫЕ С ГОВЯД. ПМ сос п/о мгс 0,4кг_50с  Останкино</t>
  </si>
  <si>
    <t>новинка / есть дубль</t>
  </si>
  <si>
    <t>7080 СЛИВОЧНЫЕ ПМ сос п/о мгс 0,41кг 10шт 50с  Останкино</t>
  </si>
  <si>
    <t>новинка / вместо 6726</t>
  </si>
  <si>
    <t>7082 СЛИВОЧНЫЕ ПМ сос п/о мгс 1,5*4_50с  Останкино</t>
  </si>
  <si>
    <t>7090 СВИНИНА ПО-ДОМ.к/в мл/к в/у 0,3кг_50с  Останкино</t>
  </si>
  <si>
    <t>вместо 6206 (31,01,25)</t>
  </si>
  <si>
    <t>7103 БЕКОН Останкино с/к с/н в/у 1/180_50с  Останкино</t>
  </si>
  <si>
    <t>вместо 6919</t>
  </si>
  <si>
    <t>7125 МОЛОЧНАЯ Останкино вар п/о  Останкино</t>
  </si>
  <si>
    <t>с 05,03,25 заказываем</t>
  </si>
  <si>
    <t>7126 МОЛОЧНАЯ Останкино вар п/о 0,4кг 8шт  Останкино</t>
  </si>
  <si>
    <t>7131 БАЛЫКОВАЯ в/к в/у 0,84кг  Останкино</t>
  </si>
  <si>
    <t>нет потребности / вместо 6794</t>
  </si>
  <si>
    <t>нет потребности / вместо 6795</t>
  </si>
  <si>
    <t>7146 МРАМОРНАЯ ПРЕМИУМ в/к в/у</t>
  </si>
  <si>
    <t>7149 БАЛЫКОВАЯ Коровино п/к в/у 0,84кг_50с  Останкино</t>
  </si>
  <si>
    <t>нет потребности / 02,04,25 Зверев обнулил / с 26,02,25 заказываем</t>
  </si>
  <si>
    <t>7154 СЕРВЕЛАТ ЗЕРНИСТЫЙ ПМ в/к в/у 0,35кг_50с  Останкино</t>
  </si>
  <si>
    <t>вместо 6683 / 26,02,25 Зверев обнулил</t>
  </si>
  <si>
    <t>7166 СЕРВЕЛАТ ОХОТНИЧИЙ ПМ в/к в/у_50с  Останкино</t>
  </si>
  <si>
    <t>вместо 5341</t>
  </si>
  <si>
    <t>7169 СЕРВЕЛАТ ОХОТНИЧИЙ ПМ в/к в/у 0,35кг_50с  Останкино</t>
  </si>
  <si>
    <t>вместо 6689</t>
  </si>
  <si>
    <t>7173 БОЯNСКАЯ ПМ п/к в/у 0,28кг 8шт_50с  Останкино</t>
  </si>
  <si>
    <t>вместо 6666</t>
  </si>
  <si>
    <t>завод вывел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</si>
  <si>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ротация на 7144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</si>
  <si>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нет потребности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</si>
  <si>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20,12,24 в уценку 41шт.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</si>
  <si>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с 26,02,25 заказываем</t>
    </r>
  </si>
  <si>
    <t>нужно увеличить продажи / с 05,02,25 заказываем</t>
  </si>
  <si>
    <t>6616 МОЛОЧНЫЕ КЛАССИЧЕСКИЕ сос п/о в/у 0,3 кг  Останкино</t>
  </si>
  <si>
    <t>итого</t>
  </si>
  <si>
    <t>6620 РЕБРЫШКИ к/в мгс</t>
  </si>
  <si>
    <t>новинка, 1001081596620</t>
  </si>
  <si>
    <t>7187 Грудинка ПРЕМИУМ к/в мл/к в/у 0.3 кг</t>
  </si>
  <si>
    <t>новинка, 1001085637187</t>
  </si>
  <si>
    <t>6877 В ОБВЯЗКЕ вар п/о</t>
  </si>
  <si>
    <t>новинка, 1001015676877</t>
  </si>
  <si>
    <t>6878 В ОБВЯЗКЕ СО ШПИКОМ вар п/о</t>
  </si>
  <si>
    <t>новинка, 1001015686878</t>
  </si>
  <si>
    <t>6888 С ГРУДИНОЙ вар п/о в/у срез 0,4 кг 8 шт  Останкино</t>
  </si>
  <si>
    <t>7144 МРАМОРНАЯ ПРЕМИУМ в/к в/у 0,33кг 8 шт  Останкино</t>
  </si>
  <si>
    <t>заказ</t>
  </si>
  <si>
    <t>19,04,</t>
  </si>
  <si>
    <t>21,04,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</si>
</sst>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1"/>
    <xf numFmtId="0" fontId="6" fillId="0" borderId="1"/>
    <xf numFmtId="0" fontId="6" fillId="0" borderId="1"/>
  </cellStyleXfs>
  <cellXfs count="2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4" fillId="5" borderId="1" xfId="1" applyNumberFormat="1" applyFont="1" applyFill="1"/>
    <xf numFmtId="164" fontId="1" fillId="5" borderId="2" xfId="1" applyNumberFormat="1" applyFill="1" applyBorder="1"/>
    <xf numFmtId="164" fontId="4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2" xfId="1" applyNumberFormat="1" applyFill="1" applyBorder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</cellXfs>
  <cellStyles count="4">
    <cellStyle name="Arial10px" xfId="1" xr:uid="{00000000-0005-0000-0000-000001000000}"/>
    <cellStyle name="Обычный" xfId="0" builtinId="0"/>
    <cellStyle name="Обычный 2" xfId="3" xr:uid="{9B031007-CF87-4D76-9766-9E2FE436AD05}"/>
    <cellStyle name="Обычный 3" xfId="2" xr:uid="{1AAF0314-67DC-45A7-834A-796072FA5E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9"/>
  <sheetViews>
    <sheetView tabSelected="1" zoomScale="85" zoomScaleNormal="85" workbookViewId="0">
      <pane xSplit="2" ySplit="5" topLeftCell="C6" activePane="bottomRight" state="frozen"/>
      <selection pane="topRight"/>
      <selection pane="bottomLeft"/>
      <selection pane="bottomRight" activeCell="U6" sqref="U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5703125" customWidth="1"/>
    <col min="14" max="20" width="7" customWidth="1"/>
    <col min="21" max="21" width="15.140625" customWidth="1"/>
    <col min="22" max="23" width="5" customWidth="1"/>
    <col min="24" max="33" width="6" customWidth="1"/>
    <col min="34" max="34" width="27.140625" customWidth="1"/>
    <col min="35" max="36" width="7" customWidth="1"/>
    <col min="37" max="52" width="8" customWidth="1"/>
  </cols>
  <sheetData>
    <row r="1" spans="1:52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160</v>
      </c>
      <c r="R3" s="3" t="s">
        <v>171</v>
      </c>
      <c r="S3" s="3" t="s">
        <v>171</v>
      </c>
      <c r="T3" s="6" t="s">
        <v>16</v>
      </c>
      <c r="U3" s="6" t="s">
        <v>17</v>
      </c>
      <c r="V3" s="2" t="s">
        <v>18</v>
      </c>
      <c r="W3" s="2" t="s">
        <v>19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21</v>
      </c>
      <c r="AI3" s="2" t="s">
        <v>22</v>
      </c>
      <c r="AJ3" s="2" t="s">
        <v>22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 t="s">
        <v>172</v>
      </c>
      <c r="S4" s="1" t="s">
        <v>173</v>
      </c>
      <c r="T4" s="1"/>
      <c r="U4" s="1"/>
      <c r="V4" s="1"/>
      <c r="W4" s="1"/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/>
      <c r="AI4" s="1" t="s">
        <v>172</v>
      </c>
      <c r="AJ4" s="1" t="s">
        <v>173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SUM(E6:E489)</f>
        <v>3294.0729999999994</v>
      </c>
      <c r="F5" s="4">
        <f>SUM(F6:F489)</f>
        <v>1741.7870000000003</v>
      </c>
      <c r="G5" s="7"/>
      <c r="H5" s="1"/>
      <c r="I5" s="1"/>
      <c r="J5" s="4">
        <f t="shared" ref="J5:T5" si="0">SUM(J6:J489)</f>
        <v>3462.85</v>
      </c>
      <c r="K5" s="4">
        <f t="shared" si="0"/>
        <v>-168.77699999999999</v>
      </c>
      <c r="L5" s="4">
        <f t="shared" si="0"/>
        <v>0</v>
      </c>
      <c r="M5" s="4">
        <f t="shared" si="0"/>
        <v>0</v>
      </c>
      <c r="N5" s="4">
        <f t="shared" si="0"/>
        <v>2850.0293999999999</v>
      </c>
      <c r="O5" s="4">
        <f t="shared" si="0"/>
        <v>658.81459999999981</v>
      </c>
      <c r="P5" s="4">
        <f t="shared" si="0"/>
        <v>4199.4078000000009</v>
      </c>
      <c r="Q5" s="4">
        <f t="shared" si="0"/>
        <v>4474</v>
      </c>
      <c r="R5" s="4">
        <f t="shared" si="0"/>
        <v>2586</v>
      </c>
      <c r="S5" s="4">
        <f t="shared" si="0"/>
        <v>1888</v>
      </c>
      <c r="T5" s="4">
        <f t="shared" si="0"/>
        <v>276</v>
      </c>
      <c r="U5" s="1"/>
      <c r="V5" s="1"/>
      <c r="W5" s="1"/>
      <c r="X5" s="4">
        <f t="shared" ref="X5:AG5" si="1">SUM(X6:X489)</f>
        <v>562.0132000000001</v>
      </c>
      <c r="Y5" s="4">
        <f t="shared" si="1"/>
        <v>469.30479999999989</v>
      </c>
      <c r="Z5" s="4">
        <f t="shared" si="1"/>
        <v>552.62360000000012</v>
      </c>
      <c r="AA5" s="4">
        <f t="shared" si="1"/>
        <v>417.45720000000017</v>
      </c>
      <c r="AB5" s="4">
        <f t="shared" si="1"/>
        <v>465.07260000000002</v>
      </c>
      <c r="AC5" s="4">
        <f t="shared" si="1"/>
        <v>356.9969999999999</v>
      </c>
      <c r="AD5" s="4">
        <f t="shared" si="1"/>
        <v>306.37420000000003</v>
      </c>
      <c r="AE5" s="4">
        <f t="shared" si="1"/>
        <v>385.72559999999999</v>
      </c>
      <c r="AF5" s="4">
        <f t="shared" si="1"/>
        <v>311.42140000000001</v>
      </c>
      <c r="AG5" s="4">
        <f t="shared" si="1"/>
        <v>251.285</v>
      </c>
      <c r="AH5" s="1"/>
      <c r="AI5" s="4">
        <f>SUM(AI6:AI489)</f>
        <v>1820.3100000000002</v>
      </c>
      <c r="AJ5" s="4">
        <f>SUM(AJ6:AJ489)</f>
        <v>1655.2199999999998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35</v>
      </c>
      <c r="B6" s="1" t="s">
        <v>36</v>
      </c>
      <c r="C6" s="1">
        <v>18.7</v>
      </c>
      <c r="D6" s="1">
        <v>0.3</v>
      </c>
      <c r="E6" s="1">
        <v>13</v>
      </c>
      <c r="F6" s="1"/>
      <c r="G6" s="7">
        <v>0.4</v>
      </c>
      <c r="H6" s="1">
        <v>60</v>
      </c>
      <c r="I6" s="1" t="s">
        <v>37</v>
      </c>
      <c r="J6" s="1">
        <v>36</v>
      </c>
      <c r="K6" s="1">
        <f t="shared" ref="K6:K37" si="2">E6-J6</f>
        <v>-23</v>
      </c>
      <c r="L6" s="1"/>
      <c r="M6" s="1"/>
      <c r="N6" s="1">
        <v>49.899999999999991</v>
      </c>
      <c r="O6" s="1">
        <f>E6/5</f>
        <v>2.6</v>
      </c>
      <c r="P6" s="5">
        <v>16</v>
      </c>
      <c r="Q6" s="5">
        <f>ROUND(P6,0)</f>
        <v>16</v>
      </c>
      <c r="R6" s="5">
        <f>Q6-S6</f>
        <v>16</v>
      </c>
      <c r="S6" s="5"/>
      <c r="T6" s="5"/>
      <c r="U6" s="1"/>
      <c r="V6" s="1">
        <f>(F6+N6+Q6)/O6</f>
        <v>25.346153846153843</v>
      </c>
      <c r="W6" s="1">
        <f>(F6+N6)/O6</f>
        <v>19.19230769230769</v>
      </c>
      <c r="X6" s="1">
        <v>6.26</v>
      </c>
      <c r="Y6" s="1">
        <v>3.4</v>
      </c>
      <c r="Z6" s="1">
        <v>3</v>
      </c>
      <c r="AA6" s="1">
        <v>4.4000000000000004</v>
      </c>
      <c r="AB6" s="1">
        <v>3.2</v>
      </c>
      <c r="AC6" s="1">
        <v>2.6</v>
      </c>
      <c r="AD6" s="1">
        <v>5.0671999999999997</v>
      </c>
      <c r="AE6" s="1">
        <v>4</v>
      </c>
      <c r="AF6" s="1">
        <v>1.4</v>
      </c>
      <c r="AG6" s="1">
        <v>3.2</v>
      </c>
      <c r="AH6" s="1"/>
      <c r="AI6" s="1">
        <f>G6*R6</f>
        <v>6.4</v>
      </c>
      <c r="AJ6" s="1">
        <f>G6*S6</f>
        <v>0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38</v>
      </c>
      <c r="B7" s="1" t="s">
        <v>39</v>
      </c>
      <c r="C7" s="1">
        <v>29.347999999999999</v>
      </c>
      <c r="D7" s="1"/>
      <c r="E7" s="1">
        <v>14.718999999999999</v>
      </c>
      <c r="F7" s="1">
        <v>14.131</v>
      </c>
      <c r="G7" s="7">
        <v>1</v>
      </c>
      <c r="H7" s="1">
        <v>120</v>
      </c>
      <c r="I7" s="1" t="s">
        <v>37</v>
      </c>
      <c r="J7" s="1">
        <v>13.1</v>
      </c>
      <c r="K7" s="1">
        <f t="shared" si="2"/>
        <v>1.6189999999999998</v>
      </c>
      <c r="L7" s="1"/>
      <c r="M7" s="1"/>
      <c r="N7" s="1"/>
      <c r="O7" s="1">
        <f t="shared" ref="O7:O69" si="3">E7/5</f>
        <v>2.9438</v>
      </c>
      <c r="P7" s="5">
        <f t="shared" ref="P7" si="4">14*O7-N7-F7</f>
        <v>27.0822</v>
      </c>
      <c r="Q7" s="5">
        <f t="shared" ref="Q7:Q69" si="5">ROUND(P7,0)</f>
        <v>27</v>
      </c>
      <c r="R7" s="5">
        <f t="shared" ref="R7:R70" si="6">Q7-S7</f>
        <v>27</v>
      </c>
      <c r="S7" s="5"/>
      <c r="T7" s="5"/>
      <c r="U7" s="1"/>
      <c r="V7" s="1">
        <f t="shared" ref="V7:V69" si="7">(F7+N7+Q7)/O7</f>
        <v>13.9720769073986</v>
      </c>
      <c r="W7" s="1">
        <f t="shared" ref="W7:W69" si="8">(F7+N7)/O7</f>
        <v>4.8002581697126168</v>
      </c>
      <c r="X7" s="1">
        <v>9.9599999999999994E-2</v>
      </c>
      <c r="Y7" s="1">
        <v>0.51600000000000001</v>
      </c>
      <c r="Z7" s="1">
        <v>0.39760000000000001</v>
      </c>
      <c r="AA7" s="1">
        <v>2.4676</v>
      </c>
      <c r="AB7" s="1">
        <v>0</v>
      </c>
      <c r="AC7" s="1">
        <v>2.8736000000000002</v>
      </c>
      <c r="AD7" s="1">
        <v>0.19500000000000001</v>
      </c>
      <c r="AE7" s="1">
        <v>2.3839999999999999</v>
      </c>
      <c r="AF7" s="1">
        <v>9.7199999999999995E-2</v>
      </c>
      <c r="AG7" s="1">
        <v>0.19400000000000001</v>
      </c>
      <c r="AH7" s="1"/>
      <c r="AI7" s="1">
        <f t="shared" ref="AI7:AI70" si="9">G7*R7</f>
        <v>27</v>
      </c>
      <c r="AJ7" s="1">
        <f t="shared" ref="AJ7:AJ70" si="10">G7*S7</f>
        <v>0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40</v>
      </c>
      <c r="B8" s="1" t="s">
        <v>39</v>
      </c>
      <c r="C8" s="1">
        <v>427.09399999999999</v>
      </c>
      <c r="D8" s="1">
        <v>2.9260000000000002</v>
      </c>
      <c r="E8" s="1">
        <v>370.5</v>
      </c>
      <c r="F8" s="1">
        <v>1.333</v>
      </c>
      <c r="G8" s="7">
        <v>1</v>
      </c>
      <c r="H8" s="1">
        <v>60</v>
      </c>
      <c r="I8" s="1" t="s">
        <v>41</v>
      </c>
      <c r="J8" s="1">
        <v>388.7</v>
      </c>
      <c r="K8" s="1">
        <f t="shared" si="2"/>
        <v>-18.199999999999989</v>
      </c>
      <c r="L8" s="1"/>
      <c r="M8" s="1"/>
      <c r="N8" s="1">
        <v>217.82759999999999</v>
      </c>
      <c r="O8" s="1">
        <f t="shared" si="3"/>
        <v>74.099999999999994</v>
      </c>
      <c r="P8" s="5">
        <f>12*O8-N8-F8</f>
        <v>670.0394</v>
      </c>
      <c r="Q8" s="5">
        <f t="shared" si="5"/>
        <v>670</v>
      </c>
      <c r="R8" s="5">
        <f t="shared" si="6"/>
        <v>340</v>
      </c>
      <c r="S8" s="5">
        <v>330</v>
      </c>
      <c r="T8" s="5"/>
      <c r="U8" s="1"/>
      <c r="V8" s="1">
        <f t="shared" si="7"/>
        <v>11.999468286099866</v>
      </c>
      <c r="W8" s="1">
        <f t="shared" si="8"/>
        <v>2.957632928475034</v>
      </c>
      <c r="X8" s="1">
        <v>42.7194</v>
      </c>
      <c r="Y8" s="1">
        <v>31.990400000000001</v>
      </c>
      <c r="Z8" s="1">
        <v>52.000599999999999</v>
      </c>
      <c r="AA8" s="1">
        <v>36.299400000000013</v>
      </c>
      <c r="AB8" s="1">
        <v>35.775199999999998</v>
      </c>
      <c r="AC8" s="1">
        <v>49.311799999999998</v>
      </c>
      <c r="AD8" s="1">
        <v>38.749200000000002</v>
      </c>
      <c r="AE8" s="1">
        <v>32.105600000000003</v>
      </c>
      <c r="AF8" s="1">
        <v>24.135200000000001</v>
      </c>
      <c r="AG8" s="1">
        <v>26.949200000000001</v>
      </c>
      <c r="AH8" s="1"/>
      <c r="AI8" s="1">
        <f t="shared" si="9"/>
        <v>340</v>
      </c>
      <c r="AJ8" s="1">
        <f t="shared" si="10"/>
        <v>330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5" t="s">
        <v>42</v>
      </c>
      <c r="B9" s="15" t="s">
        <v>39</v>
      </c>
      <c r="C9" s="15">
        <v>21.670999999999999</v>
      </c>
      <c r="D9" s="15"/>
      <c r="E9" s="15">
        <v>17.809999999999999</v>
      </c>
      <c r="F9" s="15">
        <v>3.3769999999999998</v>
      </c>
      <c r="G9" s="16">
        <v>0</v>
      </c>
      <c r="H9" s="15">
        <v>120</v>
      </c>
      <c r="I9" s="15" t="s">
        <v>37</v>
      </c>
      <c r="J9" s="15">
        <v>16.100000000000001</v>
      </c>
      <c r="K9" s="15">
        <f t="shared" si="2"/>
        <v>1.7099999999999973</v>
      </c>
      <c r="L9" s="15"/>
      <c r="M9" s="15"/>
      <c r="N9" s="15"/>
      <c r="O9" s="15">
        <f t="shared" si="3"/>
        <v>3.5619999999999998</v>
      </c>
      <c r="P9" s="17"/>
      <c r="Q9" s="5">
        <f t="shared" si="5"/>
        <v>0</v>
      </c>
      <c r="R9" s="5">
        <f t="shared" si="6"/>
        <v>0</v>
      </c>
      <c r="S9" s="5"/>
      <c r="T9" s="17"/>
      <c r="U9" s="15"/>
      <c r="V9" s="1">
        <f t="shared" si="7"/>
        <v>0.94806288601909039</v>
      </c>
      <c r="W9" s="15">
        <f t="shared" si="8"/>
        <v>0.94806288601909039</v>
      </c>
      <c r="X9" s="15">
        <v>0.2908</v>
      </c>
      <c r="Y9" s="15">
        <v>0.19739999999999999</v>
      </c>
      <c r="Z9" s="15">
        <v>0.10100000000000001</v>
      </c>
      <c r="AA9" s="15">
        <v>2.7145999999999999</v>
      </c>
      <c r="AB9" s="15">
        <v>0.71160000000000001</v>
      </c>
      <c r="AC9" s="15">
        <v>2.6501999999999999</v>
      </c>
      <c r="AD9" s="15">
        <v>0.40820000000000001</v>
      </c>
      <c r="AE9" s="15">
        <v>2.7433999999999998</v>
      </c>
      <c r="AF9" s="15">
        <v>0</v>
      </c>
      <c r="AG9" s="15">
        <v>0.40539999999999998</v>
      </c>
      <c r="AH9" s="15" t="s">
        <v>68</v>
      </c>
      <c r="AI9" s="1">
        <f t="shared" si="9"/>
        <v>0</v>
      </c>
      <c r="AJ9" s="1">
        <f t="shared" si="10"/>
        <v>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0" t="s">
        <v>43</v>
      </c>
      <c r="B10" s="10" t="s">
        <v>39</v>
      </c>
      <c r="C10" s="10">
        <v>178.358</v>
      </c>
      <c r="D10" s="10"/>
      <c r="E10" s="10">
        <v>122.857</v>
      </c>
      <c r="F10" s="10">
        <v>51.423000000000002</v>
      </c>
      <c r="G10" s="11">
        <v>0</v>
      </c>
      <c r="H10" s="10" t="e">
        <v>#N/A</v>
      </c>
      <c r="I10" s="12" t="s">
        <v>60</v>
      </c>
      <c r="J10" s="10">
        <v>116.5</v>
      </c>
      <c r="K10" s="10">
        <f t="shared" si="2"/>
        <v>6.3569999999999993</v>
      </c>
      <c r="L10" s="10"/>
      <c r="M10" s="10"/>
      <c r="N10" s="10"/>
      <c r="O10" s="10">
        <f t="shared" si="3"/>
        <v>24.571400000000001</v>
      </c>
      <c r="P10" s="13"/>
      <c r="Q10" s="5">
        <f t="shared" si="5"/>
        <v>0</v>
      </c>
      <c r="R10" s="5">
        <f t="shared" si="6"/>
        <v>0</v>
      </c>
      <c r="S10" s="5"/>
      <c r="T10" s="13"/>
      <c r="U10" s="10"/>
      <c r="V10" s="1">
        <f t="shared" si="7"/>
        <v>2.0927989451150526</v>
      </c>
      <c r="W10" s="10">
        <f t="shared" si="8"/>
        <v>2.0927989451150526</v>
      </c>
      <c r="X10" s="10">
        <v>7.3436000000000003</v>
      </c>
      <c r="Y10" s="10">
        <v>8.9394000000000009</v>
      </c>
      <c r="Z10" s="10">
        <v>20.0656</v>
      </c>
      <c r="AA10" s="10">
        <v>10.5594</v>
      </c>
      <c r="AB10" s="10">
        <v>16.727399999999999</v>
      </c>
      <c r="AC10" s="10">
        <v>8.8811999999999998</v>
      </c>
      <c r="AD10" s="10">
        <v>4.3137999999999996</v>
      </c>
      <c r="AE10" s="10">
        <v>17.114000000000001</v>
      </c>
      <c r="AF10" s="10">
        <v>7.0039999999999996</v>
      </c>
      <c r="AG10" s="10">
        <v>9.6999999999999993</v>
      </c>
      <c r="AH10" s="12" t="s">
        <v>153</v>
      </c>
      <c r="AI10" s="1">
        <f t="shared" si="9"/>
        <v>0</v>
      </c>
      <c r="AJ10" s="1">
        <f t="shared" si="10"/>
        <v>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44</v>
      </c>
      <c r="B11" s="1" t="s">
        <v>39</v>
      </c>
      <c r="C11" s="1">
        <v>229.077</v>
      </c>
      <c r="D11" s="1"/>
      <c r="E11" s="1">
        <v>154.82400000000001</v>
      </c>
      <c r="F11" s="1">
        <v>58.581000000000003</v>
      </c>
      <c r="G11" s="7">
        <v>1</v>
      </c>
      <c r="H11" s="1">
        <v>60</v>
      </c>
      <c r="I11" s="1" t="s">
        <v>41</v>
      </c>
      <c r="J11" s="1">
        <v>148.69999999999999</v>
      </c>
      <c r="K11" s="1">
        <f t="shared" si="2"/>
        <v>6.1240000000000236</v>
      </c>
      <c r="L11" s="1"/>
      <c r="M11" s="1"/>
      <c r="N11" s="1">
        <v>80.933599999999984</v>
      </c>
      <c r="O11" s="1">
        <f t="shared" si="3"/>
        <v>30.964800000000004</v>
      </c>
      <c r="P11" s="5">
        <f t="shared" ref="P11:P18" si="11">14*O11-N11-F11</f>
        <v>293.99260000000004</v>
      </c>
      <c r="Q11" s="5">
        <f t="shared" si="5"/>
        <v>294</v>
      </c>
      <c r="R11" s="5">
        <f t="shared" si="6"/>
        <v>144</v>
      </c>
      <c r="S11" s="5">
        <v>150</v>
      </c>
      <c r="T11" s="5"/>
      <c r="U11" s="1"/>
      <c r="V11" s="1">
        <f t="shared" si="7"/>
        <v>14.00023898103653</v>
      </c>
      <c r="W11" s="1">
        <f t="shared" si="8"/>
        <v>4.5055869890972957</v>
      </c>
      <c r="X11" s="1">
        <v>21.185400000000001</v>
      </c>
      <c r="Y11" s="1">
        <v>22.7822</v>
      </c>
      <c r="Z11" s="1">
        <v>20.273800000000001</v>
      </c>
      <c r="AA11" s="1">
        <v>21.057400000000001</v>
      </c>
      <c r="AB11" s="1">
        <v>23.621400000000001</v>
      </c>
      <c r="AC11" s="1">
        <v>13.1768</v>
      </c>
      <c r="AD11" s="1">
        <v>9.2664000000000009</v>
      </c>
      <c r="AE11" s="1">
        <v>19.180199999999999</v>
      </c>
      <c r="AF11" s="1">
        <v>10.8202</v>
      </c>
      <c r="AG11" s="1">
        <v>14.7704</v>
      </c>
      <c r="AH11" s="1"/>
      <c r="AI11" s="1">
        <f t="shared" si="9"/>
        <v>144</v>
      </c>
      <c r="AJ11" s="1">
        <f t="shared" si="10"/>
        <v>150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45</v>
      </c>
      <c r="B12" s="1" t="s">
        <v>39</v>
      </c>
      <c r="C12" s="1">
        <v>273.45400000000001</v>
      </c>
      <c r="D12" s="1"/>
      <c r="E12" s="1">
        <v>124.116</v>
      </c>
      <c r="F12" s="1">
        <v>119.992</v>
      </c>
      <c r="G12" s="7">
        <v>1</v>
      </c>
      <c r="H12" s="1">
        <v>60</v>
      </c>
      <c r="I12" s="1" t="s">
        <v>41</v>
      </c>
      <c r="J12" s="1">
        <v>116.5</v>
      </c>
      <c r="K12" s="1">
        <f t="shared" si="2"/>
        <v>7.6159999999999997</v>
      </c>
      <c r="L12" s="1"/>
      <c r="M12" s="1"/>
      <c r="N12" s="1">
        <v>97.200600000000037</v>
      </c>
      <c r="O12" s="1">
        <f t="shared" si="3"/>
        <v>24.8232</v>
      </c>
      <c r="P12" s="5">
        <f t="shared" si="11"/>
        <v>130.3322</v>
      </c>
      <c r="Q12" s="5">
        <f t="shared" si="5"/>
        <v>130</v>
      </c>
      <c r="R12" s="5">
        <f t="shared" si="6"/>
        <v>60</v>
      </c>
      <c r="S12" s="5">
        <v>70</v>
      </c>
      <c r="T12" s="5"/>
      <c r="U12" s="1"/>
      <c r="V12" s="1">
        <f t="shared" si="7"/>
        <v>13.986617357955462</v>
      </c>
      <c r="W12" s="1">
        <f t="shared" si="8"/>
        <v>8.7495810370943321</v>
      </c>
      <c r="X12" s="1">
        <v>24.5304</v>
      </c>
      <c r="Y12" s="1">
        <v>26.385999999999999</v>
      </c>
      <c r="Z12" s="1">
        <v>22.084800000000001</v>
      </c>
      <c r="AA12" s="1">
        <v>15.5932</v>
      </c>
      <c r="AB12" s="1">
        <v>20.723800000000001</v>
      </c>
      <c r="AC12" s="1">
        <v>19.486999999999998</v>
      </c>
      <c r="AD12" s="1">
        <v>15.445600000000001</v>
      </c>
      <c r="AE12" s="1">
        <v>32.295000000000002</v>
      </c>
      <c r="AF12" s="1">
        <v>12.235799999999999</v>
      </c>
      <c r="AG12" s="1">
        <v>20.197399999999998</v>
      </c>
      <c r="AH12" s="1"/>
      <c r="AI12" s="1">
        <f t="shared" si="9"/>
        <v>60</v>
      </c>
      <c r="AJ12" s="1">
        <f t="shared" si="10"/>
        <v>70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46</v>
      </c>
      <c r="B13" s="1" t="s">
        <v>36</v>
      </c>
      <c r="C13" s="1">
        <v>15</v>
      </c>
      <c r="D13" s="1"/>
      <c r="E13" s="1">
        <v>15</v>
      </c>
      <c r="F13" s="1"/>
      <c r="G13" s="7">
        <v>0.25</v>
      </c>
      <c r="H13" s="1">
        <v>120</v>
      </c>
      <c r="I13" s="1" t="s">
        <v>37</v>
      </c>
      <c r="J13" s="1">
        <v>16</v>
      </c>
      <c r="K13" s="1">
        <f t="shared" si="2"/>
        <v>-1</v>
      </c>
      <c r="L13" s="1"/>
      <c r="M13" s="1"/>
      <c r="N13" s="1">
        <v>15</v>
      </c>
      <c r="O13" s="1">
        <f t="shared" si="3"/>
        <v>3</v>
      </c>
      <c r="P13" s="5">
        <f t="shared" si="11"/>
        <v>27</v>
      </c>
      <c r="Q13" s="5">
        <f t="shared" si="5"/>
        <v>27</v>
      </c>
      <c r="R13" s="5">
        <f t="shared" si="6"/>
        <v>27</v>
      </c>
      <c r="S13" s="5"/>
      <c r="T13" s="5"/>
      <c r="U13" s="1"/>
      <c r="V13" s="1">
        <f t="shared" si="7"/>
        <v>14</v>
      </c>
      <c r="W13" s="1">
        <f t="shared" si="8"/>
        <v>5</v>
      </c>
      <c r="X13" s="1">
        <v>2</v>
      </c>
      <c r="Y13" s="1">
        <v>1.4</v>
      </c>
      <c r="Z13" s="1">
        <v>1.4</v>
      </c>
      <c r="AA13" s="1">
        <v>0</v>
      </c>
      <c r="AB13" s="1">
        <v>1</v>
      </c>
      <c r="AC13" s="1">
        <v>0.8</v>
      </c>
      <c r="AD13" s="1">
        <v>0</v>
      </c>
      <c r="AE13" s="1">
        <v>3.4</v>
      </c>
      <c r="AF13" s="1">
        <v>1</v>
      </c>
      <c r="AG13" s="1">
        <v>0.4</v>
      </c>
      <c r="AH13" s="1"/>
      <c r="AI13" s="1">
        <f t="shared" si="9"/>
        <v>6.75</v>
      </c>
      <c r="AJ13" s="1">
        <f t="shared" si="10"/>
        <v>0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 t="s">
        <v>47</v>
      </c>
      <c r="B14" s="1" t="s">
        <v>39</v>
      </c>
      <c r="C14" s="1">
        <v>92.953999999999994</v>
      </c>
      <c r="D14" s="1"/>
      <c r="E14" s="1">
        <v>82.119</v>
      </c>
      <c r="F14" s="1"/>
      <c r="G14" s="7">
        <v>1</v>
      </c>
      <c r="H14" s="1">
        <v>60</v>
      </c>
      <c r="I14" s="1" t="s">
        <v>37</v>
      </c>
      <c r="J14" s="1">
        <v>129</v>
      </c>
      <c r="K14" s="1">
        <f t="shared" si="2"/>
        <v>-46.881</v>
      </c>
      <c r="L14" s="1"/>
      <c r="M14" s="1"/>
      <c r="N14" s="1">
        <v>26.68559999999999</v>
      </c>
      <c r="O14" s="1">
        <f t="shared" si="3"/>
        <v>16.4238</v>
      </c>
      <c r="P14" s="5">
        <f>11*O14-N14-F14</f>
        <v>153.97620000000001</v>
      </c>
      <c r="Q14" s="5">
        <f t="shared" si="5"/>
        <v>154</v>
      </c>
      <c r="R14" s="5">
        <f t="shared" si="6"/>
        <v>84</v>
      </c>
      <c r="S14" s="5">
        <v>70</v>
      </c>
      <c r="T14" s="5"/>
      <c r="U14" s="1"/>
      <c r="V14" s="1">
        <f t="shared" si="7"/>
        <v>11.001449116526016</v>
      </c>
      <c r="W14" s="1">
        <f t="shared" si="8"/>
        <v>1.6248127717093481</v>
      </c>
      <c r="X14" s="1">
        <v>7.8714000000000004</v>
      </c>
      <c r="Y14" s="1">
        <v>5.8621999999999996</v>
      </c>
      <c r="Z14" s="1">
        <v>8.8965999999999994</v>
      </c>
      <c r="AA14" s="1">
        <v>14.3368</v>
      </c>
      <c r="AB14" s="1">
        <v>4.3393999999999986</v>
      </c>
      <c r="AC14" s="1">
        <v>10.0482</v>
      </c>
      <c r="AD14" s="1">
        <v>5.1634000000000002</v>
      </c>
      <c r="AE14" s="1">
        <v>4.3635999999999999</v>
      </c>
      <c r="AF14" s="1">
        <v>9.4888000000000012</v>
      </c>
      <c r="AG14" s="1">
        <v>9.7489999999999988</v>
      </c>
      <c r="AH14" s="1"/>
      <c r="AI14" s="1">
        <f t="shared" si="9"/>
        <v>84</v>
      </c>
      <c r="AJ14" s="1">
        <f t="shared" si="10"/>
        <v>70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48</v>
      </c>
      <c r="B15" s="1" t="s">
        <v>36</v>
      </c>
      <c r="C15" s="1">
        <v>10</v>
      </c>
      <c r="D15" s="1"/>
      <c r="E15" s="1">
        <v>9</v>
      </c>
      <c r="F15" s="1">
        <v>1</v>
      </c>
      <c r="G15" s="7">
        <v>0.25</v>
      </c>
      <c r="H15" s="1">
        <v>120</v>
      </c>
      <c r="I15" s="1" t="s">
        <v>37</v>
      </c>
      <c r="J15" s="1">
        <v>12</v>
      </c>
      <c r="K15" s="1">
        <f t="shared" si="2"/>
        <v>-3</v>
      </c>
      <c r="L15" s="1"/>
      <c r="M15" s="1"/>
      <c r="N15" s="1">
        <v>17</v>
      </c>
      <c r="O15" s="1">
        <f t="shared" si="3"/>
        <v>1.8</v>
      </c>
      <c r="P15" s="5">
        <f t="shared" si="11"/>
        <v>7.1999999999999993</v>
      </c>
      <c r="Q15" s="5">
        <f t="shared" si="5"/>
        <v>7</v>
      </c>
      <c r="R15" s="5">
        <f t="shared" si="6"/>
        <v>7</v>
      </c>
      <c r="S15" s="5"/>
      <c r="T15" s="5"/>
      <c r="U15" s="1"/>
      <c r="V15" s="1">
        <f t="shared" si="7"/>
        <v>13.888888888888889</v>
      </c>
      <c r="W15" s="1">
        <f t="shared" si="8"/>
        <v>10</v>
      </c>
      <c r="X15" s="1">
        <v>1.8</v>
      </c>
      <c r="Y15" s="1">
        <v>1</v>
      </c>
      <c r="Z15" s="1">
        <v>1.2</v>
      </c>
      <c r="AA15" s="1">
        <v>1</v>
      </c>
      <c r="AB15" s="1">
        <v>2</v>
      </c>
      <c r="AC15" s="1">
        <v>1</v>
      </c>
      <c r="AD15" s="1">
        <v>1.8</v>
      </c>
      <c r="AE15" s="1">
        <v>1.6</v>
      </c>
      <c r="AF15" s="1">
        <v>1</v>
      </c>
      <c r="AG15" s="1">
        <v>0</v>
      </c>
      <c r="AH15" s="1"/>
      <c r="AI15" s="1">
        <f t="shared" si="9"/>
        <v>1.75</v>
      </c>
      <c r="AJ15" s="1">
        <f t="shared" si="10"/>
        <v>0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49</v>
      </c>
      <c r="B16" s="1" t="s">
        <v>36</v>
      </c>
      <c r="C16" s="1">
        <v>30</v>
      </c>
      <c r="D16" s="1">
        <v>3</v>
      </c>
      <c r="E16" s="1">
        <v>30</v>
      </c>
      <c r="F16" s="1">
        <v>3</v>
      </c>
      <c r="G16" s="7">
        <v>0.4</v>
      </c>
      <c r="H16" s="1">
        <v>60</v>
      </c>
      <c r="I16" s="1" t="s">
        <v>37</v>
      </c>
      <c r="J16" s="1">
        <v>30</v>
      </c>
      <c r="K16" s="1">
        <f t="shared" si="2"/>
        <v>0</v>
      </c>
      <c r="L16" s="1"/>
      <c r="M16" s="1"/>
      <c r="N16" s="1">
        <v>40</v>
      </c>
      <c r="O16" s="1">
        <f t="shared" si="3"/>
        <v>6</v>
      </c>
      <c r="P16" s="5">
        <f t="shared" si="11"/>
        <v>41</v>
      </c>
      <c r="Q16" s="5">
        <f t="shared" si="5"/>
        <v>41</v>
      </c>
      <c r="R16" s="5">
        <f t="shared" si="6"/>
        <v>41</v>
      </c>
      <c r="S16" s="5"/>
      <c r="T16" s="5"/>
      <c r="U16" s="1"/>
      <c r="V16" s="1">
        <f t="shared" si="7"/>
        <v>14</v>
      </c>
      <c r="W16" s="1">
        <f t="shared" si="8"/>
        <v>7.166666666666667</v>
      </c>
      <c r="X16" s="1">
        <v>5</v>
      </c>
      <c r="Y16" s="1">
        <v>4</v>
      </c>
      <c r="Z16" s="1">
        <v>0.8</v>
      </c>
      <c r="AA16" s="1">
        <v>3.6</v>
      </c>
      <c r="AB16" s="1">
        <v>4.2</v>
      </c>
      <c r="AC16" s="1">
        <v>2.6</v>
      </c>
      <c r="AD16" s="1">
        <v>3.2</v>
      </c>
      <c r="AE16" s="1">
        <v>3.2</v>
      </c>
      <c r="AF16" s="1">
        <v>1.6</v>
      </c>
      <c r="AG16" s="1">
        <v>1.4</v>
      </c>
      <c r="AH16" s="1"/>
      <c r="AI16" s="1">
        <f t="shared" si="9"/>
        <v>16.400000000000002</v>
      </c>
      <c r="AJ16" s="1">
        <f t="shared" si="10"/>
        <v>0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50</v>
      </c>
      <c r="B17" s="1" t="s">
        <v>39</v>
      </c>
      <c r="C17" s="1">
        <v>139.33500000000001</v>
      </c>
      <c r="D17" s="1">
        <v>107.047</v>
      </c>
      <c r="E17" s="1">
        <v>97.91</v>
      </c>
      <c r="F17" s="1">
        <v>120.56100000000001</v>
      </c>
      <c r="G17" s="7">
        <v>1</v>
      </c>
      <c r="H17" s="1">
        <v>45</v>
      </c>
      <c r="I17" s="1" t="s">
        <v>51</v>
      </c>
      <c r="J17" s="1">
        <v>88.5</v>
      </c>
      <c r="K17" s="1">
        <f t="shared" si="2"/>
        <v>9.4099999999999966</v>
      </c>
      <c r="L17" s="1"/>
      <c r="M17" s="1"/>
      <c r="N17" s="1">
        <v>100.9842</v>
      </c>
      <c r="O17" s="1">
        <f t="shared" si="3"/>
        <v>19.582000000000001</v>
      </c>
      <c r="P17" s="5">
        <f t="shared" si="11"/>
        <v>52.60280000000003</v>
      </c>
      <c r="Q17" s="5">
        <f t="shared" si="5"/>
        <v>53</v>
      </c>
      <c r="R17" s="5">
        <f t="shared" si="6"/>
        <v>33</v>
      </c>
      <c r="S17" s="5">
        <v>20</v>
      </c>
      <c r="T17" s="5"/>
      <c r="U17" s="1"/>
      <c r="V17" s="1">
        <f t="shared" si="7"/>
        <v>14.02028393422531</v>
      </c>
      <c r="W17" s="1">
        <f t="shared" si="8"/>
        <v>11.313716678582372</v>
      </c>
      <c r="X17" s="1">
        <v>22.438800000000001</v>
      </c>
      <c r="Y17" s="1">
        <v>23.131599999999999</v>
      </c>
      <c r="Z17" s="1">
        <v>14.1936</v>
      </c>
      <c r="AA17" s="1">
        <v>18.3522</v>
      </c>
      <c r="AB17" s="1">
        <v>18.0824</v>
      </c>
      <c r="AC17" s="1">
        <v>2.8142</v>
      </c>
      <c r="AD17" s="1">
        <v>17.812200000000001</v>
      </c>
      <c r="AE17" s="1">
        <v>3.1551999999999998</v>
      </c>
      <c r="AF17" s="1">
        <v>9.5852000000000004</v>
      </c>
      <c r="AG17" s="1">
        <v>5.6246</v>
      </c>
      <c r="AH17" s="1"/>
      <c r="AI17" s="1">
        <f t="shared" si="9"/>
        <v>33</v>
      </c>
      <c r="AJ17" s="1">
        <f t="shared" si="10"/>
        <v>20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52</v>
      </c>
      <c r="B18" s="1" t="s">
        <v>36</v>
      </c>
      <c r="C18" s="1">
        <v>64</v>
      </c>
      <c r="D18" s="1"/>
      <c r="E18" s="1">
        <v>29</v>
      </c>
      <c r="F18" s="1">
        <v>30</v>
      </c>
      <c r="G18" s="7">
        <v>0.12</v>
      </c>
      <c r="H18" s="1">
        <v>60</v>
      </c>
      <c r="I18" s="1" t="s">
        <v>37</v>
      </c>
      <c r="J18" s="1">
        <v>29</v>
      </c>
      <c r="K18" s="1">
        <f t="shared" si="2"/>
        <v>0</v>
      </c>
      <c r="L18" s="1"/>
      <c r="M18" s="1"/>
      <c r="N18" s="1"/>
      <c r="O18" s="1">
        <f t="shared" si="3"/>
        <v>5.8</v>
      </c>
      <c r="P18" s="5">
        <f t="shared" si="11"/>
        <v>51.2</v>
      </c>
      <c r="Q18" s="5">
        <f t="shared" si="5"/>
        <v>51</v>
      </c>
      <c r="R18" s="5">
        <f t="shared" si="6"/>
        <v>51</v>
      </c>
      <c r="S18" s="5"/>
      <c r="T18" s="5"/>
      <c r="U18" s="1"/>
      <c r="V18" s="1">
        <f t="shared" si="7"/>
        <v>13.965517241379311</v>
      </c>
      <c r="W18" s="1">
        <f t="shared" si="8"/>
        <v>5.1724137931034484</v>
      </c>
      <c r="X18" s="1">
        <v>2</v>
      </c>
      <c r="Y18" s="1">
        <v>2.8</v>
      </c>
      <c r="Z18" s="1">
        <v>1.8</v>
      </c>
      <c r="AA18" s="1">
        <v>8.8000000000000007</v>
      </c>
      <c r="AB18" s="1">
        <v>1.8</v>
      </c>
      <c r="AC18" s="1">
        <v>5</v>
      </c>
      <c r="AD18" s="1">
        <v>1.2</v>
      </c>
      <c r="AE18" s="1">
        <v>2.8</v>
      </c>
      <c r="AF18" s="1">
        <v>7</v>
      </c>
      <c r="AG18" s="1">
        <v>4</v>
      </c>
      <c r="AH18" s="1"/>
      <c r="AI18" s="1">
        <f t="shared" si="9"/>
        <v>6.12</v>
      </c>
      <c r="AJ18" s="1">
        <f t="shared" si="10"/>
        <v>0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53</v>
      </c>
      <c r="B19" s="1" t="s">
        <v>36</v>
      </c>
      <c r="C19" s="1">
        <v>29</v>
      </c>
      <c r="D19" s="1">
        <v>4</v>
      </c>
      <c r="E19" s="1">
        <v>33</v>
      </c>
      <c r="F19" s="1"/>
      <c r="G19" s="7">
        <v>0.25</v>
      </c>
      <c r="H19" s="1">
        <v>120</v>
      </c>
      <c r="I19" s="1" t="s">
        <v>37</v>
      </c>
      <c r="J19" s="1">
        <v>38</v>
      </c>
      <c r="K19" s="1">
        <f t="shared" si="2"/>
        <v>-5</v>
      </c>
      <c r="L19" s="1"/>
      <c r="M19" s="1"/>
      <c r="N19" s="1"/>
      <c r="O19" s="1">
        <f t="shared" si="3"/>
        <v>6.6</v>
      </c>
      <c r="P19" s="5">
        <f>9*O19-N19-F19</f>
        <v>59.4</v>
      </c>
      <c r="Q19" s="5">
        <f t="shared" si="5"/>
        <v>59</v>
      </c>
      <c r="R19" s="5">
        <f t="shared" si="6"/>
        <v>59</v>
      </c>
      <c r="S19" s="5"/>
      <c r="T19" s="5"/>
      <c r="U19" s="1"/>
      <c r="V19" s="1">
        <f t="shared" si="7"/>
        <v>8.9393939393939394</v>
      </c>
      <c r="W19" s="1">
        <f t="shared" si="8"/>
        <v>0</v>
      </c>
      <c r="X19" s="1">
        <v>1</v>
      </c>
      <c r="Y19" s="1">
        <v>1</v>
      </c>
      <c r="Z19" s="1">
        <v>1.6</v>
      </c>
      <c r="AA19" s="1">
        <v>0</v>
      </c>
      <c r="AB19" s="1">
        <v>3.2</v>
      </c>
      <c r="AC19" s="1">
        <v>0.8</v>
      </c>
      <c r="AD19" s="1">
        <v>1.4</v>
      </c>
      <c r="AE19" s="1">
        <v>2.6</v>
      </c>
      <c r="AF19" s="1">
        <v>0.8</v>
      </c>
      <c r="AG19" s="1">
        <v>2.2000000000000002</v>
      </c>
      <c r="AH19" s="1"/>
      <c r="AI19" s="1">
        <f t="shared" si="9"/>
        <v>14.75</v>
      </c>
      <c r="AJ19" s="1">
        <f t="shared" si="10"/>
        <v>0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5" t="s">
        <v>54</v>
      </c>
      <c r="B20" s="15" t="s">
        <v>39</v>
      </c>
      <c r="C20" s="15">
        <v>49.482999999999997</v>
      </c>
      <c r="D20" s="15"/>
      <c r="E20" s="15">
        <v>18.914999999999999</v>
      </c>
      <c r="F20" s="15">
        <v>29.55</v>
      </c>
      <c r="G20" s="16">
        <v>0</v>
      </c>
      <c r="H20" s="15">
        <v>120</v>
      </c>
      <c r="I20" s="15" t="s">
        <v>37</v>
      </c>
      <c r="J20" s="15">
        <v>16.3</v>
      </c>
      <c r="K20" s="15">
        <f t="shared" si="2"/>
        <v>2.6149999999999984</v>
      </c>
      <c r="L20" s="15"/>
      <c r="M20" s="15"/>
      <c r="N20" s="15"/>
      <c r="O20" s="15">
        <f t="shared" si="3"/>
        <v>3.7829999999999999</v>
      </c>
      <c r="P20" s="17"/>
      <c r="Q20" s="5">
        <f t="shared" si="5"/>
        <v>0</v>
      </c>
      <c r="R20" s="5">
        <f t="shared" si="6"/>
        <v>0</v>
      </c>
      <c r="S20" s="5"/>
      <c r="T20" s="17"/>
      <c r="U20" s="15"/>
      <c r="V20" s="1">
        <f t="shared" si="7"/>
        <v>7.8112609040444099</v>
      </c>
      <c r="W20" s="15">
        <f t="shared" si="8"/>
        <v>7.8112609040444099</v>
      </c>
      <c r="X20" s="15">
        <v>0.40679999999999988</v>
      </c>
      <c r="Y20" s="15">
        <v>0.30480000000000002</v>
      </c>
      <c r="Z20" s="15">
        <v>3.6204000000000001</v>
      </c>
      <c r="AA20" s="15">
        <v>0.20300000000000001</v>
      </c>
      <c r="AB20" s="15">
        <v>0.40539999999999998</v>
      </c>
      <c r="AC20" s="15">
        <v>1.7208000000000001</v>
      </c>
      <c r="AD20" s="15">
        <v>1.0753999999999999</v>
      </c>
      <c r="AE20" s="15">
        <v>3.1858</v>
      </c>
      <c r="AF20" s="15">
        <v>0</v>
      </c>
      <c r="AG20" s="15">
        <v>0.58979999999999999</v>
      </c>
      <c r="AH20" s="14" t="s">
        <v>155</v>
      </c>
      <c r="AI20" s="1">
        <f t="shared" si="9"/>
        <v>0</v>
      </c>
      <c r="AJ20" s="1">
        <f t="shared" si="10"/>
        <v>0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55</v>
      </c>
      <c r="B21" s="1" t="s">
        <v>36</v>
      </c>
      <c r="C21" s="1">
        <v>50</v>
      </c>
      <c r="D21" s="1"/>
      <c r="E21" s="1">
        <v>19</v>
      </c>
      <c r="F21" s="1">
        <v>20</v>
      </c>
      <c r="G21" s="7">
        <v>0.4</v>
      </c>
      <c r="H21" s="1">
        <v>45</v>
      </c>
      <c r="I21" s="1" t="s">
        <v>37</v>
      </c>
      <c r="J21" s="1">
        <v>19</v>
      </c>
      <c r="K21" s="1">
        <f t="shared" si="2"/>
        <v>0</v>
      </c>
      <c r="L21" s="1"/>
      <c r="M21" s="1"/>
      <c r="N21" s="1">
        <v>36.600000000000009</v>
      </c>
      <c r="O21" s="1">
        <f t="shared" si="3"/>
        <v>3.8</v>
      </c>
      <c r="P21" s="5"/>
      <c r="Q21" s="5">
        <f t="shared" si="5"/>
        <v>0</v>
      </c>
      <c r="R21" s="5">
        <f t="shared" si="6"/>
        <v>0</v>
      </c>
      <c r="S21" s="5"/>
      <c r="T21" s="5"/>
      <c r="U21" s="1"/>
      <c r="V21" s="1">
        <f t="shared" si="7"/>
        <v>14.894736842105265</v>
      </c>
      <c r="W21" s="1">
        <f t="shared" si="8"/>
        <v>14.894736842105265</v>
      </c>
      <c r="X21" s="1">
        <v>5.4</v>
      </c>
      <c r="Y21" s="1">
        <v>3.8</v>
      </c>
      <c r="Z21" s="1">
        <v>8</v>
      </c>
      <c r="AA21" s="1">
        <v>2</v>
      </c>
      <c r="AB21" s="1">
        <v>4.8</v>
      </c>
      <c r="AC21" s="1">
        <v>3</v>
      </c>
      <c r="AD21" s="1">
        <v>2.6</v>
      </c>
      <c r="AE21" s="1">
        <v>3</v>
      </c>
      <c r="AF21" s="1">
        <v>2</v>
      </c>
      <c r="AG21" s="1">
        <v>0.6</v>
      </c>
      <c r="AH21" s="1"/>
      <c r="AI21" s="1">
        <f t="shared" si="9"/>
        <v>0</v>
      </c>
      <c r="AJ21" s="1">
        <f t="shared" si="10"/>
        <v>0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56</v>
      </c>
      <c r="B22" s="1" t="s">
        <v>39</v>
      </c>
      <c r="C22" s="1">
        <v>181.32599999999999</v>
      </c>
      <c r="D22" s="1">
        <v>81.116</v>
      </c>
      <c r="E22" s="1">
        <v>124.76900000000001</v>
      </c>
      <c r="F22" s="1">
        <v>118.099</v>
      </c>
      <c r="G22" s="7">
        <v>1</v>
      </c>
      <c r="H22" s="1">
        <v>60</v>
      </c>
      <c r="I22" s="1" t="s">
        <v>41</v>
      </c>
      <c r="J22" s="1">
        <v>117.2</v>
      </c>
      <c r="K22" s="1">
        <f t="shared" si="2"/>
        <v>7.5690000000000026</v>
      </c>
      <c r="L22" s="1"/>
      <c r="M22" s="1"/>
      <c r="N22" s="1"/>
      <c r="O22" s="1">
        <f t="shared" si="3"/>
        <v>24.953800000000001</v>
      </c>
      <c r="P22" s="5">
        <f t="shared" ref="P22:P24" si="12">14*O22-N22-F22</f>
        <v>231.25420000000003</v>
      </c>
      <c r="Q22" s="5">
        <f t="shared" si="5"/>
        <v>231</v>
      </c>
      <c r="R22" s="5">
        <f t="shared" si="6"/>
        <v>111</v>
      </c>
      <c r="S22" s="5">
        <v>120</v>
      </c>
      <c r="T22" s="5"/>
      <c r="U22" s="1"/>
      <c r="V22" s="1">
        <f t="shared" si="7"/>
        <v>13.989813174746931</v>
      </c>
      <c r="W22" s="1">
        <f t="shared" si="8"/>
        <v>4.7327060407633308</v>
      </c>
      <c r="X22" s="1">
        <v>15.7288</v>
      </c>
      <c r="Y22" s="1">
        <v>23.261800000000001</v>
      </c>
      <c r="Z22" s="1">
        <v>18.846800000000002</v>
      </c>
      <c r="AA22" s="1">
        <v>17.975200000000001</v>
      </c>
      <c r="AB22" s="1">
        <v>24.857199999999999</v>
      </c>
      <c r="AC22" s="1">
        <v>15.5128</v>
      </c>
      <c r="AD22" s="1">
        <v>11.1134</v>
      </c>
      <c r="AE22" s="1">
        <v>22.655999999999999</v>
      </c>
      <c r="AF22" s="1">
        <v>16.5688</v>
      </c>
      <c r="AG22" s="1">
        <v>15.9556</v>
      </c>
      <c r="AH22" s="1"/>
      <c r="AI22" s="1">
        <f t="shared" si="9"/>
        <v>111</v>
      </c>
      <c r="AJ22" s="1">
        <f t="shared" si="10"/>
        <v>120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57</v>
      </c>
      <c r="B23" s="1" t="s">
        <v>36</v>
      </c>
      <c r="C23" s="1">
        <v>26</v>
      </c>
      <c r="D23" s="1"/>
      <c r="E23" s="1">
        <v>21</v>
      </c>
      <c r="F23" s="1">
        <v>3</v>
      </c>
      <c r="G23" s="7">
        <v>0.22</v>
      </c>
      <c r="H23" s="1">
        <v>120</v>
      </c>
      <c r="I23" s="1" t="s">
        <v>37</v>
      </c>
      <c r="J23" s="1">
        <v>21</v>
      </c>
      <c r="K23" s="1">
        <f t="shared" si="2"/>
        <v>0</v>
      </c>
      <c r="L23" s="1"/>
      <c r="M23" s="1"/>
      <c r="N23" s="1">
        <v>65</v>
      </c>
      <c r="O23" s="1">
        <f t="shared" si="3"/>
        <v>4.2</v>
      </c>
      <c r="P23" s="5"/>
      <c r="Q23" s="5">
        <f t="shared" si="5"/>
        <v>0</v>
      </c>
      <c r="R23" s="5">
        <f t="shared" si="6"/>
        <v>0</v>
      </c>
      <c r="S23" s="5"/>
      <c r="T23" s="5"/>
      <c r="U23" s="1"/>
      <c r="V23" s="1">
        <f t="shared" si="7"/>
        <v>16.19047619047619</v>
      </c>
      <c r="W23" s="1">
        <f t="shared" si="8"/>
        <v>16.19047619047619</v>
      </c>
      <c r="X23" s="1">
        <v>7</v>
      </c>
      <c r="Y23" s="1">
        <v>2.2000000000000002</v>
      </c>
      <c r="Z23" s="1">
        <v>5</v>
      </c>
      <c r="AA23" s="1">
        <v>4</v>
      </c>
      <c r="AB23" s="1">
        <v>2.8</v>
      </c>
      <c r="AC23" s="1">
        <v>2.4</v>
      </c>
      <c r="AD23" s="1">
        <v>1.4</v>
      </c>
      <c r="AE23" s="1">
        <v>3.2</v>
      </c>
      <c r="AF23" s="1">
        <v>0.8</v>
      </c>
      <c r="AG23" s="1">
        <v>1.6</v>
      </c>
      <c r="AH23" s="1"/>
      <c r="AI23" s="1">
        <f t="shared" si="9"/>
        <v>0</v>
      </c>
      <c r="AJ23" s="1">
        <f t="shared" si="10"/>
        <v>0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58</v>
      </c>
      <c r="B24" s="1" t="s">
        <v>36</v>
      </c>
      <c r="C24" s="1">
        <v>16</v>
      </c>
      <c r="D24" s="1">
        <v>3</v>
      </c>
      <c r="E24" s="1">
        <v>12</v>
      </c>
      <c r="F24" s="1"/>
      <c r="G24" s="7">
        <v>0.33</v>
      </c>
      <c r="H24" s="1">
        <v>45</v>
      </c>
      <c r="I24" s="1" t="s">
        <v>37</v>
      </c>
      <c r="J24" s="1">
        <v>13</v>
      </c>
      <c r="K24" s="1">
        <f t="shared" si="2"/>
        <v>-1</v>
      </c>
      <c r="L24" s="1"/>
      <c r="M24" s="1"/>
      <c r="N24" s="1">
        <v>19.600000000000001</v>
      </c>
      <c r="O24" s="1">
        <f t="shared" si="3"/>
        <v>2.4</v>
      </c>
      <c r="P24" s="5">
        <f t="shared" si="12"/>
        <v>14</v>
      </c>
      <c r="Q24" s="5">
        <f t="shared" si="5"/>
        <v>14</v>
      </c>
      <c r="R24" s="5">
        <f t="shared" si="6"/>
        <v>14</v>
      </c>
      <c r="S24" s="5"/>
      <c r="T24" s="5"/>
      <c r="U24" s="1"/>
      <c r="V24" s="1">
        <f t="shared" si="7"/>
        <v>14.000000000000002</v>
      </c>
      <c r="W24" s="1">
        <f t="shared" si="8"/>
        <v>8.1666666666666679</v>
      </c>
      <c r="X24" s="1">
        <v>2.6</v>
      </c>
      <c r="Y24" s="1">
        <v>1.8</v>
      </c>
      <c r="Z24" s="1">
        <v>1.8</v>
      </c>
      <c r="AA24" s="1">
        <v>1.4</v>
      </c>
      <c r="AB24" s="1">
        <v>1.8</v>
      </c>
      <c r="AC24" s="1">
        <v>1.2</v>
      </c>
      <c r="AD24" s="1">
        <v>0.8</v>
      </c>
      <c r="AE24" s="1">
        <v>3</v>
      </c>
      <c r="AF24" s="1">
        <v>-0.2</v>
      </c>
      <c r="AG24" s="1">
        <v>0.6</v>
      </c>
      <c r="AH24" s="1"/>
      <c r="AI24" s="1">
        <f t="shared" si="9"/>
        <v>4.62</v>
      </c>
      <c r="AJ24" s="1">
        <f t="shared" si="10"/>
        <v>0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0" t="s">
        <v>59</v>
      </c>
      <c r="B25" s="10" t="s">
        <v>39</v>
      </c>
      <c r="C25" s="10"/>
      <c r="D25" s="10">
        <v>8.44</v>
      </c>
      <c r="E25" s="10"/>
      <c r="F25" s="10"/>
      <c r="G25" s="11">
        <v>0</v>
      </c>
      <c r="H25" s="10" t="e">
        <v>#N/A</v>
      </c>
      <c r="I25" s="10" t="s">
        <v>60</v>
      </c>
      <c r="J25" s="10"/>
      <c r="K25" s="10">
        <f t="shared" si="2"/>
        <v>0</v>
      </c>
      <c r="L25" s="10"/>
      <c r="M25" s="10"/>
      <c r="N25" s="10"/>
      <c r="O25" s="10">
        <f t="shared" si="3"/>
        <v>0</v>
      </c>
      <c r="P25" s="13"/>
      <c r="Q25" s="5">
        <f t="shared" si="5"/>
        <v>0</v>
      </c>
      <c r="R25" s="5">
        <f t="shared" si="6"/>
        <v>0</v>
      </c>
      <c r="S25" s="5"/>
      <c r="T25" s="13"/>
      <c r="U25" s="10"/>
      <c r="V25" s="1" t="e">
        <f t="shared" si="7"/>
        <v>#DIV/0!</v>
      </c>
      <c r="W25" s="10" t="e">
        <f t="shared" si="8"/>
        <v>#DIV/0!</v>
      </c>
      <c r="X25" s="10">
        <v>1.6879999999999999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 t="s">
        <v>61</v>
      </c>
      <c r="AI25" s="1">
        <f t="shared" si="9"/>
        <v>0</v>
      </c>
      <c r="AJ25" s="1">
        <f t="shared" si="10"/>
        <v>0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62</v>
      </c>
      <c r="B26" s="1" t="s">
        <v>36</v>
      </c>
      <c r="C26" s="1">
        <v>18</v>
      </c>
      <c r="D26" s="1"/>
      <c r="E26" s="1">
        <v>13</v>
      </c>
      <c r="F26" s="1">
        <v>3</v>
      </c>
      <c r="G26" s="7">
        <v>0.1</v>
      </c>
      <c r="H26" s="1">
        <v>45</v>
      </c>
      <c r="I26" s="1" t="s">
        <v>37</v>
      </c>
      <c r="J26" s="1">
        <v>12</v>
      </c>
      <c r="K26" s="1">
        <f t="shared" si="2"/>
        <v>1</v>
      </c>
      <c r="L26" s="1"/>
      <c r="M26" s="1"/>
      <c r="N26" s="1">
        <v>34.400000000000013</v>
      </c>
      <c r="O26" s="1">
        <f t="shared" si="3"/>
        <v>2.6</v>
      </c>
      <c r="P26" s="5"/>
      <c r="Q26" s="5">
        <f t="shared" si="5"/>
        <v>0</v>
      </c>
      <c r="R26" s="5">
        <f t="shared" si="6"/>
        <v>0</v>
      </c>
      <c r="S26" s="5"/>
      <c r="T26" s="5"/>
      <c r="U26" s="1"/>
      <c r="V26" s="1">
        <f t="shared" si="7"/>
        <v>14.384615384615389</v>
      </c>
      <c r="W26" s="1">
        <f t="shared" si="8"/>
        <v>14.384615384615389</v>
      </c>
      <c r="X26" s="1">
        <v>4.2</v>
      </c>
      <c r="Y26" s="1">
        <v>1.8</v>
      </c>
      <c r="Z26" s="1">
        <v>0</v>
      </c>
      <c r="AA26" s="1">
        <v>3.6</v>
      </c>
      <c r="AB26" s="1">
        <v>2.6</v>
      </c>
      <c r="AC26" s="1">
        <v>2</v>
      </c>
      <c r="AD26" s="1">
        <v>2.2000000000000002</v>
      </c>
      <c r="AE26" s="1">
        <v>3.2</v>
      </c>
      <c r="AF26" s="1">
        <v>3.2</v>
      </c>
      <c r="AG26" s="1">
        <v>2.8</v>
      </c>
      <c r="AH26" s="1"/>
      <c r="AI26" s="1">
        <f t="shared" si="9"/>
        <v>0</v>
      </c>
      <c r="AJ26" s="1">
        <f t="shared" si="10"/>
        <v>0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63</v>
      </c>
      <c r="B27" s="1" t="s">
        <v>39</v>
      </c>
      <c r="C27" s="1">
        <v>92.162000000000006</v>
      </c>
      <c r="D27" s="1">
        <v>1.048</v>
      </c>
      <c r="E27" s="1">
        <v>85.072999999999993</v>
      </c>
      <c r="F27" s="1"/>
      <c r="G27" s="7">
        <v>1</v>
      </c>
      <c r="H27" s="1">
        <v>45</v>
      </c>
      <c r="I27" s="1" t="s">
        <v>51</v>
      </c>
      <c r="J27" s="1">
        <v>84.5</v>
      </c>
      <c r="K27" s="1">
        <f t="shared" si="2"/>
        <v>0.57299999999999329</v>
      </c>
      <c r="L27" s="1"/>
      <c r="M27" s="1"/>
      <c r="N27" s="1">
        <v>127.8438</v>
      </c>
      <c r="O27" s="1">
        <f t="shared" si="3"/>
        <v>17.014599999999998</v>
      </c>
      <c r="P27" s="5">
        <f t="shared" ref="P27:P29" si="13">14*O27-N27-F27</f>
        <v>110.36059999999996</v>
      </c>
      <c r="Q27" s="5">
        <f t="shared" si="5"/>
        <v>110</v>
      </c>
      <c r="R27" s="5">
        <f t="shared" si="6"/>
        <v>50</v>
      </c>
      <c r="S27" s="5">
        <v>60</v>
      </c>
      <c r="T27" s="5"/>
      <c r="U27" s="1"/>
      <c r="V27" s="1">
        <f t="shared" si="7"/>
        <v>13.978806436824845</v>
      </c>
      <c r="W27" s="1">
        <f t="shared" si="8"/>
        <v>7.513770526489016</v>
      </c>
      <c r="X27" s="1">
        <v>16.297599999999999</v>
      </c>
      <c r="Y27" s="1">
        <v>11.6776</v>
      </c>
      <c r="Z27" s="1">
        <v>10.115399999999999</v>
      </c>
      <c r="AA27" s="1">
        <v>4.68</v>
      </c>
      <c r="AB27" s="1">
        <v>9.5906000000000002</v>
      </c>
      <c r="AC27" s="1">
        <v>5.5987999999999998</v>
      </c>
      <c r="AD27" s="1">
        <v>0.64319999999999999</v>
      </c>
      <c r="AE27" s="1">
        <v>14.2896</v>
      </c>
      <c r="AF27" s="1">
        <v>5.4055999999999997</v>
      </c>
      <c r="AG27" s="1">
        <v>6.9715999999999996</v>
      </c>
      <c r="AH27" s="1"/>
      <c r="AI27" s="1">
        <f t="shared" si="9"/>
        <v>50</v>
      </c>
      <c r="AJ27" s="1">
        <f t="shared" si="10"/>
        <v>60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64</v>
      </c>
      <c r="B28" s="1" t="s">
        <v>36</v>
      </c>
      <c r="C28" s="1">
        <v>17</v>
      </c>
      <c r="D28" s="1"/>
      <c r="E28" s="1">
        <v>13</v>
      </c>
      <c r="F28" s="1">
        <v>2</v>
      </c>
      <c r="G28" s="7">
        <v>0.4</v>
      </c>
      <c r="H28" s="1" t="e">
        <v>#N/A</v>
      </c>
      <c r="I28" s="1" t="s">
        <v>37</v>
      </c>
      <c r="J28" s="1">
        <v>13</v>
      </c>
      <c r="K28" s="1">
        <f t="shared" si="2"/>
        <v>0</v>
      </c>
      <c r="L28" s="1"/>
      <c r="M28" s="1"/>
      <c r="N28" s="1"/>
      <c r="O28" s="1">
        <f t="shared" si="3"/>
        <v>2.6</v>
      </c>
      <c r="P28" s="5">
        <f>10*O28-N28-F28</f>
        <v>24</v>
      </c>
      <c r="Q28" s="5">
        <f t="shared" si="5"/>
        <v>24</v>
      </c>
      <c r="R28" s="5">
        <f t="shared" si="6"/>
        <v>24</v>
      </c>
      <c r="S28" s="5"/>
      <c r="T28" s="5"/>
      <c r="U28" s="1"/>
      <c r="V28" s="1">
        <f t="shared" si="7"/>
        <v>10</v>
      </c>
      <c r="W28" s="1">
        <f t="shared" si="8"/>
        <v>0.76923076923076916</v>
      </c>
      <c r="X28" s="1">
        <v>1.2</v>
      </c>
      <c r="Y28" s="1">
        <v>1</v>
      </c>
      <c r="Z28" s="1">
        <v>2.2000000000000002</v>
      </c>
      <c r="AA28" s="1">
        <v>0.6</v>
      </c>
      <c r="AB28" s="1">
        <v>1</v>
      </c>
      <c r="AC28" s="1">
        <v>2.2000000000000002</v>
      </c>
      <c r="AD28" s="1">
        <v>0</v>
      </c>
      <c r="AE28" s="1">
        <v>0</v>
      </c>
      <c r="AF28" s="1">
        <v>0</v>
      </c>
      <c r="AG28" s="1">
        <v>0</v>
      </c>
      <c r="AH28" s="1"/>
      <c r="AI28" s="1">
        <f t="shared" si="9"/>
        <v>9.6000000000000014</v>
      </c>
      <c r="AJ28" s="1">
        <f t="shared" si="10"/>
        <v>0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65</v>
      </c>
      <c r="B29" s="1" t="s">
        <v>36</v>
      </c>
      <c r="C29" s="1">
        <v>81</v>
      </c>
      <c r="D29" s="1"/>
      <c r="E29" s="1">
        <v>56</v>
      </c>
      <c r="F29" s="1">
        <v>1</v>
      </c>
      <c r="G29" s="7">
        <v>0.4</v>
      </c>
      <c r="H29" s="1">
        <v>60</v>
      </c>
      <c r="I29" s="1" t="s">
        <v>41</v>
      </c>
      <c r="J29" s="1">
        <v>56</v>
      </c>
      <c r="K29" s="1">
        <f t="shared" si="2"/>
        <v>0</v>
      </c>
      <c r="L29" s="1"/>
      <c r="M29" s="1"/>
      <c r="N29" s="1">
        <v>101.6</v>
      </c>
      <c r="O29" s="1">
        <f t="shared" si="3"/>
        <v>11.2</v>
      </c>
      <c r="P29" s="5">
        <f t="shared" si="13"/>
        <v>54.199999999999989</v>
      </c>
      <c r="Q29" s="5">
        <f t="shared" si="5"/>
        <v>54</v>
      </c>
      <c r="R29" s="5">
        <f t="shared" si="6"/>
        <v>54</v>
      </c>
      <c r="S29" s="5"/>
      <c r="T29" s="5"/>
      <c r="U29" s="1"/>
      <c r="V29" s="1">
        <f t="shared" si="7"/>
        <v>13.982142857142858</v>
      </c>
      <c r="W29" s="1">
        <f t="shared" si="8"/>
        <v>9.1607142857142865</v>
      </c>
      <c r="X29" s="1">
        <v>12.2</v>
      </c>
      <c r="Y29" s="1">
        <v>8.4</v>
      </c>
      <c r="Z29" s="1">
        <v>8</v>
      </c>
      <c r="AA29" s="1">
        <v>9.1999999999999993</v>
      </c>
      <c r="AB29" s="1">
        <v>6.2</v>
      </c>
      <c r="AC29" s="1">
        <v>5.4</v>
      </c>
      <c r="AD29" s="1">
        <v>7.4</v>
      </c>
      <c r="AE29" s="1">
        <v>8.1999999999999993</v>
      </c>
      <c r="AF29" s="1">
        <v>5.2</v>
      </c>
      <c r="AG29" s="1">
        <v>5.8</v>
      </c>
      <c r="AH29" s="1"/>
      <c r="AI29" s="1">
        <f t="shared" si="9"/>
        <v>21.6</v>
      </c>
      <c r="AJ29" s="1">
        <f t="shared" si="10"/>
        <v>0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5" t="s">
        <v>66</v>
      </c>
      <c r="B30" s="15" t="s">
        <v>36</v>
      </c>
      <c r="C30" s="15">
        <v>17</v>
      </c>
      <c r="D30" s="15"/>
      <c r="E30" s="15">
        <v>1</v>
      </c>
      <c r="F30" s="15">
        <v>16</v>
      </c>
      <c r="G30" s="16">
        <v>0</v>
      </c>
      <c r="H30" s="15">
        <v>60</v>
      </c>
      <c r="I30" s="15" t="s">
        <v>37</v>
      </c>
      <c r="J30" s="15">
        <v>1</v>
      </c>
      <c r="K30" s="15">
        <f t="shared" si="2"/>
        <v>0</v>
      </c>
      <c r="L30" s="15"/>
      <c r="M30" s="15"/>
      <c r="N30" s="15"/>
      <c r="O30" s="15">
        <f t="shared" si="3"/>
        <v>0.2</v>
      </c>
      <c r="P30" s="17"/>
      <c r="Q30" s="5">
        <f t="shared" si="5"/>
        <v>0</v>
      </c>
      <c r="R30" s="5">
        <f t="shared" si="6"/>
        <v>0</v>
      </c>
      <c r="S30" s="5"/>
      <c r="T30" s="17"/>
      <c r="U30" s="15"/>
      <c r="V30" s="1">
        <f t="shared" si="7"/>
        <v>80</v>
      </c>
      <c r="W30" s="15">
        <f t="shared" si="8"/>
        <v>80</v>
      </c>
      <c r="X30" s="15">
        <v>0</v>
      </c>
      <c r="Y30" s="15">
        <v>0</v>
      </c>
      <c r="Z30" s="15">
        <v>0.2</v>
      </c>
      <c r="AA30" s="15">
        <v>1.6</v>
      </c>
      <c r="AB30" s="15">
        <v>0</v>
      </c>
      <c r="AC30" s="15">
        <v>0</v>
      </c>
      <c r="AD30" s="15">
        <v>1</v>
      </c>
      <c r="AE30" s="15">
        <v>0</v>
      </c>
      <c r="AF30" s="15">
        <v>1.4</v>
      </c>
      <c r="AG30" s="15">
        <v>0.8</v>
      </c>
      <c r="AH30" s="14" t="s">
        <v>155</v>
      </c>
      <c r="AI30" s="1">
        <f t="shared" si="9"/>
        <v>0</v>
      </c>
      <c r="AJ30" s="1">
        <f t="shared" si="10"/>
        <v>0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5" t="s">
        <v>67</v>
      </c>
      <c r="B31" s="15" t="s">
        <v>36</v>
      </c>
      <c r="C31" s="15"/>
      <c r="D31" s="15"/>
      <c r="E31" s="15"/>
      <c r="F31" s="15"/>
      <c r="G31" s="16">
        <v>0</v>
      </c>
      <c r="H31" s="15">
        <v>60</v>
      </c>
      <c r="I31" s="15" t="s">
        <v>37</v>
      </c>
      <c r="J31" s="15"/>
      <c r="K31" s="15">
        <f t="shared" si="2"/>
        <v>0</v>
      </c>
      <c r="L31" s="15"/>
      <c r="M31" s="15"/>
      <c r="N31" s="15"/>
      <c r="O31" s="15">
        <f t="shared" si="3"/>
        <v>0</v>
      </c>
      <c r="P31" s="17"/>
      <c r="Q31" s="5">
        <f t="shared" si="5"/>
        <v>0</v>
      </c>
      <c r="R31" s="5">
        <f t="shared" si="6"/>
        <v>0</v>
      </c>
      <c r="S31" s="5"/>
      <c r="T31" s="17"/>
      <c r="U31" s="15"/>
      <c r="V31" s="1" t="e">
        <f t="shared" si="7"/>
        <v>#DIV/0!</v>
      </c>
      <c r="W31" s="15" t="e">
        <f t="shared" si="8"/>
        <v>#DIV/0!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 t="s">
        <v>68</v>
      </c>
      <c r="AI31" s="1">
        <f t="shared" si="9"/>
        <v>0</v>
      </c>
      <c r="AJ31" s="1">
        <f t="shared" si="10"/>
        <v>0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 t="s">
        <v>69</v>
      </c>
      <c r="B32" s="1" t="s">
        <v>36</v>
      </c>
      <c r="C32" s="1">
        <v>80</v>
      </c>
      <c r="D32" s="1"/>
      <c r="E32" s="1">
        <v>66</v>
      </c>
      <c r="F32" s="1">
        <v>14</v>
      </c>
      <c r="G32" s="7">
        <v>0.4</v>
      </c>
      <c r="H32" s="1">
        <v>60</v>
      </c>
      <c r="I32" s="1" t="s">
        <v>41</v>
      </c>
      <c r="J32" s="1">
        <v>66</v>
      </c>
      <c r="K32" s="1">
        <f t="shared" si="2"/>
        <v>0</v>
      </c>
      <c r="L32" s="1"/>
      <c r="M32" s="1"/>
      <c r="N32" s="1">
        <v>9.6000000000000085</v>
      </c>
      <c r="O32" s="1">
        <f t="shared" si="3"/>
        <v>13.2</v>
      </c>
      <c r="P32" s="5">
        <f>11*O32-N32-F32</f>
        <v>121.59999999999997</v>
      </c>
      <c r="Q32" s="5">
        <f t="shared" si="5"/>
        <v>122</v>
      </c>
      <c r="R32" s="5">
        <f t="shared" si="6"/>
        <v>62</v>
      </c>
      <c r="S32" s="5">
        <v>60</v>
      </c>
      <c r="T32" s="5"/>
      <c r="U32" s="1"/>
      <c r="V32" s="1">
        <f t="shared" si="7"/>
        <v>11.030303030303033</v>
      </c>
      <c r="W32" s="1">
        <f t="shared" si="8"/>
        <v>1.7878787878787885</v>
      </c>
      <c r="X32" s="1">
        <v>6.4</v>
      </c>
      <c r="Y32" s="1">
        <v>8.1999999999999993</v>
      </c>
      <c r="Z32" s="1">
        <v>4.8</v>
      </c>
      <c r="AA32" s="1">
        <v>7.2</v>
      </c>
      <c r="AB32" s="1">
        <v>4.5999999999999996</v>
      </c>
      <c r="AC32" s="1">
        <v>5</v>
      </c>
      <c r="AD32" s="1">
        <v>7</v>
      </c>
      <c r="AE32" s="1">
        <v>4.2</v>
      </c>
      <c r="AF32" s="1">
        <v>2.6</v>
      </c>
      <c r="AG32" s="1">
        <v>4.5999999999999996</v>
      </c>
      <c r="AH32" s="1"/>
      <c r="AI32" s="1">
        <f t="shared" si="9"/>
        <v>24.8</v>
      </c>
      <c r="AJ32" s="1">
        <f t="shared" si="10"/>
        <v>24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70</v>
      </c>
      <c r="B33" s="1" t="s">
        <v>36</v>
      </c>
      <c r="C33" s="1">
        <v>73</v>
      </c>
      <c r="D33" s="1"/>
      <c r="E33" s="1">
        <v>52</v>
      </c>
      <c r="F33" s="1">
        <v>13</v>
      </c>
      <c r="G33" s="7">
        <v>0.4</v>
      </c>
      <c r="H33" s="1">
        <v>60</v>
      </c>
      <c r="I33" s="1" t="s">
        <v>37</v>
      </c>
      <c r="J33" s="1">
        <v>52</v>
      </c>
      <c r="K33" s="1">
        <f t="shared" si="2"/>
        <v>0</v>
      </c>
      <c r="L33" s="1"/>
      <c r="M33" s="1"/>
      <c r="N33" s="1">
        <v>22.600000000000009</v>
      </c>
      <c r="O33" s="1">
        <f t="shared" si="3"/>
        <v>10.4</v>
      </c>
      <c r="P33" s="5">
        <f>12*O33-N33-F33</f>
        <v>89.2</v>
      </c>
      <c r="Q33" s="5">
        <f t="shared" si="5"/>
        <v>89</v>
      </c>
      <c r="R33" s="5">
        <f t="shared" si="6"/>
        <v>49</v>
      </c>
      <c r="S33" s="5">
        <v>40</v>
      </c>
      <c r="T33" s="5"/>
      <c r="U33" s="1"/>
      <c r="V33" s="1">
        <f t="shared" si="7"/>
        <v>11.980769230769232</v>
      </c>
      <c r="W33" s="1">
        <f t="shared" si="8"/>
        <v>3.4230769230769238</v>
      </c>
      <c r="X33" s="1">
        <v>6.4</v>
      </c>
      <c r="Y33" s="1">
        <v>7</v>
      </c>
      <c r="Z33" s="1">
        <v>4.5999999999999996</v>
      </c>
      <c r="AA33" s="1">
        <v>5.4</v>
      </c>
      <c r="AB33" s="1">
        <v>3</v>
      </c>
      <c r="AC33" s="1">
        <v>3.8</v>
      </c>
      <c r="AD33" s="1">
        <v>6.8</v>
      </c>
      <c r="AE33" s="1">
        <v>5.8</v>
      </c>
      <c r="AF33" s="1">
        <v>1.6</v>
      </c>
      <c r="AG33" s="1">
        <v>7</v>
      </c>
      <c r="AH33" s="1"/>
      <c r="AI33" s="1">
        <f t="shared" si="9"/>
        <v>19.600000000000001</v>
      </c>
      <c r="AJ33" s="1">
        <f t="shared" si="10"/>
        <v>16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71</v>
      </c>
      <c r="B34" s="1" t="s">
        <v>36</v>
      </c>
      <c r="C34" s="1">
        <v>2</v>
      </c>
      <c r="D34" s="1"/>
      <c r="E34" s="1"/>
      <c r="F34" s="1"/>
      <c r="G34" s="7">
        <v>0.1</v>
      </c>
      <c r="H34" s="1">
        <v>45</v>
      </c>
      <c r="I34" s="1" t="s">
        <v>37</v>
      </c>
      <c r="J34" s="1"/>
      <c r="K34" s="1">
        <f t="shared" si="2"/>
        <v>0</v>
      </c>
      <c r="L34" s="1"/>
      <c r="M34" s="1"/>
      <c r="N34" s="1">
        <v>62.4</v>
      </c>
      <c r="O34" s="1">
        <f t="shared" si="3"/>
        <v>0</v>
      </c>
      <c r="P34" s="5">
        <v>20</v>
      </c>
      <c r="Q34" s="5">
        <f t="shared" si="5"/>
        <v>20</v>
      </c>
      <c r="R34" s="5">
        <f t="shared" si="6"/>
        <v>10</v>
      </c>
      <c r="S34" s="5">
        <v>10</v>
      </c>
      <c r="T34" s="5"/>
      <c r="U34" s="1"/>
      <c r="V34" s="1" t="e">
        <f t="shared" si="7"/>
        <v>#DIV/0!</v>
      </c>
      <c r="W34" s="1" t="e">
        <f t="shared" si="8"/>
        <v>#DIV/0!</v>
      </c>
      <c r="X34" s="1">
        <v>7.8</v>
      </c>
      <c r="Y34" s="1">
        <v>4</v>
      </c>
      <c r="Z34" s="1">
        <v>3.6</v>
      </c>
      <c r="AA34" s="1">
        <v>4</v>
      </c>
      <c r="AB34" s="1">
        <v>7</v>
      </c>
      <c r="AC34" s="1">
        <v>4.5999999999999996</v>
      </c>
      <c r="AD34" s="1">
        <v>6</v>
      </c>
      <c r="AE34" s="1">
        <v>4</v>
      </c>
      <c r="AF34" s="1">
        <v>8.1999999999999993</v>
      </c>
      <c r="AG34" s="1">
        <v>3.8</v>
      </c>
      <c r="AH34" s="1"/>
      <c r="AI34" s="1">
        <f t="shared" si="9"/>
        <v>1</v>
      </c>
      <c r="AJ34" s="1">
        <f t="shared" si="10"/>
        <v>1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 t="s">
        <v>72</v>
      </c>
      <c r="B35" s="1" t="s">
        <v>36</v>
      </c>
      <c r="C35" s="1">
        <v>32</v>
      </c>
      <c r="D35" s="1"/>
      <c r="E35" s="1">
        <v>27</v>
      </c>
      <c r="F35" s="1"/>
      <c r="G35" s="7">
        <v>0.1</v>
      </c>
      <c r="H35" s="1">
        <v>60</v>
      </c>
      <c r="I35" s="1" t="s">
        <v>37</v>
      </c>
      <c r="J35" s="1">
        <v>34</v>
      </c>
      <c r="K35" s="1">
        <f t="shared" si="2"/>
        <v>-7</v>
      </c>
      <c r="L35" s="1"/>
      <c r="M35" s="1"/>
      <c r="N35" s="1">
        <v>69</v>
      </c>
      <c r="O35" s="1">
        <f t="shared" si="3"/>
        <v>5.4</v>
      </c>
      <c r="P35" s="5">
        <f t="shared" ref="P35:P37" si="14">14*O35-N35-F35</f>
        <v>6.6000000000000085</v>
      </c>
      <c r="Q35" s="5">
        <f t="shared" si="5"/>
        <v>7</v>
      </c>
      <c r="R35" s="5">
        <f t="shared" si="6"/>
        <v>7</v>
      </c>
      <c r="S35" s="5"/>
      <c r="T35" s="5"/>
      <c r="U35" s="1"/>
      <c r="V35" s="1">
        <f t="shared" si="7"/>
        <v>14.074074074074073</v>
      </c>
      <c r="W35" s="1">
        <f t="shared" si="8"/>
        <v>12.777777777777777</v>
      </c>
      <c r="X35" s="1">
        <v>9.6</v>
      </c>
      <c r="Y35" s="1">
        <v>4.2</v>
      </c>
      <c r="Z35" s="1">
        <v>3</v>
      </c>
      <c r="AA35" s="1">
        <v>7.4</v>
      </c>
      <c r="AB35" s="1">
        <v>5.8</v>
      </c>
      <c r="AC35" s="1">
        <v>4.4000000000000004</v>
      </c>
      <c r="AD35" s="1">
        <v>4.4000000000000004</v>
      </c>
      <c r="AE35" s="1">
        <v>4</v>
      </c>
      <c r="AF35" s="1">
        <v>8.4</v>
      </c>
      <c r="AG35" s="1">
        <v>1.6</v>
      </c>
      <c r="AH35" s="1"/>
      <c r="AI35" s="1">
        <f t="shared" si="9"/>
        <v>0.70000000000000007</v>
      </c>
      <c r="AJ35" s="1">
        <f t="shared" si="10"/>
        <v>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 t="s">
        <v>73</v>
      </c>
      <c r="B36" s="1" t="s">
        <v>36</v>
      </c>
      <c r="C36" s="1">
        <v>57</v>
      </c>
      <c r="D36" s="1"/>
      <c r="E36" s="1">
        <v>29</v>
      </c>
      <c r="F36" s="1">
        <v>18</v>
      </c>
      <c r="G36" s="7">
        <v>0.1</v>
      </c>
      <c r="H36" s="1">
        <v>60</v>
      </c>
      <c r="I36" s="1" t="s">
        <v>37</v>
      </c>
      <c r="J36" s="1">
        <v>29</v>
      </c>
      <c r="K36" s="1">
        <f t="shared" si="2"/>
        <v>0</v>
      </c>
      <c r="L36" s="1"/>
      <c r="M36" s="1"/>
      <c r="N36" s="1">
        <v>21.8</v>
      </c>
      <c r="O36" s="1">
        <f t="shared" si="3"/>
        <v>5.8</v>
      </c>
      <c r="P36" s="5">
        <f t="shared" si="14"/>
        <v>41.400000000000006</v>
      </c>
      <c r="Q36" s="5">
        <f t="shared" si="5"/>
        <v>41</v>
      </c>
      <c r="R36" s="5">
        <f t="shared" si="6"/>
        <v>41</v>
      </c>
      <c r="S36" s="5"/>
      <c r="T36" s="5"/>
      <c r="U36" s="1"/>
      <c r="V36" s="1">
        <f t="shared" si="7"/>
        <v>13.931034482758621</v>
      </c>
      <c r="W36" s="1">
        <f t="shared" si="8"/>
        <v>6.8620689655172411</v>
      </c>
      <c r="X36" s="1">
        <v>5.2</v>
      </c>
      <c r="Y36" s="1">
        <v>3.2</v>
      </c>
      <c r="Z36" s="1">
        <v>3.6</v>
      </c>
      <c r="AA36" s="1">
        <v>9</v>
      </c>
      <c r="AB36" s="1">
        <v>4.5999999999999996</v>
      </c>
      <c r="AC36" s="1">
        <v>7</v>
      </c>
      <c r="AD36" s="1">
        <v>4.4000000000000004</v>
      </c>
      <c r="AE36" s="1">
        <v>4</v>
      </c>
      <c r="AF36" s="1">
        <v>7.2</v>
      </c>
      <c r="AG36" s="1">
        <v>2.8</v>
      </c>
      <c r="AH36" s="1"/>
      <c r="AI36" s="1">
        <f t="shared" si="9"/>
        <v>4.1000000000000005</v>
      </c>
      <c r="AJ36" s="1">
        <f t="shared" si="10"/>
        <v>0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 t="s">
        <v>74</v>
      </c>
      <c r="B37" s="1" t="s">
        <v>36</v>
      </c>
      <c r="C37" s="1">
        <v>45</v>
      </c>
      <c r="D37" s="1"/>
      <c r="E37" s="1">
        <v>21</v>
      </c>
      <c r="F37" s="1">
        <v>20</v>
      </c>
      <c r="G37" s="7">
        <v>0.4</v>
      </c>
      <c r="H37" s="1">
        <v>45</v>
      </c>
      <c r="I37" s="1" t="s">
        <v>37</v>
      </c>
      <c r="J37" s="1">
        <v>21</v>
      </c>
      <c r="K37" s="1">
        <f t="shared" si="2"/>
        <v>0</v>
      </c>
      <c r="L37" s="1"/>
      <c r="M37" s="1"/>
      <c r="N37" s="1">
        <v>20.600000000000009</v>
      </c>
      <c r="O37" s="1">
        <f t="shared" si="3"/>
        <v>4.2</v>
      </c>
      <c r="P37" s="5">
        <f t="shared" si="14"/>
        <v>18.199999999999996</v>
      </c>
      <c r="Q37" s="5">
        <f t="shared" si="5"/>
        <v>18</v>
      </c>
      <c r="R37" s="5">
        <f t="shared" si="6"/>
        <v>18</v>
      </c>
      <c r="S37" s="5"/>
      <c r="T37" s="5"/>
      <c r="U37" s="1"/>
      <c r="V37" s="1">
        <f t="shared" si="7"/>
        <v>13.952380952380954</v>
      </c>
      <c r="W37" s="1">
        <f t="shared" si="8"/>
        <v>9.6666666666666679</v>
      </c>
      <c r="X37" s="1">
        <v>4.4000000000000004</v>
      </c>
      <c r="Y37" s="1">
        <v>1.6</v>
      </c>
      <c r="Z37" s="1">
        <v>5.8</v>
      </c>
      <c r="AA37" s="1">
        <v>1.4</v>
      </c>
      <c r="AB37" s="1">
        <v>2.8</v>
      </c>
      <c r="AC37" s="1">
        <v>3</v>
      </c>
      <c r="AD37" s="1">
        <v>0.8</v>
      </c>
      <c r="AE37" s="1">
        <v>2.6</v>
      </c>
      <c r="AF37" s="1">
        <v>1.2</v>
      </c>
      <c r="AG37" s="1">
        <v>0.8</v>
      </c>
      <c r="AH37" s="1"/>
      <c r="AI37" s="1">
        <f t="shared" si="9"/>
        <v>7.2</v>
      </c>
      <c r="AJ37" s="1">
        <f t="shared" si="10"/>
        <v>0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5" t="s">
        <v>75</v>
      </c>
      <c r="B38" s="15" t="s">
        <v>36</v>
      </c>
      <c r="C38" s="15"/>
      <c r="D38" s="15"/>
      <c r="E38" s="15"/>
      <c r="F38" s="15"/>
      <c r="G38" s="16">
        <v>0</v>
      </c>
      <c r="H38" s="15">
        <v>45</v>
      </c>
      <c r="I38" s="15" t="s">
        <v>37</v>
      </c>
      <c r="J38" s="15"/>
      <c r="K38" s="15">
        <f t="shared" ref="K38:K68" si="15">E38-J38</f>
        <v>0</v>
      </c>
      <c r="L38" s="15"/>
      <c r="M38" s="15"/>
      <c r="N38" s="15"/>
      <c r="O38" s="15">
        <f t="shared" si="3"/>
        <v>0</v>
      </c>
      <c r="P38" s="17"/>
      <c r="Q38" s="5">
        <f t="shared" si="5"/>
        <v>0</v>
      </c>
      <c r="R38" s="5">
        <f t="shared" si="6"/>
        <v>0</v>
      </c>
      <c r="S38" s="5"/>
      <c r="T38" s="17"/>
      <c r="U38" s="15"/>
      <c r="V38" s="1" t="e">
        <f t="shared" si="7"/>
        <v>#DIV/0!</v>
      </c>
      <c r="W38" s="15" t="e">
        <f t="shared" si="8"/>
        <v>#DIV/0!</v>
      </c>
      <c r="X38" s="15">
        <v>-0.2</v>
      </c>
      <c r="Y38" s="15">
        <v>4.2</v>
      </c>
      <c r="Z38" s="15">
        <v>0.4</v>
      </c>
      <c r="AA38" s="15">
        <v>2.2000000000000002</v>
      </c>
      <c r="AB38" s="15">
        <v>1.8</v>
      </c>
      <c r="AC38" s="15">
        <v>1.2</v>
      </c>
      <c r="AD38" s="15">
        <v>-0.4</v>
      </c>
      <c r="AE38" s="15">
        <v>3.2</v>
      </c>
      <c r="AF38" s="15">
        <v>1.6</v>
      </c>
      <c r="AG38" s="15">
        <v>2.2000000000000002</v>
      </c>
      <c r="AH38" s="15" t="s">
        <v>76</v>
      </c>
      <c r="AI38" s="1">
        <f t="shared" si="9"/>
        <v>0</v>
      </c>
      <c r="AJ38" s="1">
        <f t="shared" si="10"/>
        <v>0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 t="s">
        <v>77</v>
      </c>
      <c r="B39" s="1" t="s">
        <v>39</v>
      </c>
      <c r="C39" s="1">
        <v>169.71199999999999</v>
      </c>
      <c r="D39" s="1"/>
      <c r="E39" s="1">
        <v>46.52</v>
      </c>
      <c r="F39" s="1">
        <v>115.17700000000001</v>
      </c>
      <c r="G39" s="7">
        <v>1</v>
      </c>
      <c r="H39" s="1">
        <v>60</v>
      </c>
      <c r="I39" s="1" t="s">
        <v>41</v>
      </c>
      <c r="J39" s="1">
        <v>42.5</v>
      </c>
      <c r="K39" s="1">
        <f t="shared" si="15"/>
        <v>4.0200000000000031</v>
      </c>
      <c r="L39" s="1"/>
      <c r="M39" s="1"/>
      <c r="N39" s="1"/>
      <c r="O39" s="1">
        <f t="shared" si="3"/>
        <v>9.3040000000000003</v>
      </c>
      <c r="P39" s="5">
        <f t="shared" ref="P39:P49" si="16">14*O39-N39-F39</f>
        <v>15.078999999999994</v>
      </c>
      <c r="Q39" s="5">
        <f t="shared" si="5"/>
        <v>15</v>
      </c>
      <c r="R39" s="5">
        <f t="shared" si="6"/>
        <v>15</v>
      </c>
      <c r="S39" s="5"/>
      <c r="T39" s="5"/>
      <c r="U39" s="1"/>
      <c r="V39" s="1">
        <f t="shared" si="7"/>
        <v>13.991509028374894</v>
      </c>
      <c r="W39" s="1">
        <f t="shared" si="8"/>
        <v>12.379299226139295</v>
      </c>
      <c r="X39" s="1">
        <v>3.6379999999999999</v>
      </c>
      <c r="Y39" s="1">
        <v>4.6563999999999997</v>
      </c>
      <c r="Z39" s="1">
        <v>19.0366</v>
      </c>
      <c r="AA39" s="1">
        <v>3.8102</v>
      </c>
      <c r="AB39" s="1">
        <v>4.2302</v>
      </c>
      <c r="AC39" s="1">
        <v>11.9102</v>
      </c>
      <c r="AD39" s="1">
        <v>0</v>
      </c>
      <c r="AE39" s="1">
        <v>7.9525999999999986</v>
      </c>
      <c r="AF39" s="1">
        <v>0</v>
      </c>
      <c r="AG39" s="1">
        <v>0</v>
      </c>
      <c r="AH39" s="14" t="s">
        <v>158</v>
      </c>
      <c r="AI39" s="1">
        <f t="shared" si="9"/>
        <v>15</v>
      </c>
      <c r="AJ39" s="1">
        <f t="shared" si="10"/>
        <v>0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78</v>
      </c>
      <c r="B40" s="1" t="s">
        <v>39</v>
      </c>
      <c r="C40" s="1">
        <v>90.820999999999998</v>
      </c>
      <c r="D40" s="1"/>
      <c r="E40" s="1">
        <v>40.857999999999997</v>
      </c>
      <c r="F40" s="1">
        <v>42.145000000000003</v>
      </c>
      <c r="G40" s="7">
        <v>1</v>
      </c>
      <c r="H40" s="1">
        <v>45</v>
      </c>
      <c r="I40" s="1" t="s">
        <v>37</v>
      </c>
      <c r="J40" s="1">
        <v>41.5</v>
      </c>
      <c r="K40" s="1">
        <f t="shared" si="15"/>
        <v>-0.64200000000000301</v>
      </c>
      <c r="L40" s="1"/>
      <c r="M40" s="1"/>
      <c r="N40" s="1"/>
      <c r="O40" s="1">
        <f t="shared" si="3"/>
        <v>8.1715999999999998</v>
      </c>
      <c r="P40" s="5">
        <f t="shared" si="16"/>
        <v>72.25739999999999</v>
      </c>
      <c r="Q40" s="5">
        <f t="shared" si="5"/>
        <v>72</v>
      </c>
      <c r="R40" s="5">
        <f t="shared" si="6"/>
        <v>32</v>
      </c>
      <c r="S40" s="5">
        <v>40</v>
      </c>
      <c r="T40" s="5"/>
      <c r="U40" s="1"/>
      <c r="V40" s="1">
        <f t="shared" si="7"/>
        <v>13.968500660825299</v>
      </c>
      <c r="W40" s="1">
        <f t="shared" si="8"/>
        <v>5.1574966958735136</v>
      </c>
      <c r="X40" s="1">
        <v>5.9654000000000007</v>
      </c>
      <c r="Y40" s="1">
        <v>7.6549999999999994</v>
      </c>
      <c r="Z40" s="1">
        <v>10.313800000000001</v>
      </c>
      <c r="AA40" s="1">
        <v>8.4931999999999999</v>
      </c>
      <c r="AB40" s="1">
        <v>9.7683999999999997</v>
      </c>
      <c r="AC40" s="1">
        <v>7.5492000000000008</v>
      </c>
      <c r="AD40" s="1">
        <v>8.2061999999999991</v>
      </c>
      <c r="AE40" s="1">
        <v>8.9794</v>
      </c>
      <c r="AF40" s="1">
        <v>9.4725999999999999</v>
      </c>
      <c r="AG40" s="1">
        <v>8.0321999999999996</v>
      </c>
      <c r="AH40" s="1"/>
      <c r="AI40" s="1">
        <f t="shared" si="9"/>
        <v>32</v>
      </c>
      <c r="AJ40" s="1">
        <f t="shared" si="10"/>
        <v>40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79</v>
      </c>
      <c r="B41" s="1" t="s">
        <v>39</v>
      </c>
      <c r="C41" s="1">
        <v>154.81299999999999</v>
      </c>
      <c r="D41" s="1">
        <v>107.666</v>
      </c>
      <c r="E41" s="1">
        <v>102.30500000000001</v>
      </c>
      <c r="F41" s="1">
        <v>151.93600000000001</v>
      </c>
      <c r="G41" s="7">
        <v>1</v>
      </c>
      <c r="H41" s="1">
        <v>45</v>
      </c>
      <c r="I41" s="1" t="s">
        <v>37</v>
      </c>
      <c r="J41" s="1">
        <v>100.1</v>
      </c>
      <c r="K41" s="1">
        <f t="shared" si="15"/>
        <v>2.2050000000000125</v>
      </c>
      <c r="L41" s="1"/>
      <c r="M41" s="1"/>
      <c r="N41" s="1"/>
      <c r="O41" s="1">
        <f t="shared" si="3"/>
        <v>20.461000000000002</v>
      </c>
      <c r="P41" s="5">
        <f t="shared" si="16"/>
        <v>134.518</v>
      </c>
      <c r="Q41" s="5">
        <f t="shared" si="5"/>
        <v>135</v>
      </c>
      <c r="R41" s="5">
        <f t="shared" si="6"/>
        <v>65</v>
      </c>
      <c r="S41" s="5">
        <v>70</v>
      </c>
      <c r="T41" s="5"/>
      <c r="U41" s="1"/>
      <c r="V41" s="1">
        <f t="shared" si="7"/>
        <v>14.023557010898783</v>
      </c>
      <c r="W41" s="1">
        <f t="shared" si="8"/>
        <v>7.425639020575729</v>
      </c>
      <c r="X41" s="1">
        <v>14.3674</v>
      </c>
      <c r="Y41" s="1">
        <v>21.968800000000002</v>
      </c>
      <c r="Z41" s="1">
        <v>14.272399999999999</v>
      </c>
      <c r="AA41" s="1">
        <v>7.2333999999999996</v>
      </c>
      <c r="AB41" s="1">
        <v>14.7254</v>
      </c>
      <c r="AC41" s="1">
        <v>9.8125999999999998</v>
      </c>
      <c r="AD41" s="1">
        <v>8.4689999999999994</v>
      </c>
      <c r="AE41" s="1">
        <v>6.8954000000000004</v>
      </c>
      <c r="AF41" s="1">
        <v>13.004200000000001</v>
      </c>
      <c r="AG41" s="1">
        <v>6.5</v>
      </c>
      <c r="AH41" s="1"/>
      <c r="AI41" s="1">
        <f t="shared" si="9"/>
        <v>65</v>
      </c>
      <c r="AJ41" s="1">
        <f t="shared" si="10"/>
        <v>70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80</v>
      </c>
      <c r="B42" s="1" t="s">
        <v>36</v>
      </c>
      <c r="C42" s="1">
        <v>20</v>
      </c>
      <c r="D42" s="1"/>
      <c r="E42" s="1">
        <v>5</v>
      </c>
      <c r="F42" s="1">
        <v>9</v>
      </c>
      <c r="G42" s="7">
        <v>0.09</v>
      </c>
      <c r="H42" s="1">
        <v>45</v>
      </c>
      <c r="I42" s="1" t="s">
        <v>37</v>
      </c>
      <c r="J42" s="1">
        <v>5</v>
      </c>
      <c r="K42" s="1">
        <f t="shared" si="15"/>
        <v>0</v>
      </c>
      <c r="L42" s="1"/>
      <c r="M42" s="1"/>
      <c r="N42" s="1">
        <v>16.8</v>
      </c>
      <c r="O42" s="1">
        <f t="shared" si="3"/>
        <v>1</v>
      </c>
      <c r="P42" s="5"/>
      <c r="Q42" s="5">
        <f t="shared" si="5"/>
        <v>0</v>
      </c>
      <c r="R42" s="5">
        <f t="shared" si="6"/>
        <v>0</v>
      </c>
      <c r="S42" s="5"/>
      <c r="T42" s="5"/>
      <c r="U42" s="1"/>
      <c r="V42" s="1">
        <f t="shared" si="7"/>
        <v>25.8</v>
      </c>
      <c r="W42" s="1">
        <f t="shared" si="8"/>
        <v>25.8</v>
      </c>
      <c r="X42" s="1">
        <v>2.2000000000000002</v>
      </c>
      <c r="Y42" s="1">
        <v>1.2</v>
      </c>
      <c r="Z42" s="1">
        <v>-0.2</v>
      </c>
      <c r="AA42" s="1">
        <v>2.8</v>
      </c>
      <c r="AB42" s="1">
        <v>0.8</v>
      </c>
      <c r="AC42" s="1">
        <v>1.6</v>
      </c>
      <c r="AD42" s="1">
        <v>1.8</v>
      </c>
      <c r="AE42" s="1">
        <v>0.6</v>
      </c>
      <c r="AF42" s="1">
        <v>0</v>
      </c>
      <c r="AG42" s="1">
        <v>0</v>
      </c>
      <c r="AH42" s="1" t="s">
        <v>81</v>
      </c>
      <c r="AI42" s="1">
        <f t="shared" si="9"/>
        <v>0</v>
      </c>
      <c r="AJ42" s="1">
        <f t="shared" si="10"/>
        <v>0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82</v>
      </c>
      <c r="B43" s="1" t="s">
        <v>36</v>
      </c>
      <c r="C43" s="1">
        <v>37</v>
      </c>
      <c r="D43" s="1"/>
      <c r="E43" s="1">
        <v>30</v>
      </c>
      <c r="F43" s="1">
        <v>1</v>
      </c>
      <c r="G43" s="7">
        <v>0.35</v>
      </c>
      <c r="H43" s="1">
        <v>45</v>
      </c>
      <c r="I43" s="1" t="s">
        <v>37</v>
      </c>
      <c r="J43" s="1">
        <v>30</v>
      </c>
      <c r="K43" s="1">
        <f t="shared" si="15"/>
        <v>0</v>
      </c>
      <c r="L43" s="1"/>
      <c r="M43" s="1"/>
      <c r="N43" s="1">
        <v>31.399999999999991</v>
      </c>
      <c r="O43" s="1">
        <f t="shared" si="3"/>
        <v>6</v>
      </c>
      <c r="P43" s="5">
        <f t="shared" si="16"/>
        <v>51.600000000000009</v>
      </c>
      <c r="Q43" s="5">
        <f t="shared" si="5"/>
        <v>52</v>
      </c>
      <c r="R43" s="5">
        <f t="shared" si="6"/>
        <v>52</v>
      </c>
      <c r="S43" s="5"/>
      <c r="T43" s="5"/>
      <c r="U43" s="1"/>
      <c r="V43" s="1">
        <f t="shared" si="7"/>
        <v>14.066666666666665</v>
      </c>
      <c r="W43" s="1">
        <f t="shared" si="8"/>
        <v>5.3999999999999986</v>
      </c>
      <c r="X43" s="1">
        <v>4.5999999999999996</v>
      </c>
      <c r="Y43" s="1">
        <v>3.4</v>
      </c>
      <c r="Z43" s="1">
        <v>5</v>
      </c>
      <c r="AA43" s="1">
        <v>3.2</v>
      </c>
      <c r="AB43" s="1">
        <v>3</v>
      </c>
      <c r="AC43" s="1">
        <v>0.6</v>
      </c>
      <c r="AD43" s="1">
        <v>3.8</v>
      </c>
      <c r="AE43" s="1">
        <v>1.6</v>
      </c>
      <c r="AF43" s="1">
        <v>2.6</v>
      </c>
      <c r="AG43" s="1">
        <v>1.6</v>
      </c>
      <c r="AH43" s="1" t="s">
        <v>83</v>
      </c>
      <c r="AI43" s="1">
        <f t="shared" si="9"/>
        <v>18.2</v>
      </c>
      <c r="AJ43" s="1">
        <f t="shared" si="10"/>
        <v>0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84</v>
      </c>
      <c r="B44" s="1" t="s">
        <v>39</v>
      </c>
      <c r="C44" s="1">
        <v>137.85</v>
      </c>
      <c r="D44" s="1">
        <v>2.5289999999999999</v>
      </c>
      <c r="E44" s="1">
        <v>83.724999999999994</v>
      </c>
      <c r="F44" s="1">
        <v>49.491</v>
      </c>
      <c r="G44" s="7">
        <v>1</v>
      </c>
      <c r="H44" s="1">
        <v>45</v>
      </c>
      <c r="I44" s="1" t="s">
        <v>37</v>
      </c>
      <c r="J44" s="1">
        <v>84.5</v>
      </c>
      <c r="K44" s="1">
        <f t="shared" si="15"/>
        <v>-0.77500000000000568</v>
      </c>
      <c r="L44" s="1"/>
      <c r="M44" s="1"/>
      <c r="N44" s="1"/>
      <c r="O44" s="1">
        <f t="shared" si="3"/>
        <v>16.744999999999997</v>
      </c>
      <c r="P44" s="5">
        <f>12*O44-N44-F44</f>
        <v>151.44899999999996</v>
      </c>
      <c r="Q44" s="5">
        <f t="shared" si="5"/>
        <v>151</v>
      </c>
      <c r="R44" s="5">
        <f t="shared" si="6"/>
        <v>71</v>
      </c>
      <c r="S44" s="5">
        <v>80</v>
      </c>
      <c r="T44" s="5"/>
      <c r="U44" s="1"/>
      <c r="V44" s="1">
        <f t="shared" si="7"/>
        <v>11.973186025679308</v>
      </c>
      <c r="W44" s="1">
        <f t="shared" si="8"/>
        <v>2.9555688265153783</v>
      </c>
      <c r="X44" s="1">
        <v>8.8114000000000008</v>
      </c>
      <c r="Y44" s="1">
        <v>12.030799999999999</v>
      </c>
      <c r="Z44" s="1">
        <v>16.8934</v>
      </c>
      <c r="AA44" s="1">
        <v>5.6162000000000001</v>
      </c>
      <c r="AB44" s="1">
        <v>11.11</v>
      </c>
      <c r="AC44" s="1">
        <v>7.8761999999999999</v>
      </c>
      <c r="AD44" s="1">
        <v>4.1026000000000007</v>
      </c>
      <c r="AE44" s="1">
        <v>8.6508000000000003</v>
      </c>
      <c r="AF44" s="1">
        <v>7.6489999999999991</v>
      </c>
      <c r="AG44" s="1">
        <v>4.9933999999999994</v>
      </c>
      <c r="AH44" s="1"/>
      <c r="AI44" s="1">
        <f t="shared" si="9"/>
        <v>71</v>
      </c>
      <c r="AJ44" s="1">
        <f t="shared" si="10"/>
        <v>80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85</v>
      </c>
      <c r="B45" s="1" t="s">
        <v>39</v>
      </c>
      <c r="C45" s="1">
        <v>188.65100000000001</v>
      </c>
      <c r="D45" s="1"/>
      <c r="E45" s="1">
        <v>94.906000000000006</v>
      </c>
      <c r="F45" s="1">
        <v>75.712000000000003</v>
      </c>
      <c r="G45" s="7">
        <v>1</v>
      </c>
      <c r="H45" s="1">
        <v>45</v>
      </c>
      <c r="I45" s="1" t="s">
        <v>37</v>
      </c>
      <c r="J45" s="1">
        <v>88</v>
      </c>
      <c r="K45" s="1">
        <f t="shared" si="15"/>
        <v>6.9060000000000059</v>
      </c>
      <c r="L45" s="1"/>
      <c r="M45" s="1"/>
      <c r="N45" s="1">
        <v>103.605</v>
      </c>
      <c r="O45" s="1">
        <f t="shared" si="3"/>
        <v>18.981200000000001</v>
      </c>
      <c r="P45" s="5">
        <f t="shared" si="16"/>
        <v>86.419799999999995</v>
      </c>
      <c r="Q45" s="5">
        <f t="shared" si="5"/>
        <v>86</v>
      </c>
      <c r="R45" s="5">
        <f t="shared" si="6"/>
        <v>46</v>
      </c>
      <c r="S45" s="5">
        <v>40</v>
      </c>
      <c r="T45" s="5"/>
      <c r="U45" s="1"/>
      <c r="V45" s="1">
        <f t="shared" si="7"/>
        <v>13.977883379343771</v>
      </c>
      <c r="W45" s="1">
        <f t="shared" si="8"/>
        <v>9.4470844835942938</v>
      </c>
      <c r="X45" s="1">
        <v>19.890999999999998</v>
      </c>
      <c r="Y45" s="1">
        <v>14.421799999999999</v>
      </c>
      <c r="Z45" s="1">
        <v>27.419599999999999</v>
      </c>
      <c r="AA45" s="1">
        <v>13.7606</v>
      </c>
      <c r="AB45" s="1">
        <v>22.586600000000001</v>
      </c>
      <c r="AC45" s="1">
        <v>9.0203999999999986</v>
      </c>
      <c r="AD45" s="1">
        <v>12.2982</v>
      </c>
      <c r="AE45" s="1">
        <v>0.62460000000000004</v>
      </c>
      <c r="AF45" s="1">
        <v>27.648399999999999</v>
      </c>
      <c r="AG45" s="1">
        <v>3.7113999999999998</v>
      </c>
      <c r="AH45" s="1"/>
      <c r="AI45" s="1">
        <f t="shared" si="9"/>
        <v>46</v>
      </c>
      <c r="AJ45" s="1">
        <f t="shared" si="10"/>
        <v>40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86</v>
      </c>
      <c r="B46" s="1" t="s">
        <v>36</v>
      </c>
      <c r="C46" s="1">
        <v>150</v>
      </c>
      <c r="D46" s="1"/>
      <c r="E46" s="1">
        <v>67</v>
      </c>
      <c r="F46" s="1">
        <v>59</v>
      </c>
      <c r="G46" s="7">
        <v>0.28000000000000003</v>
      </c>
      <c r="H46" s="1">
        <v>45</v>
      </c>
      <c r="I46" s="1" t="s">
        <v>37</v>
      </c>
      <c r="J46" s="1">
        <v>67</v>
      </c>
      <c r="K46" s="1">
        <f t="shared" si="15"/>
        <v>0</v>
      </c>
      <c r="L46" s="1"/>
      <c r="M46" s="1"/>
      <c r="N46" s="1">
        <v>126.8</v>
      </c>
      <c r="O46" s="1">
        <f t="shared" si="3"/>
        <v>13.4</v>
      </c>
      <c r="P46" s="5"/>
      <c r="Q46" s="5">
        <f t="shared" si="5"/>
        <v>0</v>
      </c>
      <c r="R46" s="5">
        <f t="shared" si="6"/>
        <v>0</v>
      </c>
      <c r="S46" s="5"/>
      <c r="T46" s="5"/>
      <c r="U46" s="1"/>
      <c r="V46" s="1">
        <f t="shared" si="7"/>
        <v>13.865671641791046</v>
      </c>
      <c r="W46" s="1">
        <f t="shared" si="8"/>
        <v>13.865671641791046</v>
      </c>
      <c r="X46" s="1">
        <v>18.2</v>
      </c>
      <c r="Y46" s="1">
        <v>16.2</v>
      </c>
      <c r="Z46" s="1">
        <v>13.2</v>
      </c>
      <c r="AA46" s="1">
        <v>9.6</v>
      </c>
      <c r="AB46" s="1">
        <v>12.2</v>
      </c>
      <c r="AC46" s="1">
        <v>6.8</v>
      </c>
      <c r="AD46" s="1">
        <v>8</v>
      </c>
      <c r="AE46" s="1">
        <v>9.6</v>
      </c>
      <c r="AF46" s="1">
        <v>6.8</v>
      </c>
      <c r="AG46" s="1">
        <v>7.2</v>
      </c>
      <c r="AH46" s="1"/>
      <c r="AI46" s="1">
        <f t="shared" si="9"/>
        <v>0</v>
      </c>
      <c r="AJ46" s="1">
        <f t="shared" si="10"/>
        <v>0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 t="s">
        <v>87</v>
      </c>
      <c r="B47" s="1" t="s">
        <v>36</v>
      </c>
      <c r="C47" s="1">
        <v>158</v>
      </c>
      <c r="D47" s="1"/>
      <c r="E47" s="1">
        <v>82</v>
      </c>
      <c r="F47" s="1">
        <v>57</v>
      </c>
      <c r="G47" s="7">
        <v>0.35</v>
      </c>
      <c r="H47" s="1">
        <v>45</v>
      </c>
      <c r="I47" s="1" t="s">
        <v>51</v>
      </c>
      <c r="J47" s="1">
        <v>82</v>
      </c>
      <c r="K47" s="1">
        <f t="shared" si="15"/>
        <v>0</v>
      </c>
      <c r="L47" s="1"/>
      <c r="M47" s="1"/>
      <c r="N47" s="1">
        <v>34.400000000000013</v>
      </c>
      <c r="O47" s="1">
        <f t="shared" si="3"/>
        <v>16.399999999999999</v>
      </c>
      <c r="P47" s="5">
        <f t="shared" si="16"/>
        <v>138.19999999999996</v>
      </c>
      <c r="Q47" s="5">
        <f t="shared" si="5"/>
        <v>138</v>
      </c>
      <c r="R47" s="5">
        <f t="shared" si="6"/>
        <v>68</v>
      </c>
      <c r="S47" s="5">
        <v>70</v>
      </c>
      <c r="T47" s="5"/>
      <c r="U47" s="1"/>
      <c r="V47" s="1">
        <f t="shared" si="7"/>
        <v>13.987804878048783</v>
      </c>
      <c r="W47" s="1">
        <f t="shared" si="8"/>
        <v>5.573170731707318</v>
      </c>
      <c r="X47" s="1">
        <v>12.6</v>
      </c>
      <c r="Y47" s="1">
        <v>10.199999999999999</v>
      </c>
      <c r="Z47" s="1">
        <v>21.4</v>
      </c>
      <c r="AA47" s="1">
        <v>8</v>
      </c>
      <c r="AB47" s="1">
        <v>17.8</v>
      </c>
      <c r="AC47" s="1">
        <v>9</v>
      </c>
      <c r="AD47" s="1">
        <v>9.8000000000000007</v>
      </c>
      <c r="AE47" s="1">
        <v>10</v>
      </c>
      <c r="AF47" s="1">
        <v>8</v>
      </c>
      <c r="AG47" s="1">
        <v>7</v>
      </c>
      <c r="AH47" s="1"/>
      <c r="AI47" s="1">
        <f t="shared" si="9"/>
        <v>23.799999999999997</v>
      </c>
      <c r="AJ47" s="1">
        <f t="shared" si="10"/>
        <v>24.5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 t="s">
        <v>88</v>
      </c>
      <c r="B48" s="1" t="s">
        <v>36</v>
      </c>
      <c r="C48" s="1">
        <v>67</v>
      </c>
      <c r="D48" s="1"/>
      <c r="E48" s="1">
        <v>48</v>
      </c>
      <c r="F48" s="1">
        <v>4</v>
      </c>
      <c r="G48" s="7">
        <v>0.28000000000000003</v>
      </c>
      <c r="H48" s="1">
        <v>45</v>
      </c>
      <c r="I48" s="1" t="s">
        <v>37</v>
      </c>
      <c r="J48" s="1">
        <v>48</v>
      </c>
      <c r="K48" s="1">
        <f t="shared" si="15"/>
        <v>0</v>
      </c>
      <c r="L48" s="1"/>
      <c r="M48" s="1"/>
      <c r="N48" s="1">
        <v>67.399999999999991</v>
      </c>
      <c r="O48" s="1">
        <f t="shared" si="3"/>
        <v>9.6</v>
      </c>
      <c r="P48" s="5">
        <f t="shared" si="16"/>
        <v>63.000000000000014</v>
      </c>
      <c r="Q48" s="5">
        <f t="shared" si="5"/>
        <v>63</v>
      </c>
      <c r="R48" s="5">
        <f t="shared" si="6"/>
        <v>63</v>
      </c>
      <c r="S48" s="5"/>
      <c r="T48" s="5"/>
      <c r="U48" s="1"/>
      <c r="V48" s="1">
        <f t="shared" si="7"/>
        <v>13.999999999999998</v>
      </c>
      <c r="W48" s="1">
        <f t="shared" si="8"/>
        <v>7.4374999999999991</v>
      </c>
      <c r="X48" s="1">
        <v>8.6</v>
      </c>
      <c r="Y48" s="1">
        <v>7.2</v>
      </c>
      <c r="Z48" s="1">
        <v>8</v>
      </c>
      <c r="AA48" s="1">
        <v>5.6</v>
      </c>
      <c r="AB48" s="1">
        <v>6.6</v>
      </c>
      <c r="AC48" s="1">
        <v>5.2</v>
      </c>
      <c r="AD48" s="1">
        <v>5.4</v>
      </c>
      <c r="AE48" s="1">
        <v>6</v>
      </c>
      <c r="AF48" s="1">
        <v>5</v>
      </c>
      <c r="AG48" s="1">
        <v>6.4</v>
      </c>
      <c r="AH48" s="1"/>
      <c r="AI48" s="1">
        <f t="shared" si="9"/>
        <v>17.64</v>
      </c>
      <c r="AJ48" s="1">
        <f t="shared" si="10"/>
        <v>0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89</v>
      </c>
      <c r="B49" s="1" t="s">
        <v>36</v>
      </c>
      <c r="C49" s="1">
        <v>134</v>
      </c>
      <c r="D49" s="1">
        <v>3</v>
      </c>
      <c r="E49" s="1">
        <v>92</v>
      </c>
      <c r="F49" s="1"/>
      <c r="G49" s="7">
        <v>0.41</v>
      </c>
      <c r="H49" s="1">
        <v>45</v>
      </c>
      <c r="I49" s="1" t="s">
        <v>37</v>
      </c>
      <c r="J49" s="1">
        <v>97</v>
      </c>
      <c r="K49" s="1">
        <f t="shared" si="15"/>
        <v>-5</v>
      </c>
      <c r="L49" s="1"/>
      <c r="M49" s="1"/>
      <c r="N49" s="1">
        <v>180.6</v>
      </c>
      <c r="O49" s="1">
        <f t="shared" si="3"/>
        <v>18.399999999999999</v>
      </c>
      <c r="P49" s="5">
        <f t="shared" si="16"/>
        <v>76.999999999999972</v>
      </c>
      <c r="Q49" s="5">
        <f t="shared" si="5"/>
        <v>77</v>
      </c>
      <c r="R49" s="5">
        <f t="shared" si="6"/>
        <v>45</v>
      </c>
      <c r="S49" s="5">
        <v>32</v>
      </c>
      <c r="T49" s="5"/>
      <c r="U49" s="1"/>
      <c r="V49" s="1">
        <f t="shared" si="7"/>
        <v>14.000000000000002</v>
      </c>
      <c r="W49" s="1">
        <f t="shared" si="8"/>
        <v>9.8152173913043477</v>
      </c>
      <c r="X49" s="1">
        <v>22.8</v>
      </c>
      <c r="Y49" s="1">
        <v>14.8</v>
      </c>
      <c r="Z49" s="1">
        <v>17.2</v>
      </c>
      <c r="AA49" s="1">
        <v>8.1999999999999993</v>
      </c>
      <c r="AB49" s="1">
        <v>14.2</v>
      </c>
      <c r="AC49" s="1">
        <v>12.4</v>
      </c>
      <c r="AD49" s="1">
        <v>13.4</v>
      </c>
      <c r="AE49" s="1">
        <v>18.8</v>
      </c>
      <c r="AF49" s="1">
        <v>12.6</v>
      </c>
      <c r="AG49" s="1">
        <v>11.8</v>
      </c>
      <c r="AH49" s="1"/>
      <c r="AI49" s="1">
        <f t="shared" si="9"/>
        <v>18.45</v>
      </c>
      <c r="AJ49" s="1">
        <f t="shared" si="10"/>
        <v>13.12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 t="s">
        <v>90</v>
      </c>
      <c r="B50" s="1" t="s">
        <v>36</v>
      </c>
      <c r="C50" s="1">
        <v>17</v>
      </c>
      <c r="D50" s="1"/>
      <c r="E50" s="1">
        <v>8</v>
      </c>
      <c r="F50" s="1"/>
      <c r="G50" s="7">
        <v>0.4</v>
      </c>
      <c r="H50" s="1">
        <v>30</v>
      </c>
      <c r="I50" s="1" t="s">
        <v>37</v>
      </c>
      <c r="J50" s="1">
        <v>11</v>
      </c>
      <c r="K50" s="1">
        <f t="shared" si="15"/>
        <v>-3</v>
      </c>
      <c r="L50" s="1"/>
      <c r="M50" s="1"/>
      <c r="N50" s="1">
        <v>24.2</v>
      </c>
      <c r="O50" s="1">
        <f t="shared" si="3"/>
        <v>1.6</v>
      </c>
      <c r="P50" s="5"/>
      <c r="Q50" s="5">
        <f t="shared" si="5"/>
        <v>0</v>
      </c>
      <c r="R50" s="5">
        <f t="shared" si="6"/>
        <v>0</v>
      </c>
      <c r="S50" s="5"/>
      <c r="T50" s="5"/>
      <c r="U50" s="1"/>
      <c r="V50" s="1">
        <f t="shared" si="7"/>
        <v>15.124999999999998</v>
      </c>
      <c r="W50" s="1">
        <f t="shared" si="8"/>
        <v>15.124999999999998</v>
      </c>
      <c r="X50" s="1">
        <v>3.2</v>
      </c>
      <c r="Y50" s="1">
        <v>1.8</v>
      </c>
      <c r="Z50" s="1">
        <v>2.8</v>
      </c>
      <c r="AA50" s="1">
        <v>3.2</v>
      </c>
      <c r="AB50" s="1">
        <v>2</v>
      </c>
      <c r="AC50" s="1">
        <v>1.8</v>
      </c>
      <c r="AD50" s="1">
        <v>0</v>
      </c>
      <c r="AE50" s="1">
        <v>2.8</v>
      </c>
      <c r="AF50" s="1">
        <v>1.2</v>
      </c>
      <c r="AG50" s="1">
        <v>4</v>
      </c>
      <c r="AH50" s="1"/>
      <c r="AI50" s="1">
        <f t="shared" si="9"/>
        <v>0</v>
      </c>
      <c r="AJ50" s="1">
        <f t="shared" si="10"/>
        <v>0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5" t="s">
        <v>91</v>
      </c>
      <c r="B51" s="15" t="s">
        <v>39</v>
      </c>
      <c r="C51" s="15"/>
      <c r="D51" s="15"/>
      <c r="E51" s="15"/>
      <c r="F51" s="15"/>
      <c r="G51" s="16">
        <v>0</v>
      </c>
      <c r="H51" s="15">
        <v>30</v>
      </c>
      <c r="I51" s="15" t="s">
        <v>37</v>
      </c>
      <c r="J51" s="15"/>
      <c r="K51" s="15">
        <f t="shared" si="15"/>
        <v>0</v>
      </c>
      <c r="L51" s="15"/>
      <c r="M51" s="15"/>
      <c r="N51" s="15"/>
      <c r="O51" s="15">
        <f t="shared" si="3"/>
        <v>0</v>
      </c>
      <c r="P51" s="17"/>
      <c r="Q51" s="5">
        <f t="shared" si="5"/>
        <v>0</v>
      </c>
      <c r="R51" s="5">
        <f t="shared" si="6"/>
        <v>0</v>
      </c>
      <c r="S51" s="5"/>
      <c r="T51" s="17"/>
      <c r="U51" s="15"/>
      <c r="V51" s="1" t="e">
        <f t="shared" si="7"/>
        <v>#DIV/0!</v>
      </c>
      <c r="W51" s="15" t="e">
        <f t="shared" si="8"/>
        <v>#DIV/0!</v>
      </c>
      <c r="X51" s="15">
        <v>0</v>
      </c>
      <c r="Y51" s="15">
        <v>0</v>
      </c>
      <c r="Z51" s="15">
        <v>-0.122</v>
      </c>
      <c r="AA51" s="15">
        <v>0</v>
      </c>
      <c r="AB51" s="15">
        <v>0.61780000000000002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 t="s">
        <v>68</v>
      </c>
      <c r="AI51" s="1">
        <f t="shared" si="9"/>
        <v>0</v>
      </c>
      <c r="AJ51" s="1">
        <f t="shared" si="10"/>
        <v>0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92</v>
      </c>
      <c r="B52" s="1" t="s">
        <v>36</v>
      </c>
      <c r="C52" s="1">
        <v>25</v>
      </c>
      <c r="D52" s="1"/>
      <c r="E52" s="1">
        <v>13</v>
      </c>
      <c r="F52" s="1">
        <v>8</v>
      </c>
      <c r="G52" s="7">
        <v>0.41</v>
      </c>
      <c r="H52" s="1">
        <v>45</v>
      </c>
      <c r="I52" s="1" t="s">
        <v>37</v>
      </c>
      <c r="J52" s="1">
        <v>13</v>
      </c>
      <c r="K52" s="1">
        <f t="shared" si="15"/>
        <v>0</v>
      </c>
      <c r="L52" s="1"/>
      <c r="M52" s="1"/>
      <c r="N52" s="1">
        <v>7.8000000000000043</v>
      </c>
      <c r="O52" s="1">
        <f t="shared" si="3"/>
        <v>2.6</v>
      </c>
      <c r="P52" s="5">
        <f>14*O52-N52-F52</f>
        <v>20.599999999999994</v>
      </c>
      <c r="Q52" s="5">
        <f t="shared" si="5"/>
        <v>21</v>
      </c>
      <c r="R52" s="5">
        <f t="shared" si="6"/>
        <v>21</v>
      </c>
      <c r="S52" s="5"/>
      <c r="T52" s="5"/>
      <c r="U52" s="1"/>
      <c r="V52" s="1">
        <f t="shared" si="7"/>
        <v>14.153846153846155</v>
      </c>
      <c r="W52" s="1">
        <f t="shared" si="8"/>
        <v>6.0769230769230784</v>
      </c>
      <c r="X52" s="1">
        <v>2.2000000000000002</v>
      </c>
      <c r="Y52" s="1">
        <v>0.6</v>
      </c>
      <c r="Z52" s="1">
        <v>2.6</v>
      </c>
      <c r="AA52" s="1">
        <v>1.2</v>
      </c>
      <c r="AB52" s="1">
        <v>1.4</v>
      </c>
      <c r="AC52" s="1">
        <v>2</v>
      </c>
      <c r="AD52" s="1">
        <v>0.2</v>
      </c>
      <c r="AE52" s="1">
        <v>3.2</v>
      </c>
      <c r="AF52" s="1">
        <v>0</v>
      </c>
      <c r="AG52" s="1">
        <v>1.2</v>
      </c>
      <c r="AH52" s="1"/>
      <c r="AI52" s="1">
        <f t="shared" si="9"/>
        <v>8.61</v>
      </c>
      <c r="AJ52" s="1">
        <f t="shared" si="10"/>
        <v>0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5" t="s">
        <v>93</v>
      </c>
      <c r="B53" s="15" t="s">
        <v>39</v>
      </c>
      <c r="C53" s="15"/>
      <c r="D53" s="15"/>
      <c r="E53" s="15"/>
      <c r="F53" s="15"/>
      <c r="G53" s="16">
        <v>0</v>
      </c>
      <c r="H53" s="15">
        <v>45</v>
      </c>
      <c r="I53" s="15" t="s">
        <v>37</v>
      </c>
      <c r="J53" s="15"/>
      <c r="K53" s="15">
        <f t="shared" si="15"/>
        <v>0</v>
      </c>
      <c r="L53" s="15"/>
      <c r="M53" s="15"/>
      <c r="N53" s="15"/>
      <c r="O53" s="15">
        <f t="shared" si="3"/>
        <v>0</v>
      </c>
      <c r="P53" s="17"/>
      <c r="Q53" s="5">
        <f t="shared" si="5"/>
        <v>0</v>
      </c>
      <c r="R53" s="5">
        <f t="shared" si="6"/>
        <v>0</v>
      </c>
      <c r="S53" s="5"/>
      <c r="T53" s="17"/>
      <c r="U53" s="15"/>
      <c r="V53" s="1" t="e">
        <f t="shared" si="7"/>
        <v>#DIV/0!</v>
      </c>
      <c r="W53" s="15" t="e">
        <f t="shared" si="8"/>
        <v>#DIV/0!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 t="s">
        <v>68</v>
      </c>
      <c r="AI53" s="1">
        <f t="shared" si="9"/>
        <v>0</v>
      </c>
      <c r="AJ53" s="1">
        <f t="shared" si="10"/>
        <v>0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94</v>
      </c>
      <c r="B54" s="1" t="s">
        <v>36</v>
      </c>
      <c r="C54" s="1">
        <v>43</v>
      </c>
      <c r="D54" s="1">
        <v>6</v>
      </c>
      <c r="E54" s="1">
        <v>25</v>
      </c>
      <c r="F54" s="1">
        <v>21</v>
      </c>
      <c r="G54" s="7">
        <v>0.36</v>
      </c>
      <c r="H54" s="1">
        <v>45</v>
      </c>
      <c r="I54" s="1" t="s">
        <v>37</v>
      </c>
      <c r="J54" s="1">
        <v>25</v>
      </c>
      <c r="K54" s="1">
        <f t="shared" si="15"/>
        <v>0</v>
      </c>
      <c r="L54" s="1"/>
      <c r="M54" s="1"/>
      <c r="N54" s="1">
        <v>10.4</v>
      </c>
      <c r="O54" s="1">
        <f t="shared" si="3"/>
        <v>5</v>
      </c>
      <c r="P54" s="5">
        <f>14*O54-N54-F54</f>
        <v>38.6</v>
      </c>
      <c r="Q54" s="5">
        <f t="shared" si="5"/>
        <v>39</v>
      </c>
      <c r="R54" s="5">
        <f t="shared" si="6"/>
        <v>39</v>
      </c>
      <c r="S54" s="5"/>
      <c r="T54" s="5"/>
      <c r="U54" s="1"/>
      <c r="V54" s="1">
        <f t="shared" si="7"/>
        <v>14.080000000000002</v>
      </c>
      <c r="W54" s="1">
        <f t="shared" si="8"/>
        <v>6.2799999999999994</v>
      </c>
      <c r="X54" s="1">
        <v>3.6</v>
      </c>
      <c r="Y54" s="1">
        <v>4.2</v>
      </c>
      <c r="Z54" s="1">
        <v>5</v>
      </c>
      <c r="AA54" s="1">
        <v>1.8</v>
      </c>
      <c r="AB54" s="1">
        <v>5.8</v>
      </c>
      <c r="AC54" s="1">
        <v>4.8</v>
      </c>
      <c r="AD54" s="1">
        <v>3.8</v>
      </c>
      <c r="AE54" s="1">
        <v>4.4000000000000004</v>
      </c>
      <c r="AF54" s="1">
        <v>4.4000000000000004</v>
      </c>
      <c r="AG54" s="1">
        <v>3.8</v>
      </c>
      <c r="AH54" s="1"/>
      <c r="AI54" s="1">
        <f t="shared" si="9"/>
        <v>14.04</v>
      </c>
      <c r="AJ54" s="1">
        <f t="shared" si="10"/>
        <v>0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5" t="s">
        <v>95</v>
      </c>
      <c r="B55" s="15" t="s">
        <v>39</v>
      </c>
      <c r="C55" s="15"/>
      <c r="D55" s="15"/>
      <c r="E55" s="15"/>
      <c r="F55" s="15"/>
      <c r="G55" s="16">
        <v>0</v>
      </c>
      <c r="H55" s="15">
        <v>45</v>
      </c>
      <c r="I55" s="15" t="s">
        <v>37</v>
      </c>
      <c r="J55" s="15"/>
      <c r="K55" s="15">
        <f t="shared" si="15"/>
        <v>0</v>
      </c>
      <c r="L55" s="15"/>
      <c r="M55" s="15"/>
      <c r="N55" s="15"/>
      <c r="O55" s="15">
        <f t="shared" si="3"/>
        <v>0</v>
      </c>
      <c r="P55" s="17"/>
      <c r="Q55" s="5">
        <f t="shared" si="5"/>
        <v>0</v>
      </c>
      <c r="R55" s="5">
        <f t="shared" si="6"/>
        <v>0</v>
      </c>
      <c r="S55" s="5"/>
      <c r="T55" s="17"/>
      <c r="U55" s="15"/>
      <c r="V55" s="1" t="e">
        <f t="shared" si="7"/>
        <v>#DIV/0!</v>
      </c>
      <c r="W55" s="15" t="e">
        <f t="shared" si="8"/>
        <v>#DIV/0!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 t="s">
        <v>68</v>
      </c>
      <c r="AI55" s="1">
        <f t="shared" si="9"/>
        <v>0</v>
      </c>
      <c r="AJ55" s="1">
        <f t="shared" si="10"/>
        <v>0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96</v>
      </c>
      <c r="B56" s="1" t="s">
        <v>36</v>
      </c>
      <c r="C56" s="1">
        <v>24</v>
      </c>
      <c r="D56" s="1"/>
      <c r="E56" s="1">
        <v>15</v>
      </c>
      <c r="F56" s="1"/>
      <c r="G56" s="7">
        <v>0.41</v>
      </c>
      <c r="H56" s="1">
        <v>45</v>
      </c>
      <c r="I56" s="1" t="s">
        <v>37</v>
      </c>
      <c r="J56" s="1">
        <v>15</v>
      </c>
      <c r="K56" s="1">
        <f t="shared" si="15"/>
        <v>0</v>
      </c>
      <c r="L56" s="1"/>
      <c r="M56" s="1"/>
      <c r="N56" s="1">
        <v>46.8</v>
      </c>
      <c r="O56" s="1">
        <f t="shared" si="3"/>
        <v>3</v>
      </c>
      <c r="P56" s="5"/>
      <c r="Q56" s="5">
        <f t="shared" si="5"/>
        <v>0</v>
      </c>
      <c r="R56" s="5">
        <f t="shared" si="6"/>
        <v>0</v>
      </c>
      <c r="S56" s="5"/>
      <c r="T56" s="5"/>
      <c r="U56" s="1"/>
      <c r="V56" s="1">
        <f t="shared" si="7"/>
        <v>15.6</v>
      </c>
      <c r="W56" s="1">
        <f t="shared" si="8"/>
        <v>15.6</v>
      </c>
      <c r="X56" s="1">
        <v>5.8</v>
      </c>
      <c r="Y56" s="1">
        <v>3.4</v>
      </c>
      <c r="Z56" s="1">
        <v>2.2000000000000002</v>
      </c>
      <c r="AA56" s="1">
        <v>4.5999999999999996</v>
      </c>
      <c r="AB56" s="1">
        <v>2.6</v>
      </c>
      <c r="AC56" s="1">
        <v>3.4</v>
      </c>
      <c r="AD56" s="1">
        <v>3.4</v>
      </c>
      <c r="AE56" s="1">
        <v>2.6</v>
      </c>
      <c r="AF56" s="1">
        <v>3.2</v>
      </c>
      <c r="AG56" s="1">
        <v>2.8</v>
      </c>
      <c r="AH56" s="1"/>
      <c r="AI56" s="1">
        <f t="shared" si="9"/>
        <v>0</v>
      </c>
      <c r="AJ56" s="1">
        <f t="shared" si="10"/>
        <v>0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97</v>
      </c>
      <c r="B57" s="1" t="s">
        <v>36</v>
      </c>
      <c r="C57" s="1">
        <v>18</v>
      </c>
      <c r="D57" s="1"/>
      <c r="E57" s="1">
        <v>11</v>
      </c>
      <c r="F57" s="1">
        <v>6</v>
      </c>
      <c r="G57" s="7">
        <v>0.41</v>
      </c>
      <c r="H57" s="1">
        <v>45</v>
      </c>
      <c r="I57" s="1" t="s">
        <v>37</v>
      </c>
      <c r="J57" s="1">
        <v>11</v>
      </c>
      <c r="K57" s="1">
        <f t="shared" si="15"/>
        <v>0</v>
      </c>
      <c r="L57" s="1"/>
      <c r="M57" s="1"/>
      <c r="N57" s="1">
        <v>5.4000000000000021</v>
      </c>
      <c r="O57" s="1">
        <f t="shared" si="3"/>
        <v>2.2000000000000002</v>
      </c>
      <c r="P57" s="5">
        <f t="shared" ref="P57:P58" si="17">14*O57-N57-F57</f>
        <v>19.400000000000002</v>
      </c>
      <c r="Q57" s="5">
        <f t="shared" si="5"/>
        <v>19</v>
      </c>
      <c r="R57" s="5">
        <f t="shared" si="6"/>
        <v>19</v>
      </c>
      <c r="S57" s="5"/>
      <c r="T57" s="5"/>
      <c r="U57" s="1"/>
      <c r="V57" s="1">
        <f t="shared" si="7"/>
        <v>13.818181818181818</v>
      </c>
      <c r="W57" s="1">
        <f t="shared" si="8"/>
        <v>5.1818181818181825</v>
      </c>
      <c r="X57" s="1">
        <v>1.6</v>
      </c>
      <c r="Y57" s="1">
        <v>1.8</v>
      </c>
      <c r="Z57" s="1">
        <v>1.6</v>
      </c>
      <c r="AA57" s="1">
        <v>1.4</v>
      </c>
      <c r="AB57" s="1">
        <v>0.8</v>
      </c>
      <c r="AC57" s="1">
        <v>1.4</v>
      </c>
      <c r="AD57" s="1">
        <v>0.2</v>
      </c>
      <c r="AE57" s="1">
        <v>0.8</v>
      </c>
      <c r="AF57" s="1">
        <v>0.6</v>
      </c>
      <c r="AG57" s="1">
        <v>0.6</v>
      </c>
      <c r="AH57" s="1"/>
      <c r="AI57" s="1">
        <f t="shared" si="9"/>
        <v>7.7899999999999991</v>
      </c>
      <c r="AJ57" s="1">
        <f t="shared" si="10"/>
        <v>0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98</v>
      </c>
      <c r="B58" s="1" t="s">
        <v>36</v>
      </c>
      <c r="C58" s="1">
        <v>33</v>
      </c>
      <c r="D58" s="1"/>
      <c r="E58" s="1">
        <v>29</v>
      </c>
      <c r="F58" s="1">
        <v>1</v>
      </c>
      <c r="G58" s="7">
        <v>0.28000000000000003</v>
      </c>
      <c r="H58" s="1">
        <v>45</v>
      </c>
      <c r="I58" s="1" t="s">
        <v>37</v>
      </c>
      <c r="J58" s="1">
        <v>29</v>
      </c>
      <c r="K58" s="1">
        <f t="shared" si="15"/>
        <v>0</v>
      </c>
      <c r="L58" s="1"/>
      <c r="M58" s="1"/>
      <c r="N58" s="1">
        <v>36.200000000000003</v>
      </c>
      <c r="O58" s="1">
        <f t="shared" si="3"/>
        <v>5.8</v>
      </c>
      <c r="P58" s="5">
        <f t="shared" si="17"/>
        <v>44</v>
      </c>
      <c r="Q58" s="5">
        <f t="shared" si="5"/>
        <v>44</v>
      </c>
      <c r="R58" s="5">
        <f t="shared" si="6"/>
        <v>44</v>
      </c>
      <c r="S58" s="5"/>
      <c r="T58" s="5"/>
      <c r="U58" s="1"/>
      <c r="V58" s="1">
        <f t="shared" si="7"/>
        <v>14.000000000000002</v>
      </c>
      <c r="W58" s="1">
        <f t="shared" si="8"/>
        <v>6.4137931034482767</v>
      </c>
      <c r="X58" s="1">
        <v>4.8</v>
      </c>
      <c r="Y58" s="1">
        <v>3.6</v>
      </c>
      <c r="Z58" s="1">
        <v>6</v>
      </c>
      <c r="AA58" s="1">
        <v>2.6</v>
      </c>
      <c r="AB58" s="1">
        <v>3.8</v>
      </c>
      <c r="AC58" s="1">
        <v>1.4</v>
      </c>
      <c r="AD58" s="1">
        <v>3.2</v>
      </c>
      <c r="AE58" s="1">
        <v>1.6</v>
      </c>
      <c r="AF58" s="1">
        <v>2</v>
      </c>
      <c r="AG58" s="1">
        <v>2.6</v>
      </c>
      <c r="AH58" s="1"/>
      <c r="AI58" s="1">
        <f t="shared" si="9"/>
        <v>12.32</v>
      </c>
      <c r="AJ58" s="1">
        <f t="shared" si="10"/>
        <v>0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0" t="s">
        <v>99</v>
      </c>
      <c r="B59" s="10" t="s">
        <v>36</v>
      </c>
      <c r="C59" s="10"/>
      <c r="D59" s="10">
        <v>8</v>
      </c>
      <c r="E59" s="10"/>
      <c r="F59" s="10"/>
      <c r="G59" s="11">
        <v>0</v>
      </c>
      <c r="H59" s="10" t="e">
        <v>#N/A</v>
      </c>
      <c r="I59" s="10" t="s">
        <v>60</v>
      </c>
      <c r="J59" s="10"/>
      <c r="K59" s="10">
        <f t="shared" si="15"/>
        <v>0</v>
      </c>
      <c r="L59" s="10"/>
      <c r="M59" s="10"/>
      <c r="N59" s="10"/>
      <c r="O59" s="10">
        <f t="shared" si="3"/>
        <v>0</v>
      </c>
      <c r="P59" s="13"/>
      <c r="Q59" s="5">
        <f t="shared" si="5"/>
        <v>0</v>
      </c>
      <c r="R59" s="5">
        <f t="shared" si="6"/>
        <v>0</v>
      </c>
      <c r="S59" s="5"/>
      <c r="T59" s="13"/>
      <c r="U59" s="10"/>
      <c r="V59" s="1" t="e">
        <f t="shared" si="7"/>
        <v>#DIV/0!</v>
      </c>
      <c r="W59" s="10" t="e">
        <f t="shared" si="8"/>
        <v>#DIV/0!</v>
      </c>
      <c r="X59" s="10">
        <v>1.6</v>
      </c>
      <c r="Y59" s="10">
        <v>0.2</v>
      </c>
      <c r="Z59" s="10">
        <v>0</v>
      </c>
      <c r="AA59" s="10">
        <v>0.2</v>
      </c>
      <c r="AB59" s="10">
        <v>0.4</v>
      </c>
      <c r="AC59" s="10">
        <v>0.4</v>
      </c>
      <c r="AD59" s="10">
        <v>0</v>
      </c>
      <c r="AE59" s="10">
        <v>0</v>
      </c>
      <c r="AF59" s="10">
        <v>0</v>
      </c>
      <c r="AG59" s="10">
        <v>0</v>
      </c>
      <c r="AH59" s="10" t="s">
        <v>100</v>
      </c>
      <c r="AI59" s="1">
        <f t="shared" si="9"/>
        <v>0</v>
      </c>
      <c r="AJ59" s="1">
        <f t="shared" si="10"/>
        <v>0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101</v>
      </c>
      <c r="B60" s="1" t="s">
        <v>36</v>
      </c>
      <c r="C60" s="1">
        <v>28</v>
      </c>
      <c r="D60" s="1"/>
      <c r="E60" s="1">
        <v>7</v>
      </c>
      <c r="F60" s="1">
        <v>21</v>
      </c>
      <c r="G60" s="7">
        <v>0.33</v>
      </c>
      <c r="H60" s="1" t="e">
        <v>#N/A</v>
      </c>
      <c r="I60" s="1" t="s">
        <v>37</v>
      </c>
      <c r="J60" s="1">
        <v>8</v>
      </c>
      <c r="K60" s="1">
        <f t="shared" si="15"/>
        <v>-1</v>
      </c>
      <c r="L60" s="1"/>
      <c r="M60" s="1"/>
      <c r="N60" s="1"/>
      <c r="O60" s="1">
        <f t="shared" si="3"/>
        <v>1.4</v>
      </c>
      <c r="P60" s="5"/>
      <c r="Q60" s="5">
        <f t="shared" si="5"/>
        <v>0</v>
      </c>
      <c r="R60" s="5">
        <f t="shared" si="6"/>
        <v>0</v>
      </c>
      <c r="S60" s="5"/>
      <c r="T60" s="5"/>
      <c r="U60" s="1"/>
      <c r="V60" s="1">
        <f t="shared" si="7"/>
        <v>15.000000000000002</v>
      </c>
      <c r="W60" s="1">
        <f t="shared" si="8"/>
        <v>15.000000000000002</v>
      </c>
      <c r="X60" s="1">
        <v>0.8</v>
      </c>
      <c r="Y60" s="1">
        <v>1.6</v>
      </c>
      <c r="Z60" s="1">
        <v>3.2</v>
      </c>
      <c r="AA60" s="1">
        <v>0.8</v>
      </c>
      <c r="AB60" s="1">
        <v>1.8</v>
      </c>
      <c r="AC60" s="1">
        <v>0.4</v>
      </c>
      <c r="AD60" s="1">
        <v>0</v>
      </c>
      <c r="AE60" s="1">
        <v>1</v>
      </c>
      <c r="AF60" s="1">
        <v>0.4</v>
      </c>
      <c r="AG60" s="1">
        <v>0</v>
      </c>
      <c r="AH60" s="14" t="s">
        <v>156</v>
      </c>
      <c r="AI60" s="1">
        <f t="shared" si="9"/>
        <v>0</v>
      </c>
      <c r="AJ60" s="1">
        <f t="shared" si="10"/>
        <v>0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102</v>
      </c>
      <c r="B61" s="1" t="s">
        <v>36</v>
      </c>
      <c r="C61" s="1">
        <v>9</v>
      </c>
      <c r="D61" s="1"/>
      <c r="E61" s="1">
        <v>6</v>
      </c>
      <c r="F61" s="1">
        <v>3</v>
      </c>
      <c r="G61" s="7">
        <v>0.33</v>
      </c>
      <c r="H61" s="1">
        <v>45</v>
      </c>
      <c r="I61" s="1" t="s">
        <v>37</v>
      </c>
      <c r="J61" s="1">
        <v>6</v>
      </c>
      <c r="K61" s="1">
        <f t="shared" si="15"/>
        <v>0</v>
      </c>
      <c r="L61" s="1"/>
      <c r="M61" s="1"/>
      <c r="N61" s="1"/>
      <c r="O61" s="1">
        <f t="shared" si="3"/>
        <v>1.2</v>
      </c>
      <c r="P61" s="5">
        <f>12*O61-N61-F61</f>
        <v>11.399999999999999</v>
      </c>
      <c r="Q61" s="5">
        <f t="shared" si="5"/>
        <v>11</v>
      </c>
      <c r="R61" s="5">
        <f t="shared" si="6"/>
        <v>11</v>
      </c>
      <c r="S61" s="5"/>
      <c r="T61" s="5"/>
      <c r="U61" s="1"/>
      <c r="V61" s="1">
        <f t="shared" si="7"/>
        <v>11.666666666666668</v>
      </c>
      <c r="W61" s="1">
        <f t="shared" si="8"/>
        <v>2.5</v>
      </c>
      <c r="X61" s="1">
        <v>0.4</v>
      </c>
      <c r="Y61" s="1">
        <v>0.2</v>
      </c>
      <c r="Z61" s="1">
        <v>0.8</v>
      </c>
      <c r="AA61" s="1">
        <v>0.4</v>
      </c>
      <c r="AB61" s="1">
        <v>1.6</v>
      </c>
      <c r="AC61" s="1">
        <v>0.8</v>
      </c>
      <c r="AD61" s="1">
        <v>0.4</v>
      </c>
      <c r="AE61" s="1">
        <v>1.2</v>
      </c>
      <c r="AF61" s="1">
        <v>0</v>
      </c>
      <c r="AG61" s="1">
        <v>1.2</v>
      </c>
      <c r="AH61" s="1"/>
      <c r="AI61" s="1">
        <f t="shared" si="9"/>
        <v>3.6300000000000003</v>
      </c>
      <c r="AJ61" s="1">
        <f t="shared" si="10"/>
        <v>0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5" t="s">
        <v>103</v>
      </c>
      <c r="B62" s="15" t="s">
        <v>39</v>
      </c>
      <c r="C62" s="15"/>
      <c r="D62" s="15"/>
      <c r="E62" s="15"/>
      <c r="F62" s="15"/>
      <c r="G62" s="16">
        <v>0</v>
      </c>
      <c r="H62" s="15">
        <v>45</v>
      </c>
      <c r="I62" s="15" t="s">
        <v>37</v>
      </c>
      <c r="J62" s="15"/>
      <c r="K62" s="15">
        <f t="shared" si="15"/>
        <v>0</v>
      </c>
      <c r="L62" s="15"/>
      <c r="M62" s="15"/>
      <c r="N62" s="15"/>
      <c r="O62" s="15">
        <f t="shared" si="3"/>
        <v>0</v>
      </c>
      <c r="P62" s="17"/>
      <c r="Q62" s="5">
        <f t="shared" si="5"/>
        <v>0</v>
      </c>
      <c r="R62" s="5">
        <f t="shared" si="6"/>
        <v>0</v>
      </c>
      <c r="S62" s="5"/>
      <c r="T62" s="17"/>
      <c r="U62" s="15"/>
      <c r="V62" s="1" t="e">
        <f t="shared" si="7"/>
        <v>#DIV/0!</v>
      </c>
      <c r="W62" s="15" t="e">
        <f t="shared" si="8"/>
        <v>#DIV/0!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 t="s">
        <v>68</v>
      </c>
      <c r="AI62" s="1">
        <f t="shared" si="9"/>
        <v>0</v>
      </c>
      <c r="AJ62" s="1">
        <f t="shared" si="10"/>
        <v>0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 t="s">
        <v>104</v>
      </c>
      <c r="B63" s="1" t="s">
        <v>36</v>
      </c>
      <c r="C63" s="1">
        <v>8</v>
      </c>
      <c r="D63" s="1"/>
      <c r="E63" s="1">
        <v>2</v>
      </c>
      <c r="F63" s="1"/>
      <c r="G63" s="7">
        <v>0.33</v>
      </c>
      <c r="H63" s="1">
        <v>45</v>
      </c>
      <c r="I63" s="1" t="s">
        <v>37</v>
      </c>
      <c r="J63" s="1">
        <v>3</v>
      </c>
      <c r="K63" s="1">
        <f t="shared" si="15"/>
        <v>-1</v>
      </c>
      <c r="L63" s="1"/>
      <c r="M63" s="1"/>
      <c r="N63" s="1">
        <v>50.8</v>
      </c>
      <c r="O63" s="1">
        <f t="shared" si="3"/>
        <v>0.4</v>
      </c>
      <c r="P63" s="5"/>
      <c r="Q63" s="5">
        <f t="shared" si="5"/>
        <v>0</v>
      </c>
      <c r="R63" s="5">
        <f t="shared" si="6"/>
        <v>0</v>
      </c>
      <c r="S63" s="5"/>
      <c r="T63" s="5"/>
      <c r="U63" s="1"/>
      <c r="V63" s="1">
        <f t="shared" si="7"/>
        <v>126.99999999999999</v>
      </c>
      <c r="W63" s="1">
        <f t="shared" si="8"/>
        <v>126.99999999999999</v>
      </c>
      <c r="X63" s="1">
        <v>6.6</v>
      </c>
      <c r="Y63" s="1">
        <v>1</v>
      </c>
      <c r="Z63" s="1">
        <v>3</v>
      </c>
      <c r="AA63" s="1">
        <v>3.6</v>
      </c>
      <c r="AB63" s="1">
        <v>2.8</v>
      </c>
      <c r="AC63" s="1">
        <v>1.6</v>
      </c>
      <c r="AD63" s="1">
        <v>2.8</v>
      </c>
      <c r="AE63" s="1">
        <v>1.4</v>
      </c>
      <c r="AF63" s="1">
        <v>2.8</v>
      </c>
      <c r="AG63" s="1">
        <v>0.6</v>
      </c>
      <c r="AH63" s="1"/>
      <c r="AI63" s="1">
        <f t="shared" si="9"/>
        <v>0</v>
      </c>
      <c r="AJ63" s="1">
        <f t="shared" si="10"/>
        <v>0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0" t="s">
        <v>105</v>
      </c>
      <c r="B64" s="10" t="s">
        <v>36</v>
      </c>
      <c r="C64" s="10">
        <v>6</v>
      </c>
      <c r="D64" s="10"/>
      <c r="E64" s="10"/>
      <c r="F64" s="10">
        <v>6</v>
      </c>
      <c r="G64" s="11">
        <v>0</v>
      </c>
      <c r="H64" s="10">
        <v>45</v>
      </c>
      <c r="I64" s="10" t="s">
        <v>60</v>
      </c>
      <c r="J64" s="10"/>
      <c r="K64" s="10">
        <f t="shared" si="15"/>
        <v>0</v>
      </c>
      <c r="L64" s="10"/>
      <c r="M64" s="10"/>
      <c r="N64" s="10"/>
      <c r="O64" s="10">
        <f t="shared" si="3"/>
        <v>0</v>
      </c>
      <c r="P64" s="13"/>
      <c r="Q64" s="5">
        <f t="shared" si="5"/>
        <v>0</v>
      </c>
      <c r="R64" s="5">
        <f t="shared" si="6"/>
        <v>0</v>
      </c>
      <c r="S64" s="5"/>
      <c r="T64" s="13"/>
      <c r="U64" s="10"/>
      <c r="V64" s="1" t="e">
        <f t="shared" si="7"/>
        <v>#DIV/0!</v>
      </c>
      <c r="W64" s="10" t="e">
        <f t="shared" si="8"/>
        <v>#DIV/0!</v>
      </c>
      <c r="X64" s="10">
        <v>0.4</v>
      </c>
      <c r="Y64" s="10">
        <v>0.4</v>
      </c>
      <c r="Z64" s="10">
        <v>0.6</v>
      </c>
      <c r="AA64" s="10">
        <v>0</v>
      </c>
      <c r="AB64" s="10">
        <v>0.4</v>
      </c>
      <c r="AC64" s="10">
        <v>0.2</v>
      </c>
      <c r="AD64" s="10">
        <v>1.2</v>
      </c>
      <c r="AE64" s="10">
        <v>0</v>
      </c>
      <c r="AF64" s="10">
        <v>0</v>
      </c>
      <c r="AG64" s="10">
        <v>0.4</v>
      </c>
      <c r="AH64" s="14" t="s">
        <v>154</v>
      </c>
      <c r="AI64" s="1">
        <f t="shared" si="9"/>
        <v>0</v>
      </c>
      <c r="AJ64" s="1">
        <f t="shared" si="10"/>
        <v>0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 t="s">
        <v>106</v>
      </c>
      <c r="B65" s="1" t="s">
        <v>36</v>
      </c>
      <c r="C65" s="1">
        <v>18</v>
      </c>
      <c r="D65" s="1"/>
      <c r="E65" s="1">
        <v>7</v>
      </c>
      <c r="F65" s="1">
        <v>11</v>
      </c>
      <c r="G65" s="7">
        <v>0.33</v>
      </c>
      <c r="H65" s="1">
        <v>45</v>
      </c>
      <c r="I65" s="1" t="s">
        <v>37</v>
      </c>
      <c r="J65" s="1">
        <v>7</v>
      </c>
      <c r="K65" s="1">
        <f t="shared" si="15"/>
        <v>0</v>
      </c>
      <c r="L65" s="1"/>
      <c r="M65" s="1"/>
      <c r="N65" s="1"/>
      <c r="O65" s="1">
        <f t="shared" si="3"/>
        <v>1.4</v>
      </c>
      <c r="P65" s="5">
        <f t="shared" ref="P65:P67" si="18">14*O65-N65-F65</f>
        <v>8.5999999999999979</v>
      </c>
      <c r="Q65" s="5">
        <f t="shared" si="5"/>
        <v>9</v>
      </c>
      <c r="R65" s="5">
        <f t="shared" si="6"/>
        <v>9</v>
      </c>
      <c r="S65" s="5"/>
      <c r="T65" s="5"/>
      <c r="U65" s="1"/>
      <c r="V65" s="1">
        <f t="shared" si="7"/>
        <v>14.285714285714286</v>
      </c>
      <c r="W65" s="1">
        <f t="shared" si="8"/>
        <v>7.8571428571428577</v>
      </c>
      <c r="X65" s="1">
        <v>1.4</v>
      </c>
      <c r="Y65" s="1">
        <v>2</v>
      </c>
      <c r="Z65" s="1">
        <v>2.6</v>
      </c>
      <c r="AA65" s="1">
        <v>0</v>
      </c>
      <c r="AB65" s="1">
        <v>2.2000000000000002</v>
      </c>
      <c r="AC65" s="1">
        <v>1</v>
      </c>
      <c r="AD65" s="1">
        <v>0</v>
      </c>
      <c r="AE65" s="1">
        <v>0.8</v>
      </c>
      <c r="AF65" s="1">
        <v>0.4</v>
      </c>
      <c r="AG65" s="1">
        <v>0.4</v>
      </c>
      <c r="AH65" s="1"/>
      <c r="AI65" s="1">
        <f t="shared" si="9"/>
        <v>2.97</v>
      </c>
      <c r="AJ65" s="1">
        <f t="shared" si="10"/>
        <v>0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 t="s">
        <v>107</v>
      </c>
      <c r="B66" s="1" t="s">
        <v>36</v>
      </c>
      <c r="C66" s="1">
        <v>24</v>
      </c>
      <c r="D66" s="1"/>
      <c r="E66" s="1">
        <v>15</v>
      </c>
      <c r="F66" s="1">
        <v>4</v>
      </c>
      <c r="G66" s="7">
        <v>0.36</v>
      </c>
      <c r="H66" s="1">
        <v>45</v>
      </c>
      <c r="I66" s="1" t="s">
        <v>37</v>
      </c>
      <c r="J66" s="1">
        <v>15</v>
      </c>
      <c r="K66" s="1">
        <f t="shared" si="15"/>
        <v>0</v>
      </c>
      <c r="L66" s="1"/>
      <c r="M66" s="1"/>
      <c r="N66" s="1">
        <v>11.8</v>
      </c>
      <c r="O66" s="1">
        <f t="shared" si="3"/>
        <v>3</v>
      </c>
      <c r="P66" s="5">
        <f t="shared" si="18"/>
        <v>26.2</v>
      </c>
      <c r="Q66" s="5">
        <f t="shared" si="5"/>
        <v>26</v>
      </c>
      <c r="R66" s="5">
        <f t="shared" si="6"/>
        <v>26</v>
      </c>
      <c r="S66" s="5"/>
      <c r="T66" s="5"/>
      <c r="U66" s="1"/>
      <c r="V66" s="1">
        <f t="shared" si="7"/>
        <v>13.933333333333332</v>
      </c>
      <c r="W66" s="1">
        <f t="shared" si="8"/>
        <v>5.2666666666666666</v>
      </c>
      <c r="X66" s="1">
        <v>2.2000000000000002</v>
      </c>
      <c r="Y66" s="1">
        <v>1.4</v>
      </c>
      <c r="Z66" s="1">
        <v>2.8</v>
      </c>
      <c r="AA66" s="1">
        <v>1.8</v>
      </c>
      <c r="AB66" s="1">
        <v>2.6</v>
      </c>
      <c r="AC66" s="1">
        <v>2.8</v>
      </c>
      <c r="AD66" s="1">
        <v>2.2000000000000002</v>
      </c>
      <c r="AE66" s="1">
        <v>2.6</v>
      </c>
      <c r="AF66" s="1">
        <v>1.6</v>
      </c>
      <c r="AG66" s="1">
        <v>2.2000000000000002</v>
      </c>
      <c r="AH66" s="1"/>
      <c r="AI66" s="1">
        <f t="shared" si="9"/>
        <v>9.36</v>
      </c>
      <c r="AJ66" s="1">
        <f t="shared" si="10"/>
        <v>0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108</v>
      </c>
      <c r="B67" s="1" t="s">
        <v>39</v>
      </c>
      <c r="C67" s="1">
        <v>197.76400000000001</v>
      </c>
      <c r="D67" s="1">
        <v>75.206000000000003</v>
      </c>
      <c r="E67" s="1">
        <v>220.36099999999999</v>
      </c>
      <c r="F67" s="1"/>
      <c r="G67" s="7">
        <v>1</v>
      </c>
      <c r="H67" s="1">
        <v>45</v>
      </c>
      <c r="I67" s="1" t="s">
        <v>51</v>
      </c>
      <c r="J67" s="1">
        <v>218.4</v>
      </c>
      <c r="K67" s="1">
        <f t="shared" si="15"/>
        <v>1.9609999999999843</v>
      </c>
      <c r="L67" s="1"/>
      <c r="M67" s="1"/>
      <c r="N67" s="1">
        <v>275.31939999999997</v>
      </c>
      <c r="O67" s="1">
        <f t="shared" si="3"/>
        <v>44.072199999999995</v>
      </c>
      <c r="P67" s="5">
        <f t="shared" si="18"/>
        <v>341.69139999999993</v>
      </c>
      <c r="Q67" s="5">
        <f t="shared" si="5"/>
        <v>342</v>
      </c>
      <c r="R67" s="5">
        <f t="shared" si="6"/>
        <v>162</v>
      </c>
      <c r="S67" s="5">
        <v>180</v>
      </c>
      <c r="T67" s="5"/>
      <c r="U67" s="1"/>
      <c r="V67" s="1">
        <f t="shared" si="7"/>
        <v>14.007002146477825</v>
      </c>
      <c r="W67" s="1">
        <f t="shared" si="8"/>
        <v>6.247008318168823</v>
      </c>
      <c r="X67" s="1">
        <v>34.319599999999987</v>
      </c>
      <c r="Y67" s="1">
        <v>27.1282</v>
      </c>
      <c r="Z67" s="1">
        <v>28.055599999999998</v>
      </c>
      <c r="AA67" s="1">
        <v>18.267600000000002</v>
      </c>
      <c r="AB67" s="1">
        <v>19.2958</v>
      </c>
      <c r="AC67" s="1">
        <v>20.5656</v>
      </c>
      <c r="AD67" s="1">
        <v>17.209399999999999</v>
      </c>
      <c r="AE67" s="1">
        <v>19.904399999999999</v>
      </c>
      <c r="AF67" s="1">
        <v>23.125800000000002</v>
      </c>
      <c r="AG67" s="1">
        <v>14.031000000000001</v>
      </c>
      <c r="AH67" s="1" t="s">
        <v>109</v>
      </c>
      <c r="AI67" s="1">
        <f t="shared" si="9"/>
        <v>162</v>
      </c>
      <c r="AJ67" s="1">
        <f t="shared" si="10"/>
        <v>180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5" t="s">
        <v>110</v>
      </c>
      <c r="B68" s="15" t="s">
        <v>36</v>
      </c>
      <c r="C68" s="15">
        <v>35</v>
      </c>
      <c r="D68" s="15"/>
      <c r="E68" s="15">
        <v>11</v>
      </c>
      <c r="F68" s="15">
        <v>17</v>
      </c>
      <c r="G68" s="16">
        <v>0</v>
      </c>
      <c r="H68" s="15">
        <v>60</v>
      </c>
      <c r="I68" s="15" t="s">
        <v>37</v>
      </c>
      <c r="J68" s="15">
        <v>11</v>
      </c>
      <c r="K68" s="15">
        <f t="shared" si="15"/>
        <v>0</v>
      </c>
      <c r="L68" s="15"/>
      <c r="M68" s="15"/>
      <c r="N68" s="15"/>
      <c r="O68" s="15">
        <f t="shared" si="3"/>
        <v>2.2000000000000002</v>
      </c>
      <c r="P68" s="17"/>
      <c r="Q68" s="5">
        <f t="shared" si="5"/>
        <v>0</v>
      </c>
      <c r="R68" s="5">
        <f t="shared" si="6"/>
        <v>0</v>
      </c>
      <c r="S68" s="5"/>
      <c r="T68" s="17"/>
      <c r="U68" s="15"/>
      <c r="V68" s="1">
        <f t="shared" si="7"/>
        <v>7.7272727272727266</v>
      </c>
      <c r="W68" s="15">
        <f t="shared" si="8"/>
        <v>7.7272727272727266</v>
      </c>
      <c r="X68" s="15">
        <v>4.4000000000000004</v>
      </c>
      <c r="Y68" s="15">
        <v>1</v>
      </c>
      <c r="Z68" s="15">
        <v>5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 t="s">
        <v>68</v>
      </c>
      <c r="AI68" s="1">
        <f t="shared" si="9"/>
        <v>0</v>
      </c>
      <c r="AJ68" s="1">
        <f t="shared" si="10"/>
        <v>0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5" t="s">
        <v>111</v>
      </c>
      <c r="B69" s="15" t="s">
        <v>39</v>
      </c>
      <c r="C69" s="15"/>
      <c r="D69" s="15"/>
      <c r="E69" s="15"/>
      <c r="F69" s="15"/>
      <c r="G69" s="16">
        <v>0</v>
      </c>
      <c r="H69" s="15">
        <v>60</v>
      </c>
      <c r="I69" s="15" t="s">
        <v>51</v>
      </c>
      <c r="J69" s="15"/>
      <c r="K69" s="15">
        <f t="shared" ref="K69:K94" si="19">E69-J69</f>
        <v>0</v>
      </c>
      <c r="L69" s="15"/>
      <c r="M69" s="15"/>
      <c r="N69" s="15"/>
      <c r="O69" s="15">
        <f t="shared" si="3"/>
        <v>0</v>
      </c>
      <c r="P69" s="17"/>
      <c r="Q69" s="5">
        <f t="shared" si="5"/>
        <v>0</v>
      </c>
      <c r="R69" s="5">
        <f t="shared" si="6"/>
        <v>0</v>
      </c>
      <c r="S69" s="5"/>
      <c r="T69" s="17"/>
      <c r="U69" s="15"/>
      <c r="V69" s="1" t="e">
        <f t="shared" si="7"/>
        <v>#DIV/0!</v>
      </c>
      <c r="W69" s="15" t="e">
        <f t="shared" si="8"/>
        <v>#DIV/0!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 t="s">
        <v>68</v>
      </c>
      <c r="AI69" s="1">
        <f t="shared" si="9"/>
        <v>0</v>
      </c>
      <c r="AJ69" s="1">
        <f t="shared" si="10"/>
        <v>0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5" t="s">
        <v>112</v>
      </c>
      <c r="B70" s="15" t="s">
        <v>39</v>
      </c>
      <c r="C70" s="15"/>
      <c r="D70" s="15"/>
      <c r="E70" s="15"/>
      <c r="F70" s="15"/>
      <c r="G70" s="16">
        <v>0</v>
      </c>
      <c r="H70" s="15">
        <v>60</v>
      </c>
      <c r="I70" s="15" t="s">
        <v>51</v>
      </c>
      <c r="J70" s="15"/>
      <c r="K70" s="15">
        <f t="shared" si="19"/>
        <v>0</v>
      </c>
      <c r="L70" s="15"/>
      <c r="M70" s="15"/>
      <c r="N70" s="15"/>
      <c r="O70" s="15">
        <f t="shared" ref="O70:O93" si="20">E70/5</f>
        <v>0</v>
      </c>
      <c r="P70" s="17"/>
      <c r="Q70" s="5">
        <f t="shared" ref="Q70:Q93" si="21">ROUND(P70,0)</f>
        <v>0</v>
      </c>
      <c r="R70" s="5">
        <f t="shared" si="6"/>
        <v>0</v>
      </c>
      <c r="S70" s="5"/>
      <c r="T70" s="17"/>
      <c r="U70" s="15"/>
      <c r="V70" s="1" t="e">
        <f t="shared" ref="V70:V93" si="22">(F70+N70+Q70)/O70</f>
        <v>#DIV/0!</v>
      </c>
      <c r="W70" s="15" t="e">
        <f t="shared" ref="W70:W93" si="23">(F70+N70)/O70</f>
        <v>#DIV/0!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 t="s">
        <v>68</v>
      </c>
      <c r="AI70" s="1">
        <f t="shared" si="9"/>
        <v>0</v>
      </c>
      <c r="AJ70" s="1">
        <f t="shared" si="10"/>
        <v>0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 t="s">
        <v>113</v>
      </c>
      <c r="B71" s="1" t="s">
        <v>39</v>
      </c>
      <c r="C71" s="1">
        <v>24.004999999999999</v>
      </c>
      <c r="D71" s="1"/>
      <c r="E71" s="1">
        <v>13.46</v>
      </c>
      <c r="F71" s="1">
        <v>10.545</v>
      </c>
      <c r="G71" s="7">
        <v>1</v>
      </c>
      <c r="H71" s="1">
        <v>60</v>
      </c>
      <c r="I71" s="1" t="s">
        <v>41</v>
      </c>
      <c r="J71" s="1">
        <v>13.1</v>
      </c>
      <c r="K71" s="1">
        <f t="shared" si="19"/>
        <v>0.36000000000000121</v>
      </c>
      <c r="L71" s="1"/>
      <c r="M71" s="1"/>
      <c r="N71" s="1">
        <v>9.8189999999999991</v>
      </c>
      <c r="O71" s="1">
        <f t="shared" si="20"/>
        <v>2.6920000000000002</v>
      </c>
      <c r="P71" s="5">
        <f>14*O71-N71-F71</f>
        <v>17.324000000000005</v>
      </c>
      <c r="Q71" s="5">
        <f t="shared" si="21"/>
        <v>17</v>
      </c>
      <c r="R71" s="5">
        <f t="shared" ref="R71:R98" si="24">Q71-S71</f>
        <v>17</v>
      </c>
      <c r="S71" s="5"/>
      <c r="T71" s="5"/>
      <c r="U71" s="1"/>
      <c r="V71" s="1">
        <f t="shared" si="22"/>
        <v>13.879643387815749</v>
      </c>
      <c r="W71" s="1">
        <f t="shared" si="23"/>
        <v>7.5646359583952441</v>
      </c>
      <c r="X71" s="1">
        <v>2.4159999999999999</v>
      </c>
      <c r="Y71" s="1">
        <v>2.4089999999999998</v>
      </c>
      <c r="Z71" s="1">
        <v>0.92500000000000004</v>
      </c>
      <c r="AA71" s="1">
        <v>2.7360000000000002</v>
      </c>
      <c r="AB71" s="1">
        <v>0</v>
      </c>
      <c r="AC71" s="1">
        <v>0</v>
      </c>
      <c r="AD71" s="1">
        <v>1.2</v>
      </c>
      <c r="AE71" s="1">
        <v>0</v>
      </c>
      <c r="AF71" s="1">
        <v>1.2</v>
      </c>
      <c r="AG71" s="1">
        <v>0.31</v>
      </c>
      <c r="AH71" s="1"/>
      <c r="AI71" s="1">
        <f t="shared" ref="AI71:AI98" si="25">G71*R71</f>
        <v>17</v>
      </c>
      <c r="AJ71" s="1">
        <f t="shared" ref="AJ71:AJ98" si="26">G71*S71</f>
        <v>0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5" t="s">
        <v>169</v>
      </c>
      <c r="B72" s="15" t="s">
        <v>36</v>
      </c>
      <c r="C72" s="15"/>
      <c r="D72" s="15"/>
      <c r="E72" s="15"/>
      <c r="F72" s="15"/>
      <c r="G72" s="16">
        <v>0</v>
      </c>
      <c r="H72" s="15">
        <v>30</v>
      </c>
      <c r="I72" s="15" t="s">
        <v>37</v>
      </c>
      <c r="J72" s="15"/>
      <c r="K72" s="15">
        <f t="shared" si="19"/>
        <v>0</v>
      </c>
      <c r="L72" s="15"/>
      <c r="M72" s="15"/>
      <c r="N72" s="15"/>
      <c r="O72" s="15">
        <f t="shared" si="20"/>
        <v>0</v>
      </c>
      <c r="P72" s="17"/>
      <c r="Q72" s="5">
        <f t="shared" si="21"/>
        <v>0</v>
      </c>
      <c r="R72" s="5">
        <f t="shared" si="24"/>
        <v>0</v>
      </c>
      <c r="S72" s="5"/>
      <c r="T72" s="17"/>
      <c r="U72" s="15"/>
      <c r="V72" s="1" t="e">
        <f t="shared" si="22"/>
        <v>#DIV/0!</v>
      </c>
      <c r="W72" s="15" t="e">
        <f t="shared" si="23"/>
        <v>#DIV/0!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 t="s">
        <v>114</v>
      </c>
      <c r="AI72" s="1">
        <f t="shared" si="25"/>
        <v>0</v>
      </c>
      <c r="AJ72" s="1">
        <f t="shared" si="26"/>
        <v>0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 t="s">
        <v>115</v>
      </c>
      <c r="B73" s="1" t="s">
        <v>36</v>
      </c>
      <c r="C73" s="1">
        <v>39</v>
      </c>
      <c r="D73" s="1"/>
      <c r="E73" s="1">
        <v>5</v>
      </c>
      <c r="F73" s="1">
        <v>33</v>
      </c>
      <c r="G73" s="7">
        <v>0.33</v>
      </c>
      <c r="H73" s="1" t="e">
        <v>#N/A</v>
      </c>
      <c r="I73" s="1" t="s">
        <v>37</v>
      </c>
      <c r="J73" s="1">
        <v>5</v>
      </c>
      <c r="K73" s="1">
        <f t="shared" si="19"/>
        <v>0</v>
      </c>
      <c r="L73" s="1"/>
      <c r="M73" s="1"/>
      <c r="N73" s="1"/>
      <c r="O73" s="1">
        <f t="shared" si="20"/>
        <v>1</v>
      </c>
      <c r="P73" s="5"/>
      <c r="Q73" s="5">
        <f t="shared" si="21"/>
        <v>0</v>
      </c>
      <c r="R73" s="5">
        <f t="shared" si="24"/>
        <v>0</v>
      </c>
      <c r="S73" s="5"/>
      <c r="T73" s="5"/>
      <c r="U73" s="1"/>
      <c r="V73" s="1">
        <f t="shared" si="22"/>
        <v>33</v>
      </c>
      <c r="W73" s="1">
        <f t="shared" si="23"/>
        <v>33</v>
      </c>
      <c r="X73" s="1">
        <v>2</v>
      </c>
      <c r="Y73" s="1">
        <v>0</v>
      </c>
      <c r="Z73" s="1">
        <v>4.4000000000000004</v>
      </c>
      <c r="AA73" s="1">
        <v>1.6</v>
      </c>
      <c r="AB73" s="1">
        <v>1.8</v>
      </c>
      <c r="AC73" s="1">
        <v>2.4</v>
      </c>
      <c r="AD73" s="1">
        <v>4.2</v>
      </c>
      <c r="AE73" s="1">
        <v>2.4</v>
      </c>
      <c r="AF73" s="1">
        <v>3</v>
      </c>
      <c r="AG73" s="1">
        <v>2.6</v>
      </c>
      <c r="AH73" s="1" t="s">
        <v>116</v>
      </c>
      <c r="AI73" s="1">
        <f t="shared" si="25"/>
        <v>0</v>
      </c>
      <c r="AJ73" s="1">
        <f t="shared" si="26"/>
        <v>0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 t="s">
        <v>117</v>
      </c>
      <c r="B74" s="1" t="s">
        <v>39</v>
      </c>
      <c r="C74" s="1">
        <v>101.03100000000001</v>
      </c>
      <c r="D74" s="1"/>
      <c r="E74" s="1">
        <v>43.207000000000001</v>
      </c>
      <c r="F74" s="1">
        <v>50.341999999999999</v>
      </c>
      <c r="G74" s="7">
        <v>1</v>
      </c>
      <c r="H74" s="1">
        <v>45</v>
      </c>
      <c r="I74" s="1" t="s">
        <v>37</v>
      </c>
      <c r="J74" s="1">
        <v>44</v>
      </c>
      <c r="K74" s="1">
        <f t="shared" si="19"/>
        <v>-0.79299999999999926</v>
      </c>
      <c r="L74" s="1"/>
      <c r="M74" s="1"/>
      <c r="N74" s="1">
        <v>19.895799999999991</v>
      </c>
      <c r="O74" s="1">
        <f t="shared" si="20"/>
        <v>8.6414000000000009</v>
      </c>
      <c r="P74" s="5">
        <f t="shared" ref="P74:P85" si="27">14*O74-N74-F74</f>
        <v>50.741800000000012</v>
      </c>
      <c r="Q74" s="5">
        <f t="shared" si="21"/>
        <v>51</v>
      </c>
      <c r="R74" s="5">
        <f t="shared" si="24"/>
        <v>31</v>
      </c>
      <c r="S74" s="5">
        <v>20</v>
      </c>
      <c r="T74" s="5"/>
      <c r="U74" s="1"/>
      <c r="V74" s="1">
        <f t="shared" si="22"/>
        <v>14.029879417686947</v>
      </c>
      <c r="W74" s="1">
        <f t="shared" si="23"/>
        <v>8.1280579535723358</v>
      </c>
      <c r="X74" s="1">
        <v>8.1951999999999998</v>
      </c>
      <c r="Y74" s="1">
        <v>2.601</v>
      </c>
      <c r="Z74" s="1">
        <v>13.05</v>
      </c>
      <c r="AA74" s="1">
        <v>5.1883999999999997</v>
      </c>
      <c r="AB74" s="1">
        <v>6.6912000000000003</v>
      </c>
      <c r="AC74" s="1">
        <v>4.3393999999999986</v>
      </c>
      <c r="AD74" s="1">
        <v>5.7092000000000001</v>
      </c>
      <c r="AE74" s="1">
        <v>11.191599999999999</v>
      </c>
      <c r="AF74" s="1">
        <v>6.2799999999999994</v>
      </c>
      <c r="AG74" s="1">
        <v>0</v>
      </c>
      <c r="AH74" s="1" t="s">
        <v>118</v>
      </c>
      <c r="AI74" s="1">
        <f t="shared" si="25"/>
        <v>31</v>
      </c>
      <c r="AJ74" s="1">
        <f t="shared" si="26"/>
        <v>20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 t="s">
        <v>119</v>
      </c>
      <c r="B75" s="1" t="s">
        <v>36</v>
      </c>
      <c r="C75" s="1">
        <v>59</v>
      </c>
      <c r="D75" s="1"/>
      <c r="E75" s="1">
        <v>29</v>
      </c>
      <c r="F75" s="1">
        <v>18</v>
      </c>
      <c r="G75" s="7">
        <v>0.41</v>
      </c>
      <c r="H75" s="1">
        <v>50</v>
      </c>
      <c r="I75" s="1" t="s">
        <v>37</v>
      </c>
      <c r="J75" s="1">
        <v>29</v>
      </c>
      <c r="K75" s="1">
        <f t="shared" si="19"/>
        <v>0</v>
      </c>
      <c r="L75" s="1"/>
      <c r="M75" s="1"/>
      <c r="N75" s="1">
        <v>23.8</v>
      </c>
      <c r="O75" s="1">
        <f t="shared" si="20"/>
        <v>5.8</v>
      </c>
      <c r="P75" s="5">
        <f t="shared" si="27"/>
        <v>39.400000000000006</v>
      </c>
      <c r="Q75" s="5">
        <f t="shared" si="21"/>
        <v>39</v>
      </c>
      <c r="R75" s="5">
        <f t="shared" si="24"/>
        <v>39</v>
      </c>
      <c r="S75" s="5"/>
      <c r="T75" s="5"/>
      <c r="U75" s="1"/>
      <c r="V75" s="1">
        <f t="shared" si="22"/>
        <v>13.931034482758621</v>
      </c>
      <c r="W75" s="1">
        <f t="shared" si="23"/>
        <v>7.2068965517241379</v>
      </c>
      <c r="X75" s="1">
        <v>5.2</v>
      </c>
      <c r="Y75" s="1">
        <v>5.2</v>
      </c>
      <c r="Z75" s="1">
        <v>6</v>
      </c>
      <c r="AA75" s="1">
        <v>4.2</v>
      </c>
      <c r="AB75" s="1">
        <v>4.8</v>
      </c>
      <c r="AC75" s="1">
        <v>3</v>
      </c>
      <c r="AD75" s="1">
        <v>4.8</v>
      </c>
      <c r="AE75" s="1">
        <v>5.8</v>
      </c>
      <c r="AF75" s="1">
        <v>0.2</v>
      </c>
      <c r="AG75" s="1">
        <v>0</v>
      </c>
      <c r="AH75" s="1" t="s">
        <v>120</v>
      </c>
      <c r="AI75" s="1">
        <f t="shared" si="25"/>
        <v>15.989999999999998</v>
      </c>
      <c r="AJ75" s="1">
        <f t="shared" si="26"/>
        <v>0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 t="s">
        <v>121</v>
      </c>
      <c r="B76" s="1" t="s">
        <v>39</v>
      </c>
      <c r="C76" s="1">
        <v>43.415999999999997</v>
      </c>
      <c r="D76" s="1">
        <v>2.7440000000000002</v>
      </c>
      <c r="E76" s="1">
        <v>13.951000000000001</v>
      </c>
      <c r="F76" s="1">
        <v>27.492000000000001</v>
      </c>
      <c r="G76" s="7">
        <v>1</v>
      </c>
      <c r="H76" s="1">
        <v>50</v>
      </c>
      <c r="I76" s="1" t="s">
        <v>37</v>
      </c>
      <c r="J76" s="1">
        <v>13.5</v>
      </c>
      <c r="K76" s="1">
        <f t="shared" si="19"/>
        <v>0.45100000000000051</v>
      </c>
      <c r="L76" s="1"/>
      <c r="M76" s="1"/>
      <c r="N76" s="1">
        <v>84.713800000000006</v>
      </c>
      <c r="O76" s="1">
        <f t="shared" si="20"/>
        <v>2.7902</v>
      </c>
      <c r="P76" s="5"/>
      <c r="Q76" s="5">
        <f t="shared" si="21"/>
        <v>0</v>
      </c>
      <c r="R76" s="5">
        <f t="shared" si="24"/>
        <v>0</v>
      </c>
      <c r="S76" s="5"/>
      <c r="T76" s="5"/>
      <c r="U76" s="1"/>
      <c r="V76" s="1">
        <f t="shared" si="22"/>
        <v>40.21424987456097</v>
      </c>
      <c r="W76" s="1">
        <f t="shared" si="23"/>
        <v>40.21424987456097</v>
      </c>
      <c r="X76" s="1">
        <v>10.2844</v>
      </c>
      <c r="Y76" s="1">
        <v>6.5091999999999999</v>
      </c>
      <c r="Z76" s="1">
        <v>6.9062000000000001</v>
      </c>
      <c r="AA76" s="1">
        <v>10.7676</v>
      </c>
      <c r="AB76" s="1">
        <v>6.8975999999999997</v>
      </c>
      <c r="AC76" s="1">
        <v>7.0321999999999996</v>
      </c>
      <c r="AD76" s="1">
        <v>1.5152000000000001</v>
      </c>
      <c r="AE76" s="1">
        <v>5.5682</v>
      </c>
      <c r="AF76" s="1">
        <v>5.5846</v>
      </c>
      <c r="AG76" s="1">
        <v>0</v>
      </c>
      <c r="AH76" s="1" t="s">
        <v>122</v>
      </c>
      <c r="AI76" s="1">
        <f t="shared" si="25"/>
        <v>0</v>
      </c>
      <c r="AJ76" s="1">
        <f t="shared" si="26"/>
        <v>0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 t="s">
        <v>123</v>
      </c>
      <c r="B77" s="1" t="s">
        <v>36</v>
      </c>
      <c r="C77" s="1">
        <v>25</v>
      </c>
      <c r="D77" s="1">
        <v>3</v>
      </c>
      <c r="E77" s="1">
        <v>22</v>
      </c>
      <c r="F77" s="1"/>
      <c r="G77" s="7">
        <v>0.35</v>
      </c>
      <c r="H77" s="1">
        <v>50</v>
      </c>
      <c r="I77" s="1" t="s">
        <v>37</v>
      </c>
      <c r="J77" s="1">
        <v>28</v>
      </c>
      <c r="K77" s="1">
        <f t="shared" si="19"/>
        <v>-6</v>
      </c>
      <c r="L77" s="1"/>
      <c r="M77" s="1"/>
      <c r="N77" s="1">
        <v>44.8</v>
      </c>
      <c r="O77" s="1">
        <f t="shared" si="20"/>
        <v>4.4000000000000004</v>
      </c>
      <c r="P77" s="5">
        <f t="shared" si="27"/>
        <v>16.800000000000011</v>
      </c>
      <c r="Q77" s="5">
        <f t="shared" si="21"/>
        <v>17</v>
      </c>
      <c r="R77" s="5">
        <f t="shared" si="24"/>
        <v>17</v>
      </c>
      <c r="S77" s="5"/>
      <c r="T77" s="5"/>
      <c r="U77" s="1"/>
      <c r="V77" s="1">
        <f t="shared" si="22"/>
        <v>14.045454545454543</v>
      </c>
      <c r="W77" s="1">
        <f t="shared" si="23"/>
        <v>10.18181818181818</v>
      </c>
      <c r="X77" s="1">
        <v>5.8</v>
      </c>
      <c r="Y77" s="1">
        <v>3.8</v>
      </c>
      <c r="Z77" s="1">
        <v>3.2</v>
      </c>
      <c r="AA77" s="1">
        <v>1.2</v>
      </c>
      <c r="AB77" s="1">
        <v>0</v>
      </c>
      <c r="AC77" s="1">
        <v>3.2</v>
      </c>
      <c r="AD77" s="1">
        <v>0</v>
      </c>
      <c r="AE77" s="1">
        <v>0</v>
      </c>
      <c r="AF77" s="1">
        <v>0</v>
      </c>
      <c r="AG77" s="1">
        <v>0</v>
      </c>
      <c r="AH77" s="1" t="s">
        <v>124</v>
      </c>
      <c r="AI77" s="1">
        <f t="shared" si="25"/>
        <v>5.9499999999999993</v>
      </c>
      <c r="AJ77" s="1">
        <f t="shared" si="26"/>
        <v>0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 t="s">
        <v>125</v>
      </c>
      <c r="B78" s="1" t="s">
        <v>39</v>
      </c>
      <c r="C78" s="1">
        <v>54.923999999999999</v>
      </c>
      <c r="D78" s="1"/>
      <c r="E78" s="1">
        <v>15.667999999999999</v>
      </c>
      <c r="F78" s="1">
        <v>39.256</v>
      </c>
      <c r="G78" s="7">
        <v>1</v>
      </c>
      <c r="H78" s="1">
        <v>50</v>
      </c>
      <c r="I78" s="1" t="s">
        <v>37</v>
      </c>
      <c r="J78" s="1">
        <v>11.5</v>
      </c>
      <c r="K78" s="1">
        <f t="shared" si="19"/>
        <v>4.1679999999999993</v>
      </c>
      <c r="L78" s="1"/>
      <c r="M78" s="1"/>
      <c r="N78" s="1">
        <v>37.338799999999999</v>
      </c>
      <c r="O78" s="1">
        <f t="shared" si="20"/>
        <v>3.1335999999999999</v>
      </c>
      <c r="P78" s="5"/>
      <c r="Q78" s="5">
        <f t="shared" si="21"/>
        <v>0</v>
      </c>
      <c r="R78" s="5">
        <f t="shared" si="24"/>
        <v>0</v>
      </c>
      <c r="S78" s="5"/>
      <c r="T78" s="5"/>
      <c r="U78" s="1"/>
      <c r="V78" s="1">
        <f t="shared" si="22"/>
        <v>24.44306867500638</v>
      </c>
      <c r="W78" s="1">
        <f t="shared" si="23"/>
        <v>24.44306867500638</v>
      </c>
      <c r="X78" s="1">
        <v>6.5902000000000003</v>
      </c>
      <c r="Y78" s="1">
        <v>0.31040000000000001</v>
      </c>
      <c r="Z78" s="1">
        <v>2.1682000000000001</v>
      </c>
      <c r="AA78" s="1">
        <v>8.1053999999999995</v>
      </c>
      <c r="AB78" s="1">
        <v>4.3726000000000003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4" t="s">
        <v>157</v>
      </c>
      <c r="AI78" s="1">
        <f t="shared" si="25"/>
        <v>0</v>
      </c>
      <c r="AJ78" s="1">
        <f t="shared" si="26"/>
        <v>0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 t="s">
        <v>127</v>
      </c>
      <c r="B79" s="1" t="s">
        <v>36</v>
      </c>
      <c r="C79" s="1">
        <v>93</v>
      </c>
      <c r="D79" s="1"/>
      <c r="E79" s="1">
        <v>47</v>
      </c>
      <c r="F79" s="1">
        <v>25</v>
      </c>
      <c r="G79" s="7">
        <v>0.4</v>
      </c>
      <c r="H79" s="1">
        <v>50</v>
      </c>
      <c r="I79" s="1" t="s">
        <v>37</v>
      </c>
      <c r="J79" s="1">
        <v>47</v>
      </c>
      <c r="K79" s="1">
        <f t="shared" si="19"/>
        <v>0</v>
      </c>
      <c r="L79" s="1"/>
      <c r="M79" s="1"/>
      <c r="N79" s="1">
        <v>76.400000000000006</v>
      </c>
      <c r="O79" s="1">
        <f t="shared" si="20"/>
        <v>9.4</v>
      </c>
      <c r="P79" s="5">
        <f t="shared" si="27"/>
        <v>30.199999999999989</v>
      </c>
      <c r="Q79" s="5">
        <f t="shared" si="21"/>
        <v>30</v>
      </c>
      <c r="R79" s="5">
        <f t="shared" si="24"/>
        <v>30</v>
      </c>
      <c r="S79" s="5"/>
      <c r="T79" s="5"/>
      <c r="U79" s="1"/>
      <c r="V79" s="1">
        <f t="shared" si="22"/>
        <v>13.978723404255319</v>
      </c>
      <c r="W79" s="1">
        <f t="shared" si="23"/>
        <v>10.787234042553191</v>
      </c>
      <c r="X79" s="1">
        <v>10.6</v>
      </c>
      <c r="Y79" s="1">
        <v>9.1999999999999993</v>
      </c>
      <c r="Z79" s="1">
        <v>9.1999999999999993</v>
      </c>
      <c r="AA79" s="1">
        <v>4.5999999999999996</v>
      </c>
      <c r="AB79" s="1">
        <v>8</v>
      </c>
      <c r="AC79" s="1">
        <v>8</v>
      </c>
      <c r="AD79" s="1">
        <v>4</v>
      </c>
      <c r="AE79" s="1">
        <v>5.8</v>
      </c>
      <c r="AF79" s="1">
        <v>1.6</v>
      </c>
      <c r="AG79" s="1">
        <v>0</v>
      </c>
      <c r="AH79" s="1" t="s">
        <v>128</v>
      </c>
      <c r="AI79" s="1">
        <f t="shared" si="25"/>
        <v>12</v>
      </c>
      <c r="AJ79" s="1">
        <f t="shared" si="26"/>
        <v>0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 t="s">
        <v>129</v>
      </c>
      <c r="B80" s="1" t="s">
        <v>36</v>
      </c>
      <c r="C80" s="1">
        <v>49</v>
      </c>
      <c r="D80" s="1"/>
      <c r="E80" s="1">
        <v>27</v>
      </c>
      <c r="F80" s="1"/>
      <c r="G80" s="7">
        <v>0.41</v>
      </c>
      <c r="H80" s="1">
        <v>50</v>
      </c>
      <c r="I80" s="1" t="s">
        <v>37</v>
      </c>
      <c r="J80" s="1">
        <v>28</v>
      </c>
      <c r="K80" s="1">
        <f t="shared" si="19"/>
        <v>-1</v>
      </c>
      <c r="L80" s="1"/>
      <c r="M80" s="1"/>
      <c r="N80" s="1">
        <v>61</v>
      </c>
      <c r="O80" s="1">
        <f t="shared" si="20"/>
        <v>5.4</v>
      </c>
      <c r="P80" s="5">
        <f t="shared" si="27"/>
        <v>14.600000000000009</v>
      </c>
      <c r="Q80" s="5">
        <f t="shared" si="21"/>
        <v>15</v>
      </c>
      <c r="R80" s="5">
        <f t="shared" si="24"/>
        <v>15</v>
      </c>
      <c r="S80" s="5"/>
      <c r="T80" s="5"/>
      <c r="U80" s="1"/>
      <c r="V80" s="1">
        <f t="shared" si="22"/>
        <v>14.074074074074073</v>
      </c>
      <c r="W80" s="1">
        <f t="shared" si="23"/>
        <v>11.296296296296296</v>
      </c>
      <c r="X80" s="1">
        <v>8</v>
      </c>
      <c r="Y80" s="1">
        <v>5.2</v>
      </c>
      <c r="Z80" s="1">
        <v>4.8</v>
      </c>
      <c r="AA80" s="1">
        <v>3.4</v>
      </c>
      <c r="AB80" s="1">
        <v>4</v>
      </c>
      <c r="AC80" s="1">
        <v>3.6</v>
      </c>
      <c r="AD80" s="1">
        <v>2.2000000000000002</v>
      </c>
      <c r="AE80" s="1">
        <v>5.2</v>
      </c>
      <c r="AF80" s="1">
        <v>0.4</v>
      </c>
      <c r="AG80" s="1">
        <v>0</v>
      </c>
      <c r="AH80" s="1" t="s">
        <v>130</v>
      </c>
      <c r="AI80" s="1">
        <f t="shared" si="25"/>
        <v>6.1499999999999995</v>
      </c>
      <c r="AJ80" s="1">
        <f t="shared" si="26"/>
        <v>0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 t="s">
        <v>131</v>
      </c>
      <c r="B81" s="1" t="s">
        <v>39</v>
      </c>
      <c r="C81" s="1">
        <v>76.694000000000003</v>
      </c>
      <c r="D81" s="1"/>
      <c r="E81" s="1">
        <v>54.591000000000001</v>
      </c>
      <c r="F81" s="1">
        <v>16.727</v>
      </c>
      <c r="G81" s="7">
        <v>1</v>
      </c>
      <c r="H81" s="1">
        <v>50</v>
      </c>
      <c r="I81" s="1" t="s">
        <v>37</v>
      </c>
      <c r="J81" s="1">
        <v>66.010000000000005</v>
      </c>
      <c r="K81" s="1">
        <f t="shared" si="19"/>
        <v>-11.419000000000004</v>
      </c>
      <c r="L81" s="1"/>
      <c r="M81" s="1"/>
      <c r="N81" s="1"/>
      <c r="O81" s="1">
        <f t="shared" si="20"/>
        <v>10.918200000000001</v>
      </c>
      <c r="P81" s="5">
        <f>11*O81-N81-F81</f>
        <v>103.3732</v>
      </c>
      <c r="Q81" s="5">
        <f t="shared" si="21"/>
        <v>103</v>
      </c>
      <c r="R81" s="5">
        <f t="shared" si="24"/>
        <v>53</v>
      </c>
      <c r="S81" s="5">
        <v>50</v>
      </c>
      <c r="T81" s="5"/>
      <c r="U81" s="1"/>
      <c r="V81" s="1">
        <f t="shared" si="22"/>
        <v>10.965818541517832</v>
      </c>
      <c r="W81" s="1">
        <f t="shared" si="23"/>
        <v>1.5320290890439816</v>
      </c>
      <c r="X81" s="1">
        <v>4.0503999999999998</v>
      </c>
      <c r="Y81" s="1">
        <v>4.0061999999999998</v>
      </c>
      <c r="Z81" s="1">
        <v>3.3837999999999999</v>
      </c>
      <c r="AA81" s="1">
        <v>6.1459999999999999</v>
      </c>
      <c r="AB81" s="1">
        <v>9.9025999999999996</v>
      </c>
      <c r="AC81" s="1">
        <v>8.4158000000000008</v>
      </c>
      <c r="AD81" s="1">
        <v>6.2114000000000003</v>
      </c>
      <c r="AE81" s="1">
        <v>5.2862</v>
      </c>
      <c r="AF81" s="1">
        <v>6.516</v>
      </c>
      <c r="AG81" s="1">
        <v>0</v>
      </c>
      <c r="AH81" s="1"/>
      <c r="AI81" s="1">
        <f t="shared" si="25"/>
        <v>53</v>
      </c>
      <c r="AJ81" s="1">
        <f t="shared" si="26"/>
        <v>50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 t="s">
        <v>132</v>
      </c>
      <c r="B82" s="1" t="s">
        <v>36</v>
      </c>
      <c r="C82" s="1">
        <v>19</v>
      </c>
      <c r="D82" s="1"/>
      <c r="E82" s="1">
        <v>10</v>
      </c>
      <c r="F82" s="1"/>
      <c r="G82" s="7">
        <v>0.3</v>
      </c>
      <c r="H82" s="1">
        <v>50</v>
      </c>
      <c r="I82" s="1" t="s">
        <v>37</v>
      </c>
      <c r="J82" s="1">
        <v>12</v>
      </c>
      <c r="K82" s="1">
        <f t="shared" si="19"/>
        <v>-2</v>
      </c>
      <c r="L82" s="1"/>
      <c r="M82" s="1"/>
      <c r="N82" s="1">
        <v>52</v>
      </c>
      <c r="O82" s="1">
        <f t="shared" si="20"/>
        <v>2</v>
      </c>
      <c r="P82" s="5"/>
      <c r="Q82" s="5">
        <f t="shared" si="21"/>
        <v>0</v>
      </c>
      <c r="R82" s="5">
        <f t="shared" si="24"/>
        <v>0</v>
      </c>
      <c r="S82" s="5"/>
      <c r="T82" s="5"/>
      <c r="U82" s="1"/>
      <c r="V82" s="1">
        <f t="shared" si="22"/>
        <v>26</v>
      </c>
      <c r="W82" s="1">
        <f t="shared" si="23"/>
        <v>26</v>
      </c>
      <c r="X82" s="1">
        <v>6.2</v>
      </c>
      <c r="Y82" s="1">
        <v>2.8</v>
      </c>
      <c r="Z82" s="1">
        <v>3.2</v>
      </c>
      <c r="AA82" s="1">
        <v>3.6</v>
      </c>
      <c r="AB82" s="1">
        <v>3.4</v>
      </c>
      <c r="AC82" s="1">
        <v>2.4</v>
      </c>
      <c r="AD82" s="1">
        <v>4.2</v>
      </c>
      <c r="AE82" s="1">
        <v>1.2</v>
      </c>
      <c r="AF82" s="1">
        <v>0</v>
      </c>
      <c r="AG82" s="1">
        <v>0</v>
      </c>
      <c r="AH82" s="1" t="s">
        <v>133</v>
      </c>
      <c r="AI82" s="1">
        <f t="shared" si="25"/>
        <v>0</v>
      </c>
      <c r="AJ82" s="1">
        <f t="shared" si="26"/>
        <v>0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 t="s">
        <v>134</v>
      </c>
      <c r="B83" s="1" t="s">
        <v>36</v>
      </c>
      <c r="C83" s="1">
        <v>13</v>
      </c>
      <c r="D83" s="1"/>
      <c r="E83" s="1">
        <v>6</v>
      </c>
      <c r="F83" s="1"/>
      <c r="G83" s="7">
        <v>0.18</v>
      </c>
      <c r="H83" s="1">
        <v>50</v>
      </c>
      <c r="I83" s="1" t="s">
        <v>37</v>
      </c>
      <c r="J83" s="1">
        <v>32</v>
      </c>
      <c r="K83" s="1">
        <f t="shared" si="19"/>
        <v>-26</v>
      </c>
      <c r="L83" s="1"/>
      <c r="M83" s="1"/>
      <c r="N83" s="1">
        <v>35.4</v>
      </c>
      <c r="O83" s="1">
        <f t="shared" si="20"/>
        <v>1.2</v>
      </c>
      <c r="P83" s="5"/>
      <c r="Q83" s="5">
        <f t="shared" si="21"/>
        <v>0</v>
      </c>
      <c r="R83" s="5">
        <f t="shared" si="24"/>
        <v>0</v>
      </c>
      <c r="S83" s="5"/>
      <c r="T83" s="5"/>
      <c r="U83" s="1"/>
      <c r="V83" s="1">
        <f t="shared" si="22"/>
        <v>29.5</v>
      </c>
      <c r="W83" s="1">
        <f t="shared" si="23"/>
        <v>29.5</v>
      </c>
      <c r="X83" s="1">
        <v>4.5999999999999996</v>
      </c>
      <c r="Y83" s="1">
        <v>1.4</v>
      </c>
      <c r="Z83" s="1">
        <v>2.8</v>
      </c>
      <c r="AA83" s="1">
        <v>0</v>
      </c>
      <c r="AB83" s="1">
        <v>4</v>
      </c>
      <c r="AC83" s="1">
        <v>0.2</v>
      </c>
      <c r="AD83" s="1">
        <v>1.2</v>
      </c>
      <c r="AE83" s="1">
        <v>1.8</v>
      </c>
      <c r="AF83" s="1">
        <v>2.8</v>
      </c>
      <c r="AG83" s="1">
        <v>0</v>
      </c>
      <c r="AH83" s="1" t="s">
        <v>135</v>
      </c>
      <c r="AI83" s="1">
        <f t="shared" si="25"/>
        <v>0</v>
      </c>
      <c r="AJ83" s="1">
        <f t="shared" si="26"/>
        <v>0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 t="s">
        <v>136</v>
      </c>
      <c r="B84" s="1" t="s">
        <v>39</v>
      </c>
      <c r="C84" s="1">
        <v>42.29</v>
      </c>
      <c r="D84" s="1"/>
      <c r="E84" s="1">
        <v>16.422999999999998</v>
      </c>
      <c r="F84" s="1">
        <v>23.091000000000001</v>
      </c>
      <c r="G84" s="7">
        <v>1</v>
      </c>
      <c r="H84" s="1" t="e">
        <v>#N/A</v>
      </c>
      <c r="I84" s="1" t="s">
        <v>37</v>
      </c>
      <c r="J84" s="1">
        <v>14</v>
      </c>
      <c r="K84" s="1">
        <f t="shared" si="19"/>
        <v>2.4229999999999983</v>
      </c>
      <c r="L84" s="1"/>
      <c r="M84" s="1"/>
      <c r="N84" s="1">
        <v>21.08919999999998</v>
      </c>
      <c r="O84" s="1">
        <f t="shared" si="20"/>
        <v>3.2845999999999997</v>
      </c>
      <c r="P84" s="5"/>
      <c r="Q84" s="5">
        <f t="shared" si="21"/>
        <v>0</v>
      </c>
      <c r="R84" s="5">
        <f t="shared" si="24"/>
        <v>0</v>
      </c>
      <c r="S84" s="5"/>
      <c r="T84" s="5"/>
      <c r="U84" s="1"/>
      <c r="V84" s="1">
        <f t="shared" si="22"/>
        <v>13.450709371004075</v>
      </c>
      <c r="W84" s="1">
        <f t="shared" si="23"/>
        <v>13.450709371004075</v>
      </c>
      <c r="X84" s="1">
        <v>4.3287999999999993</v>
      </c>
      <c r="Y84" s="1">
        <v>3.9944000000000002</v>
      </c>
      <c r="Z84" s="1">
        <v>5.4640000000000004</v>
      </c>
      <c r="AA84" s="1">
        <v>1.0298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 t="s">
        <v>137</v>
      </c>
      <c r="AI84" s="1">
        <f t="shared" si="25"/>
        <v>0</v>
      </c>
      <c r="AJ84" s="1">
        <f t="shared" si="26"/>
        <v>0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 t="s">
        <v>138</v>
      </c>
      <c r="B85" s="1" t="s">
        <v>36</v>
      </c>
      <c r="C85" s="1">
        <v>19</v>
      </c>
      <c r="D85" s="1"/>
      <c r="E85" s="1">
        <v>6</v>
      </c>
      <c r="F85" s="1">
        <v>11</v>
      </c>
      <c r="G85" s="7">
        <v>0.4</v>
      </c>
      <c r="H85" s="1" t="e">
        <v>#N/A</v>
      </c>
      <c r="I85" s="1" t="s">
        <v>37</v>
      </c>
      <c r="J85" s="1">
        <v>6</v>
      </c>
      <c r="K85" s="1">
        <f t="shared" si="19"/>
        <v>0</v>
      </c>
      <c r="L85" s="1"/>
      <c r="M85" s="1"/>
      <c r="N85" s="1"/>
      <c r="O85" s="1">
        <f t="shared" si="20"/>
        <v>1.2</v>
      </c>
      <c r="P85" s="5">
        <f t="shared" si="27"/>
        <v>5.8000000000000007</v>
      </c>
      <c r="Q85" s="5">
        <f t="shared" si="21"/>
        <v>6</v>
      </c>
      <c r="R85" s="5">
        <f t="shared" si="24"/>
        <v>6</v>
      </c>
      <c r="S85" s="5"/>
      <c r="T85" s="5"/>
      <c r="U85" s="1"/>
      <c r="V85" s="1">
        <f t="shared" si="22"/>
        <v>14.166666666666668</v>
      </c>
      <c r="W85" s="1">
        <f t="shared" si="23"/>
        <v>9.1666666666666679</v>
      </c>
      <c r="X85" s="1">
        <v>1</v>
      </c>
      <c r="Y85" s="1">
        <v>1</v>
      </c>
      <c r="Z85" s="1">
        <v>1.4</v>
      </c>
      <c r="AA85" s="1">
        <v>2</v>
      </c>
      <c r="AB85" s="1">
        <v>0.8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4" t="s">
        <v>126</v>
      </c>
      <c r="AI85" s="1">
        <f t="shared" si="25"/>
        <v>2.4000000000000004</v>
      </c>
      <c r="AJ85" s="1">
        <f t="shared" si="26"/>
        <v>0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5" t="s">
        <v>139</v>
      </c>
      <c r="B86" s="15" t="s">
        <v>39</v>
      </c>
      <c r="C86" s="15">
        <v>8.4760000000000009</v>
      </c>
      <c r="D86" s="15"/>
      <c r="E86" s="15">
        <v>2.5259999999999998</v>
      </c>
      <c r="F86" s="15">
        <v>5.109</v>
      </c>
      <c r="G86" s="16">
        <v>0</v>
      </c>
      <c r="H86" s="15"/>
      <c r="I86" s="15" t="s">
        <v>37</v>
      </c>
      <c r="J86" s="15">
        <v>2.64</v>
      </c>
      <c r="K86" s="15">
        <f t="shared" si="19"/>
        <v>-0.11400000000000032</v>
      </c>
      <c r="L86" s="15"/>
      <c r="M86" s="15"/>
      <c r="N86" s="15"/>
      <c r="O86" s="15">
        <f t="shared" si="20"/>
        <v>0.50519999999999998</v>
      </c>
      <c r="P86" s="17"/>
      <c r="Q86" s="5">
        <f t="shared" si="21"/>
        <v>0</v>
      </c>
      <c r="R86" s="5">
        <f t="shared" si="24"/>
        <v>0</v>
      </c>
      <c r="S86" s="5"/>
      <c r="T86" s="17"/>
      <c r="U86" s="15"/>
      <c r="V86" s="1">
        <f t="shared" si="22"/>
        <v>10.112826603325416</v>
      </c>
      <c r="W86" s="15">
        <f t="shared" si="23"/>
        <v>10.112826603325416</v>
      </c>
      <c r="X86" s="15">
        <v>1.0038</v>
      </c>
      <c r="Y86" s="15">
        <v>0.16639999999999999</v>
      </c>
      <c r="Z86" s="15">
        <v>0.33379999999999999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 t="s">
        <v>140</v>
      </c>
      <c r="AI86" s="1">
        <f t="shared" si="25"/>
        <v>0</v>
      </c>
      <c r="AJ86" s="1">
        <f t="shared" si="26"/>
        <v>0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5" t="s">
        <v>170</v>
      </c>
      <c r="B87" s="15" t="s">
        <v>36</v>
      </c>
      <c r="C87" s="15"/>
      <c r="D87" s="15"/>
      <c r="E87" s="15"/>
      <c r="F87" s="15"/>
      <c r="G87" s="16">
        <v>0</v>
      </c>
      <c r="H87" s="15"/>
      <c r="I87" s="15" t="s">
        <v>37</v>
      </c>
      <c r="J87" s="15"/>
      <c r="K87" s="15">
        <f t="shared" si="19"/>
        <v>0</v>
      </c>
      <c r="L87" s="15"/>
      <c r="M87" s="15"/>
      <c r="N87" s="15"/>
      <c r="O87" s="15">
        <f t="shared" si="20"/>
        <v>0</v>
      </c>
      <c r="P87" s="17"/>
      <c r="Q87" s="5">
        <f t="shared" si="21"/>
        <v>0</v>
      </c>
      <c r="R87" s="5">
        <f t="shared" si="24"/>
        <v>0</v>
      </c>
      <c r="S87" s="5"/>
      <c r="T87" s="17"/>
      <c r="U87" s="15"/>
      <c r="V87" s="1" t="e">
        <f t="shared" si="22"/>
        <v>#DIV/0!</v>
      </c>
      <c r="W87" s="15" t="e">
        <f t="shared" si="23"/>
        <v>#DIV/0!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 t="s">
        <v>141</v>
      </c>
      <c r="AI87" s="1">
        <f t="shared" si="25"/>
        <v>0</v>
      </c>
      <c r="AJ87" s="1">
        <f t="shared" si="26"/>
        <v>0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5" t="s">
        <v>142</v>
      </c>
      <c r="B88" s="15" t="s">
        <v>39</v>
      </c>
      <c r="C88" s="15"/>
      <c r="D88" s="15"/>
      <c r="E88" s="15"/>
      <c r="F88" s="15"/>
      <c r="G88" s="16">
        <v>0</v>
      </c>
      <c r="H88" s="15">
        <v>45</v>
      </c>
      <c r="I88" s="15" t="s">
        <v>37</v>
      </c>
      <c r="J88" s="15"/>
      <c r="K88" s="15">
        <f t="shared" si="19"/>
        <v>0</v>
      </c>
      <c r="L88" s="15"/>
      <c r="M88" s="15"/>
      <c r="N88" s="15"/>
      <c r="O88" s="15">
        <f t="shared" si="20"/>
        <v>0</v>
      </c>
      <c r="P88" s="17"/>
      <c r="Q88" s="5">
        <f t="shared" si="21"/>
        <v>0</v>
      </c>
      <c r="R88" s="5">
        <f t="shared" si="24"/>
        <v>0</v>
      </c>
      <c r="S88" s="5"/>
      <c r="T88" s="17"/>
      <c r="U88" s="15"/>
      <c r="V88" s="1" t="e">
        <f t="shared" si="22"/>
        <v>#DIV/0!</v>
      </c>
      <c r="W88" s="15" t="e">
        <f t="shared" si="23"/>
        <v>#DIV/0!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 t="s">
        <v>68</v>
      </c>
      <c r="AI88" s="1">
        <f t="shared" si="25"/>
        <v>0</v>
      </c>
      <c r="AJ88" s="1">
        <f t="shared" si="26"/>
        <v>0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5" t="s">
        <v>143</v>
      </c>
      <c r="B89" s="15" t="s">
        <v>36</v>
      </c>
      <c r="C89" s="15">
        <v>3</v>
      </c>
      <c r="D89" s="15"/>
      <c r="E89" s="15">
        <v>1</v>
      </c>
      <c r="F89" s="15">
        <v>2</v>
      </c>
      <c r="G89" s="16">
        <v>0</v>
      </c>
      <c r="H89" s="15">
        <v>50</v>
      </c>
      <c r="I89" s="15" t="s">
        <v>37</v>
      </c>
      <c r="J89" s="15">
        <v>0.8</v>
      </c>
      <c r="K89" s="15">
        <f t="shared" si="19"/>
        <v>0.19999999999999996</v>
      </c>
      <c r="L89" s="15"/>
      <c r="M89" s="15"/>
      <c r="N89" s="15"/>
      <c r="O89" s="15">
        <f t="shared" si="20"/>
        <v>0.2</v>
      </c>
      <c r="P89" s="17"/>
      <c r="Q89" s="5">
        <f t="shared" si="21"/>
        <v>0</v>
      </c>
      <c r="R89" s="5">
        <f t="shared" si="24"/>
        <v>0</v>
      </c>
      <c r="S89" s="5"/>
      <c r="T89" s="17"/>
      <c r="U89" s="15"/>
      <c r="V89" s="1">
        <f t="shared" si="22"/>
        <v>10</v>
      </c>
      <c r="W89" s="15">
        <f t="shared" si="23"/>
        <v>10</v>
      </c>
      <c r="X89" s="15">
        <v>0.2</v>
      </c>
      <c r="Y89" s="15">
        <v>0.6</v>
      </c>
      <c r="Z89" s="15">
        <v>0.2</v>
      </c>
      <c r="AA89" s="15">
        <v>0.6</v>
      </c>
      <c r="AB89" s="15">
        <v>0.2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 t="s">
        <v>144</v>
      </c>
      <c r="AI89" s="1">
        <f t="shared" si="25"/>
        <v>0</v>
      </c>
      <c r="AJ89" s="1">
        <f t="shared" si="26"/>
        <v>0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 t="s">
        <v>145</v>
      </c>
      <c r="B90" s="1" t="s">
        <v>36</v>
      </c>
      <c r="C90" s="1">
        <v>69</v>
      </c>
      <c r="D90" s="1"/>
      <c r="E90" s="1">
        <v>61</v>
      </c>
      <c r="F90" s="1"/>
      <c r="G90" s="7">
        <v>0.35</v>
      </c>
      <c r="H90" s="1">
        <v>50</v>
      </c>
      <c r="I90" s="1" t="s">
        <v>37</v>
      </c>
      <c r="J90" s="1">
        <v>60</v>
      </c>
      <c r="K90" s="1">
        <f t="shared" si="19"/>
        <v>1</v>
      </c>
      <c r="L90" s="1"/>
      <c r="M90" s="1"/>
      <c r="N90" s="1">
        <v>93</v>
      </c>
      <c r="O90" s="1">
        <f t="shared" si="20"/>
        <v>12.2</v>
      </c>
      <c r="P90" s="5">
        <f t="shared" ref="P90:P92" si="28">14*O90-N90-F90</f>
        <v>77.799999999999983</v>
      </c>
      <c r="Q90" s="5">
        <f t="shared" si="21"/>
        <v>78</v>
      </c>
      <c r="R90" s="5">
        <f t="shared" si="24"/>
        <v>78</v>
      </c>
      <c r="S90" s="5"/>
      <c r="T90" s="5"/>
      <c r="U90" s="1"/>
      <c r="V90" s="1">
        <f t="shared" si="22"/>
        <v>14.016393442622952</v>
      </c>
      <c r="W90" s="1">
        <f t="shared" si="23"/>
        <v>7.6229508196721314</v>
      </c>
      <c r="X90" s="1">
        <v>12</v>
      </c>
      <c r="Y90" s="1">
        <v>5.4</v>
      </c>
      <c r="Z90" s="1">
        <v>13.6</v>
      </c>
      <c r="AA90" s="1">
        <v>2.4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 t="s">
        <v>146</v>
      </c>
      <c r="AI90" s="1">
        <f t="shared" si="25"/>
        <v>27.299999999999997</v>
      </c>
      <c r="AJ90" s="1">
        <f t="shared" si="26"/>
        <v>0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 t="s">
        <v>147</v>
      </c>
      <c r="B91" s="1" t="s">
        <v>39</v>
      </c>
      <c r="C91" s="1">
        <v>107.926</v>
      </c>
      <c r="D91" s="1">
        <v>61.276000000000003</v>
      </c>
      <c r="E91" s="1">
        <v>114.96</v>
      </c>
      <c r="F91" s="1">
        <v>50.716999999999999</v>
      </c>
      <c r="G91" s="7">
        <v>1</v>
      </c>
      <c r="H91" s="1">
        <v>50</v>
      </c>
      <c r="I91" s="1" t="s">
        <v>37</v>
      </c>
      <c r="J91" s="1">
        <v>107.2</v>
      </c>
      <c r="K91" s="1">
        <f t="shared" si="19"/>
        <v>7.7599999999999909</v>
      </c>
      <c r="L91" s="1"/>
      <c r="M91" s="1"/>
      <c r="N91" s="1">
        <v>24.472999999999999</v>
      </c>
      <c r="O91" s="1">
        <f t="shared" si="20"/>
        <v>22.991999999999997</v>
      </c>
      <c r="P91" s="5">
        <f>12*O91-N91-F91</f>
        <v>200.714</v>
      </c>
      <c r="Q91" s="5">
        <f t="shared" si="21"/>
        <v>201</v>
      </c>
      <c r="R91" s="5">
        <f t="shared" si="24"/>
        <v>101</v>
      </c>
      <c r="S91" s="5">
        <v>100</v>
      </c>
      <c r="T91" s="5"/>
      <c r="U91" s="1"/>
      <c r="V91" s="1">
        <f t="shared" si="22"/>
        <v>12.012439109255395</v>
      </c>
      <c r="W91" s="1">
        <f t="shared" si="23"/>
        <v>3.2702679192762703</v>
      </c>
      <c r="X91" s="1">
        <v>13.491</v>
      </c>
      <c r="Y91" s="1">
        <v>16.3978</v>
      </c>
      <c r="Z91" s="1">
        <v>9.9269999999999996</v>
      </c>
      <c r="AA91" s="1">
        <v>10.064</v>
      </c>
      <c r="AB91" s="1">
        <v>14.24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 t="s">
        <v>148</v>
      </c>
      <c r="AI91" s="1">
        <f t="shared" si="25"/>
        <v>101</v>
      </c>
      <c r="AJ91" s="1">
        <f t="shared" si="26"/>
        <v>100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149</v>
      </c>
      <c r="B92" s="1" t="s">
        <v>36</v>
      </c>
      <c r="C92" s="1">
        <v>166</v>
      </c>
      <c r="D92" s="1"/>
      <c r="E92" s="1">
        <v>53</v>
      </c>
      <c r="F92" s="1">
        <v>100</v>
      </c>
      <c r="G92" s="7">
        <v>0.35</v>
      </c>
      <c r="H92" s="1">
        <v>50</v>
      </c>
      <c r="I92" s="1" t="s">
        <v>37</v>
      </c>
      <c r="J92" s="1">
        <v>53</v>
      </c>
      <c r="K92" s="1">
        <f t="shared" si="19"/>
        <v>0</v>
      </c>
      <c r="L92" s="1"/>
      <c r="M92" s="1"/>
      <c r="N92" s="1"/>
      <c r="O92" s="1">
        <f t="shared" si="20"/>
        <v>10.6</v>
      </c>
      <c r="P92" s="5">
        <f t="shared" si="28"/>
        <v>48.400000000000006</v>
      </c>
      <c r="Q92" s="5">
        <f t="shared" si="21"/>
        <v>48</v>
      </c>
      <c r="R92" s="5">
        <f t="shared" si="24"/>
        <v>48</v>
      </c>
      <c r="S92" s="5"/>
      <c r="T92" s="5"/>
      <c r="U92" s="1"/>
      <c r="V92" s="1">
        <f t="shared" si="22"/>
        <v>13.962264150943398</v>
      </c>
      <c r="W92" s="1">
        <f t="shared" si="23"/>
        <v>9.433962264150944</v>
      </c>
      <c r="X92" s="1">
        <v>8.6</v>
      </c>
      <c r="Y92" s="1">
        <v>14.2</v>
      </c>
      <c r="Z92" s="1">
        <v>8.6</v>
      </c>
      <c r="AA92" s="1">
        <v>11.8</v>
      </c>
      <c r="AB92" s="1">
        <v>8.8000000000000007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 t="s">
        <v>150</v>
      </c>
      <c r="AI92" s="1">
        <f t="shared" si="25"/>
        <v>16.799999999999997</v>
      </c>
      <c r="AJ92" s="1">
        <f t="shared" si="26"/>
        <v>0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 t="s">
        <v>151</v>
      </c>
      <c r="B93" s="1" t="s">
        <v>36</v>
      </c>
      <c r="C93" s="1">
        <v>30</v>
      </c>
      <c r="D93" s="1"/>
      <c r="E93" s="1">
        <v>18</v>
      </c>
      <c r="F93" s="1">
        <v>6</v>
      </c>
      <c r="G93" s="7">
        <v>0.28000000000000003</v>
      </c>
      <c r="H93" s="1">
        <v>50</v>
      </c>
      <c r="I93" s="1" t="s">
        <v>37</v>
      </c>
      <c r="J93" s="1">
        <v>17</v>
      </c>
      <c r="K93" s="1">
        <f t="shared" si="19"/>
        <v>1</v>
      </c>
      <c r="L93" s="1"/>
      <c r="M93" s="1"/>
      <c r="N93" s="1"/>
      <c r="O93" s="1">
        <f t="shared" si="20"/>
        <v>3.6</v>
      </c>
      <c r="P93" s="5">
        <f>11*O93-N93-F93</f>
        <v>33.6</v>
      </c>
      <c r="Q93" s="5">
        <f t="shared" si="21"/>
        <v>34</v>
      </c>
      <c r="R93" s="5">
        <f t="shared" si="24"/>
        <v>34</v>
      </c>
      <c r="S93" s="5"/>
      <c r="T93" s="5"/>
      <c r="U93" s="1"/>
      <c r="V93" s="1">
        <f t="shared" si="22"/>
        <v>11.111111111111111</v>
      </c>
      <c r="W93" s="1">
        <f t="shared" si="23"/>
        <v>1.6666666666666665</v>
      </c>
      <c r="X93" s="1">
        <v>1.6</v>
      </c>
      <c r="Y93" s="1">
        <v>0</v>
      </c>
      <c r="Z93" s="1">
        <v>3</v>
      </c>
      <c r="AA93" s="1">
        <v>0.8</v>
      </c>
      <c r="AB93" s="1">
        <v>3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 t="s">
        <v>152</v>
      </c>
      <c r="AI93" s="1">
        <f t="shared" si="25"/>
        <v>9.5200000000000014</v>
      </c>
      <c r="AJ93" s="1">
        <f t="shared" si="26"/>
        <v>0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 t="s">
        <v>159</v>
      </c>
      <c r="B94" s="1" t="s">
        <v>36</v>
      </c>
      <c r="C94" s="1"/>
      <c r="D94" s="1"/>
      <c r="E94" s="1"/>
      <c r="F94" s="1"/>
      <c r="G94" s="7">
        <v>0.3</v>
      </c>
      <c r="H94" s="1" t="e">
        <v>#N/A</v>
      </c>
      <c r="I94" s="1" t="s">
        <v>37</v>
      </c>
      <c r="J94" s="1">
        <v>82</v>
      </c>
      <c r="K94" s="1">
        <f t="shared" si="19"/>
        <v>-82</v>
      </c>
      <c r="L94" s="1">
        <f t="shared" ref="L94" si="29">E94-M94</f>
        <v>0</v>
      </c>
      <c r="M94" s="1"/>
      <c r="N94" s="1"/>
      <c r="O94" s="1">
        <f t="shared" ref="O94" si="30">L94/5</f>
        <v>0</v>
      </c>
      <c r="P94" s="5"/>
      <c r="Q94" s="5">
        <f>T94</f>
        <v>100</v>
      </c>
      <c r="R94" s="5">
        <f t="shared" si="24"/>
        <v>0</v>
      </c>
      <c r="S94" s="5">
        <v>100</v>
      </c>
      <c r="T94" s="18">
        <v>100</v>
      </c>
      <c r="U94" s="1"/>
      <c r="V94" s="1" t="e">
        <f t="shared" ref="V94:V98" si="31">(F94+N94+Q94)/O94</f>
        <v>#DIV/0!</v>
      </c>
      <c r="W94" s="1" t="e">
        <f t="shared" ref="W94:W98" si="32">(F94+N94)/O94</f>
        <v>#DIV/0!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/>
      <c r="AI94" s="1">
        <f t="shared" si="25"/>
        <v>0</v>
      </c>
      <c r="AJ94" s="1">
        <f t="shared" si="26"/>
        <v>30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9" t="s">
        <v>161</v>
      </c>
      <c r="B95" s="19" t="s">
        <v>39</v>
      </c>
      <c r="C95" s="19"/>
      <c r="D95" s="19"/>
      <c r="E95" s="19"/>
      <c r="F95" s="19"/>
      <c r="G95" s="20">
        <v>1</v>
      </c>
      <c r="H95" s="19">
        <v>30</v>
      </c>
      <c r="I95" s="19" t="s">
        <v>37</v>
      </c>
      <c r="J95" s="19"/>
      <c r="K95" s="19"/>
      <c r="L95" s="19"/>
      <c r="M95" s="19"/>
      <c r="N95" s="19"/>
      <c r="O95" s="19">
        <f t="shared" ref="O95:O98" si="33">E95/5</f>
        <v>0</v>
      </c>
      <c r="P95" s="21"/>
      <c r="Q95" s="5">
        <f>T95</f>
        <v>30</v>
      </c>
      <c r="R95" s="5">
        <f t="shared" si="24"/>
        <v>0</v>
      </c>
      <c r="S95" s="5">
        <f>T95</f>
        <v>30</v>
      </c>
      <c r="T95" s="21">
        <v>30</v>
      </c>
      <c r="U95" s="19"/>
      <c r="V95" s="1" t="e">
        <f t="shared" si="31"/>
        <v>#DIV/0!</v>
      </c>
      <c r="W95" s="19" t="e">
        <f t="shared" si="32"/>
        <v>#DIV/0!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 t="s">
        <v>162</v>
      </c>
      <c r="AI95" s="1">
        <f t="shared" si="25"/>
        <v>0</v>
      </c>
      <c r="AJ95" s="1">
        <f t="shared" si="26"/>
        <v>30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52" x14ac:dyDescent="0.25">
      <c r="A96" s="19" t="s">
        <v>163</v>
      </c>
      <c r="B96" s="19" t="s">
        <v>36</v>
      </c>
      <c r="C96" s="19"/>
      <c r="D96" s="19"/>
      <c r="E96" s="19"/>
      <c r="F96" s="19"/>
      <c r="G96" s="20">
        <v>0.3</v>
      </c>
      <c r="H96" s="19">
        <v>45</v>
      </c>
      <c r="I96" s="19" t="s">
        <v>37</v>
      </c>
      <c r="J96" s="19"/>
      <c r="K96" s="19"/>
      <c r="L96" s="19"/>
      <c r="M96" s="19"/>
      <c r="N96" s="19"/>
      <c r="O96" s="19">
        <f t="shared" si="33"/>
        <v>0</v>
      </c>
      <c r="P96" s="21"/>
      <c r="Q96" s="5">
        <f>T96</f>
        <v>42</v>
      </c>
      <c r="R96" s="5">
        <f t="shared" si="24"/>
        <v>0</v>
      </c>
      <c r="S96" s="5">
        <f>T96</f>
        <v>42</v>
      </c>
      <c r="T96" s="21">
        <v>42</v>
      </c>
      <c r="U96" s="19"/>
      <c r="V96" s="1" t="e">
        <f t="shared" si="31"/>
        <v>#DIV/0!</v>
      </c>
      <c r="W96" s="19" t="e">
        <f t="shared" si="32"/>
        <v>#DIV/0!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 t="s">
        <v>164</v>
      </c>
      <c r="AI96" s="1">
        <f t="shared" si="25"/>
        <v>0</v>
      </c>
      <c r="AJ96" s="1">
        <f t="shared" si="26"/>
        <v>12.6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52" x14ac:dyDescent="0.25">
      <c r="A97" s="19" t="s">
        <v>165</v>
      </c>
      <c r="B97" s="19" t="s">
        <v>39</v>
      </c>
      <c r="C97" s="19"/>
      <c r="D97" s="19"/>
      <c r="E97" s="19"/>
      <c r="F97" s="19"/>
      <c r="G97" s="20">
        <v>1</v>
      </c>
      <c r="H97" s="19">
        <v>60</v>
      </c>
      <c r="I97" s="19" t="s">
        <v>37</v>
      </c>
      <c r="J97" s="19"/>
      <c r="K97" s="19"/>
      <c r="L97" s="19"/>
      <c r="M97" s="19"/>
      <c r="N97" s="19"/>
      <c r="O97" s="19">
        <f t="shared" si="33"/>
        <v>0</v>
      </c>
      <c r="P97" s="21"/>
      <c r="Q97" s="5">
        <f>T97</f>
        <v>52</v>
      </c>
      <c r="R97" s="5">
        <f t="shared" si="24"/>
        <v>0</v>
      </c>
      <c r="S97" s="5">
        <f>T97</f>
        <v>52</v>
      </c>
      <c r="T97" s="21">
        <v>52</v>
      </c>
      <c r="U97" s="19"/>
      <c r="V97" s="1" t="e">
        <f t="shared" si="31"/>
        <v>#DIV/0!</v>
      </c>
      <c r="W97" s="19" t="e">
        <f t="shared" si="32"/>
        <v>#DIV/0!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 t="s">
        <v>166</v>
      </c>
      <c r="AI97" s="1">
        <f t="shared" si="25"/>
        <v>0</v>
      </c>
      <c r="AJ97" s="1">
        <f t="shared" si="26"/>
        <v>52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52" x14ac:dyDescent="0.25">
      <c r="A98" s="19" t="s">
        <v>167</v>
      </c>
      <c r="B98" s="19" t="s">
        <v>39</v>
      </c>
      <c r="C98" s="19"/>
      <c r="D98" s="19"/>
      <c r="E98" s="19"/>
      <c r="F98" s="19"/>
      <c r="G98" s="20">
        <v>1</v>
      </c>
      <c r="H98" s="19">
        <v>60</v>
      </c>
      <c r="I98" s="19" t="s">
        <v>37</v>
      </c>
      <c r="J98" s="19"/>
      <c r="K98" s="19"/>
      <c r="L98" s="19"/>
      <c r="M98" s="19"/>
      <c r="N98" s="19"/>
      <c r="O98" s="19">
        <f t="shared" si="33"/>
        <v>0</v>
      </c>
      <c r="P98" s="21"/>
      <c r="Q98" s="5">
        <f>T98</f>
        <v>52</v>
      </c>
      <c r="R98" s="5">
        <f t="shared" si="24"/>
        <v>0</v>
      </c>
      <c r="S98" s="5">
        <f>T98</f>
        <v>52</v>
      </c>
      <c r="T98" s="21">
        <v>52</v>
      </c>
      <c r="U98" s="19"/>
      <c r="V98" s="1" t="e">
        <f t="shared" si="31"/>
        <v>#DIV/0!</v>
      </c>
      <c r="W98" s="19" t="e">
        <f t="shared" si="32"/>
        <v>#DIV/0!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 t="s">
        <v>168</v>
      </c>
      <c r="AI98" s="1">
        <f t="shared" si="25"/>
        <v>0</v>
      </c>
      <c r="AJ98" s="1">
        <f t="shared" si="26"/>
        <v>52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52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</sheetData>
  <autoFilter ref="A3:AI98" xr:uid="{B5D828EE-B902-47BC-B3EA-3AA6331E9DA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2025-04-15T14:12:18Z</dcterms:created>
  <dcterms:modified xsi:type="dcterms:W3CDTF">2025-04-16T10:49:55Z</dcterms:modified>
</cp:coreProperties>
</file>