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2,25 Ост СЫР филиалы\"/>
    </mc:Choice>
  </mc:AlternateContent>
  <xr:revisionPtr revIDLastSave="0" documentId="13_ncr:1_{33825643-B2AF-4A0A-98CA-3B5723C2E3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P35" i="1"/>
  <c r="P33" i="1"/>
  <c r="P8" i="1"/>
  <c r="P7" i="1"/>
  <c r="P5" i="1" s="1"/>
  <c r="O36" i="1"/>
  <c r="T36" i="1" s="1"/>
  <c r="O7" i="1"/>
  <c r="T7" i="1" s="1"/>
  <c r="O8" i="1"/>
  <c r="T8" i="1" s="1"/>
  <c r="O9" i="1"/>
  <c r="T9" i="1" s="1"/>
  <c r="O10" i="1"/>
  <c r="S10" i="1" s="1"/>
  <c r="O11" i="1"/>
  <c r="T11" i="1" s="1"/>
  <c r="O12" i="1"/>
  <c r="T12" i="1" s="1"/>
  <c r="O13" i="1"/>
  <c r="T13" i="1" s="1"/>
  <c r="O14" i="1"/>
  <c r="S14" i="1" s="1"/>
  <c r="O15" i="1"/>
  <c r="T15" i="1" s="1"/>
  <c r="O16" i="1"/>
  <c r="T16" i="1" s="1"/>
  <c r="O17" i="1"/>
  <c r="T17" i="1" s="1"/>
  <c r="O18" i="1"/>
  <c r="S18" i="1" s="1"/>
  <c r="O19" i="1"/>
  <c r="T19" i="1" s="1"/>
  <c r="O20" i="1"/>
  <c r="T20" i="1" s="1"/>
  <c r="O21" i="1"/>
  <c r="T21" i="1" s="1"/>
  <c r="O22" i="1"/>
  <c r="S22" i="1" s="1"/>
  <c r="O23" i="1"/>
  <c r="T23" i="1" s="1"/>
  <c r="O24" i="1"/>
  <c r="T24" i="1" s="1"/>
  <c r="O25" i="1"/>
  <c r="T25" i="1" s="1"/>
  <c r="O26" i="1"/>
  <c r="S26" i="1" s="1"/>
  <c r="O27" i="1"/>
  <c r="T27" i="1" s="1"/>
  <c r="O28" i="1"/>
  <c r="T28" i="1" s="1"/>
  <c r="O29" i="1"/>
  <c r="T29" i="1" s="1"/>
  <c r="O30" i="1"/>
  <c r="S30" i="1" s="1"/>
  <c r="O31" i="1"/>
  <c r="T31" i="1" s="1"/>
  <c r="O32" i="1"/>
  <c r="T32" i="1" s="1"/>
  <c r="O33" i="1"/>
  <c r="T33" i="1" s="1"/>
  <c r="O34" i="1"/>
  <c r="S34" i="1" s="1"/>
  <c r="O35" i="1"/>
  <c r="T35" i="1" s="1"/>
  <c r="O6" i="1"/>
  <c r="S6" i="1" s="1"/>
  <c r="AF36" i="1"/>
  <c r="K36" i="1"/>
  <c r="AF35" i="1"/>
  <c r="K35" i="1"/>
  <c r="AF34" i="1"/>
  <c r="K34" i="1"/>
  <c r="AF33" i="1"/>
  <c r="K33" i="1"/>
  <c r="AF32" i="1"/>
  <c r="K32" i="1"/>
  <c r="AF31" i="1"/>
  <c r="K31" i="1"/>
  <c r="AF30" i="1"/>
  <c r="K30" i="1"/>
  <c r="K21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AF10" i="1"/>
  <c r="K10" i="1"/>
  <c r="AF9" i="1"/>
  <c r="K9" i="1"/>
  <c r="AF39" i="1"/>
  <c r="K39" i="1"/>
  <c r="AF38" i="1"/>
  <c r="K38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6" i="1" l="1"/>
  <c r="S32" i="1"/>
  <c r="S28" i="1"/>
  <c r="S24" i="1"/>
  <c r="S20" i="1"/>
  <c r="S16" i="1"/>
  <c r="S12" i="1"/>
  <c r="S8" i="1"/>
  <c r="T34" i="1"/>
  <c r="T30" i="1"/>
  <c r="T26" i="1"/>
  <c r="T22" i="1"/>
  <c r="T18" i="1"/>
  <c r="T14" i="1"/>
  <c r="T10" i="1"/>
  <c r="K5" i="1"/>
  <c r="AF5" i="1"/>
  <c r="O5" i="1"/>
  <c r="T6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</calcChain>
</file>

<file path=xl/sharedStrings.xml><?xml version="1.0" encoding="utf-8"?>
<sst xmlns="http://schemas.openxmlformats.org/spreadsheetml/2006/main" count="124" uniqueCount="76">
  <si>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</si>
  <si>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</si>
  <si>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</si>
  <si>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</si>
  <si>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</si>
  <si>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</si>
  <si>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</si>
  <si>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</si>
  <si>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</si>
  <si>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</si>
  <si>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</si>
  <si>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</si>
  <si>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</si>
  <si>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</si>
  <si>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</si>
  <si>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</si>
  <si>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</si>
  <si>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</si>
  <si>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</si>
  <si>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</si>
  <si>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</si>
  <si>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</si>
  <si>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</si>
  <si>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27,01,</t>
  </si>
  <si>
    <t>03,02,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</si>
  <si>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</si>
  <si>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</si>
  <si>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</si>
  <si>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</si>
  <si>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</si>
  <si>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</si>
  <si>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</si>
  <si>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</si>
  <si>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</si>
  <si>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</si>
  <si>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</si>
  <si>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</si>
  <si>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</si>
  <si>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</si>
  <si>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</si>
  <si>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</si>
  <si>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</si>
  <si>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</si>
  <si>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</si>
  <si>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</si>
  <si>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</si>
  <si>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</si>
  <si>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</si>
  <si>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</si>
  <si>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</si>
  <si>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</si>
  <si>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</si>
  <si>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</si>
  <si>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</si>
  <si>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</si>
  <si>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</si>
  <si>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</si>
  <si>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</si>
  <si>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</si>
  <si>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</si>
  <si>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</si>
  <si>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</si>
  <si>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</si>
  <si>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</si>
  <si>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</si>
  <si>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</si>
  <si>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дубль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</si>
  <si>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</si>
  <si>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</si>
  <si>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</si>
  <si>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</si>
  <si>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</si>
  <si>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</si>
  <si>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</si>
  <si>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</si>
  <si>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завод не отгрузил / 18,12,24 заказ 300кг (ответственность ТК и Зверева)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</si>
</sst>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6" borderId="1" xfId="1" applyNumberFormat="1" applyFill="1"/>
    <xf numFmtId="2" fontId="1" fillId="6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1" sqref="R4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.140625" customWidth="1"/>
    <col min="15" max="17" width="7" customWidth="1"/>
    <col min="18" max="18" width="21" customWidth="1"/>
    <col min="19" max="20" width="5" customWidth="1"/>
    <col min="21" max="30" width="6" customWidth="1"/>
    <col min="31" max="31" width="39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22" t="s">
        <v>74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279.09100000000001</v>
      </c>
      <c r="F5" s="4">
        <f>SUM(F6:F498)</f>
        <v>1161.4879999999998</v>
      </c>
      <c r="G5" s="7"/>
      <c r="H5" s="1"/>
      <c r="I5" s="1"/>
      <c r="J5" s="4">
        <f t="shared" ref="J5:Q5" si="0">SUM(J6:J498)</f>
        <v>291</v>
      </c>
      <c r="K5" s="4">
        <f t="shared" si="0"/>
        <v>-11.908999999999999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55.818200000000004</v>
      </c>
      <c r="P5" s="4">
        <f t="shared" si="0"/>
        <v>252</v>
      </c>
      <c r="Q5" s="4">
        <f t="shared" si="0"/>
        <v>0</v>
      </c>
      <c r="R5" s="1"/>
      <c r="S5" s="1"/>
      <c r="T5" s="1"/>
      <c r="U5" s="4">
        <f t="shared" ref="U5:AD5" si="1">SUM(U6:U498)</f>
        <v>39.753999999999998</v>
      </c>
      <c r="V5" s="4">
        <f t="shared" si="1"/>
        <v>84.668199999999999</v>
      </c>
      <c r="W5" s="4">
        <f t="shared" si="1"/>
        <v>20.093200000000003</v>
      </c>
      <c r="X5" s="4">
        <f t="shared" si="1"/>
        <v>9.4544999999999995</v>
      </c>
      <c r="Y5" s="4">
        <f t="shared" si="1"/>
        <v>33.937600000000003</v>
      </c>
      <c r="Z5" s="4">
        <f t="shared" si="1"/>
        <v>28.1736</v>
      </c>
      <c r="AA5" s="4">
        <f t="shared" si="1"/>
        <v>12.722399999999999</v>
      </c>
      <c r="AB5" s="4">
        <f t="shared" si="1"/>
        <v>163.93180000000001</v>
      </c>
      <c r="AC5" s="4">
        <f t="shared" si="1"/>
        <v>1.5108000000000001</v>
      </c>
      <c r="AD5" s="4">
        <f t="shared" si="1"/>
        <v>4</v>
      </c>
      <c r="AE5" s="1"/>
      <c r="AF5" s="4">
        <f>SUM(AF6:AF498)</f>
        <v>50.727999999999994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158</v>
      </c>
      <c r="D6" s="1"/>
      <c r="E6" s="1">
        <v>15</v>
      </c>
      <c r="F6" s="1">
        <v>143</v>
      </c>
      <c r="G6" s="7">
        <v>0.14000000000000001</v>
      </c>
      <c r="H6" s="1">
        <v>180</v>
      </c>
      <c r="I6" s="1">
        <v>9988421</v>
      </c>
      <c r="J6" s="1">
        <v>16</v>
      </c>
      <c r="K6" s="1">
        <f t="shared" ref="K6:K36" si="2">E6-J6</f>
        <v>-1</v>
      </c>
      <c r="L6" s="1"/>
      <c r="M6" s="1"/>
      <c r="N6" s="1"/>
      <c r="O6" s="1">
        <f>E6/5</f>
        <v>3</v>
      </c>
      <c r="P6" s="5"/>
      <c r="Q6" s="5"/>
      <c r="R6" s="1"/>
      <c r="S6" s="1">
        <f>(F6+P6)/O6</f>
        <v>47.666666666666664</v>
      </c>
      <c r="T6" s="1">
        <f>F6/O6</f>
        <v>47.666666666666664</v>
      </c>
      <c r="U6" s="1">
        <v>3</v>
      </c>
      <c r="V6" s="1">
        <v>0.6</v>
      </c>
      <c r="W6" s="1">
        <v>0.4</v>
      </c>
      <c r="X6" s="1">
        <v>1.5</v>
      </c>
      <c r="Y6" s="1">
        <v>1.4</v>
      </c>
      <c r="Z6" s="1">
        <v>0.8</v>
      </c>
      <c r="AA6" s="1">
        <v>1.2</v>
      </c>
      <c r="AB6" s="1">
        <v>14.2</v>
      </c>
      <c r="AC6" s="1">
        <v>0</v>
      </c>
      <c r="AD6" s="1">
        <v>0</v>
      </c>
      <c r="AE6" s="30" t="s">
        <v>36</v>
      </c>
      <c r="AF6" s="1">
        <f t="shared" ref="AF6:AF10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109</v>
      </c>
      <c r="D7" s="1"/>
      <c r="E7" s="1">
        <v>35</v>
      </c>
      <c r="F7" s="1">
        <v>74</v>
      </c>
      <c r="G7" s="7">
        <v>0.18</v>
      </c>
      <c r="H7" s="1">
        <v>270</v>
      </c>
      <c r="I7" s="1">
        <v>9988438</v>
      </c>
      <c r="J7" s="1">
        <v>37</v>
      </c>
      <c r="K7" s="1">
        <f t="shared" si="2"/>
        <v>-2</v>
      </c>
      <c r="L7" s="1"/>
      <c r="M7" s="1"/>
      <c r="N7" s="1"/>
      <c r="O7" s="1">
        <f t="shared" ref="O7:O36" si="4">E7/5</f>
        <v>7</v>
      </c>
      <c r="P7" s="5">
        <f>14*O7-F7</f>
        <v>24</v>
      </c>
      <c r="Q7" s="5"/>
      <c r="R7" s="1"/>
      <c r="S7" s="1">
        <f t="shared" ref="S7:S36" si="5">(F7+P7)/O7</f>
        <v>14</v>
      </c>
      <c r="T7" s="1">
        <f t="shared" ref="T7:T36" si="6">F7/O7</f>
        <v>10.571428571428571</v>
      </c>
      <c r="U7" s="1">
        <v>4.2</v>
      </c>
      <c r="V7" s="1">
        <v>3.6</v>
      </c>
      <c r="W7" s="1">
        <v>1.4</v>
      </c>
      <c r="X7" s="1">
        <v>1.5</v>
      </c>
      <c r="Y7" s="1">
        <v>3.2</v>
      </c>
      <c r="Z7" s="1">
        <v>1.2</v>
      </c>
      <c r="AA7" s="1">
        <v>0.8</v>
      </c>
      <c r="AB7" s="1">
        <v>13.6</v>
      </c>
      <c r="AC7" s="1">
        <v>0</v>
      </c>
      <c r="AD7" s="1">
        <v>0</v>
      </c>
      <c r="AE7" s="29" t="s">
        <v>39</v>
      </c>
      <c r="AF7" s="1">
        <f t="shared" si="3"/>
        <v>4.32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98</v>
      </c>
      <c r="D8" s="1"/>
      <c r="E8" s="1">
        <v>32</v>
      </c>
      <c r="F8" s="1">
        <v>66</v>
      </c>
      <c r="G8" s="7">
        <v>0.18</v>
      </c>
      <c r="H8" s="1">
        <v>270</v>
      </c>
      <c r="I8" s="1">
        <v>9988445</v>
      </c>
      <c r="J8" s="1">
        <v>34</v>
      </c>
      <c r="K8" s="1">
        <f t="shared" si="2"/>
        <v>-2</v>
      </c>
      <c r="L8" s="1"/>
      <c r="M8" s="1"/>
      <c r="N8" s="1"/>
      <c r="O8" s="1">
        <f t="shared" si="4"/>
        <v>6.4</v>
      </c>
      <c r="P8" s="5">
        <f>14*O8-F8</f>
        <v>23.600000000000009</v>
      </c>
      <c r="Q8" s="5"/>
      <c r="R8" s="1"/>
      <c r="S8" s="1">
        <f t="shared" si="5"/>
        <v>14</v>
      </c>
      <c r="T8" s="1">
        <f t="shared" si="6"/>
        <v>10.3125</v>
      </c>
      <c r="U8" s="1">
        <v>5.2</v>
      </c>
      <c r="V8" s="1">
        <v>3.6</v>
      </c>
      <c r="W8" s="1">
        <v>1.6</v>
      </c>
      <c r="X8" s="1">
        <v>1.5</v>
      </c>
      <c r="Y8" s="1">
        <v>3.4</v>
      </c>
      <c r="Z8" s="1">
        <v>1.2</v>
      </c>
      <c r="AA8" s="1">
        <v>0.8</v>
      </c>
      <c r="AB8" s="1">
        <v>13.8</v>
      </c>
      <c r="AC8" s="1">
        <v>0</v>
      </c>
      <c r="AD8" s="1">
        <v>0</v>
      </c>
      <c r="AE8" s="29" t="s">
        <v>39</v>
      </c>
      <c r="AF8" s="1">
        <f t="shared" si="3"/>
        <v>4.2480000000000011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66</v>
      </c>
      <c r="D9" s="1"/>
      <c r="E9" s="1">
        <v>8</v>
      </c>
      <c r="F9" s="1">
        <v>58</v>
      </c>
      <c r="G9" s="7">
        <v>0.4</v>
      </c>
      <c r="H9" s="1">
        <v>270</v>
      </c>
      <c r="I9" s="1">
        <v>9988452</v>
      </c>
      <c r="J9" s="1">
        <v>9</v>
      </c>
      <c r="K9" s="1">
        <f t="shared" si="2"/>
        <v>-1</v>
      </c>
      <c r="L9" s="1"/>
      <c r="M9" s="1"/>
      <c r="N9" s="1"/>
      <c r="O9" s="1">
        <f t="shared" si="4"/>
        <v>1.6</v>
      </c>
      <c r="P9" s="5"/>
      <c r="Q9" s="5"/>
      <c r="R9" s="1"/>
      <c r="S9" s="1">
        <f t="shared" si="5"/>
        <v>36.25</v>
      </c>
      <c r="T9" s="1">
        <f t="shared" si="6"/>
        <v>36.25</v>
      </c>
      <c r="U9" s="1">
        <v>0.6</v>
      </c>
      <c r="V9" s="1">
        <v>0</v>
      </c>
      <c r="W9" s="1">
        <v>0</v>
      </c>
      <c r="X9" s="1">
        <v>0</v>
      </c>
      <c r="Y9" s="1">
        <v>0.6</v>
      </c>
      <c r="Z9" s="1">
        <v>0</v>
      </c>
      <c r="AA9" s="1">
        <v>0</v>
      </c>
      <c r="AB9" s="1">
        <v>8.1999999999999993</v>
      </c>
      <c r="AC9" s="1">
        <v>0</v>
      </c>
      <c r="AD9" s="1">
        <v>3.8</v>
      </c>
      <c r="AE9" s="30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81</v>
      </c>
      <c r="D10" s="1"/>
      <c r="E10" s="1">
        <v>23</v>
      </c>
      <c r="F10" s="1">
        <v>58</v>
      </c>
      <c r="G10" s="7">
        <v>0.4</v>
      </c>
      <c r="H10" s="1">
        <v>270</v>
      </c>
      <c r="I10" s="1">
        <v>9988476</v>
      </c>
      <c r="J10" s="1">
        <v>23</v>
      </c>
      <c r="K10" s="1">
        <f t="shared" si="2"/>
        <v>0</v>
      </c>
      <c r="L10" s="1"/>
      <c r="M10" s="1"/>
      <c r="N10" s="1"/>
      <c r="O10" s="1">
        <f t="shared" si="4"/>
        <v>4.5999999999999996</v>
      </c>
      <c r="P10" s="5">
        <f>14*O10-F10</f>
        <v>6.3999999999999915</v>
      </c>
      <c r="Q10" s="5"/>
      <c r="R10" s="1"/>
      <c r="S10" s="1">
        <f t="shared" si="5"/>
        <v>14</v>
      </c>
      <c r="T10" s="1">
        <f t="shared" si="6"/>
        <v>12.608695652173914</v>
      </c>
      <c r="U10" s="1">
        <v>4.4000000000000004</v>
      </c>
      <c r="V10" s="1">
        <v>2.4</v>
      </c>
      <c r="W10" s="1">
        <v>4</v>
      </c>
      <c r="X10" s="1">
        <v>0</v>
      </c>
      <c r="Y10" s="1">
        <v>3.4</v>
      </c>
      <c r="Z10" s="1">
        <v>2.4</v>
      </c>
      <c r="AA10" s="1">
        <v>1.2</v>
      </c>
      <c r="AB10" s="1">
        <v>11.2</v>
      </c>
      <c r="AC10" s="1">
        <v>0</v>
      </c>
      <c r="AD10" s="1">
        <v>0</v>
      </c>
      <c r="AE10" s="29" t="s">
        <v>39</v>
      </c>
      <c r="AF10" s="1">
        <f t="shared" si="3"/>
        <v>2.5599999999999969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46</v>
      </c>
      <c r="B11" s="1" t="s">
        <v>35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ref="AF11:AF29" si="7"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3" t="s">
        <v>47</v>
      </c>
      <c r="B12" s="23" t="s">
        <v>45</v>
      </c>
      <c r="C12" s="23"/>
      <c r="D12" s="23"/>
      <c r="E12" s="23"/>
      <c r="F12" s="23"/>
      <c r="G12" s="24">
        <v>1</v>
      </c>
      <c r="H12" s="23">
        <v>150</v>
      </c>
      <c r="I12" s="23">
        <v>5041251</v>
      </c>
      <c r="J12" s="23"/>
      <c r="K12" s="23">
        <f t="shared" si="2"/>
        <v>0</v>
      </c>
      <c r="L12" s="23"/>
      <c r="M12" s="23"/>
      <c r="N12" s="23"/>
      <c r="O12" s="23">
        <f t="shared" si="4"/>
        <v>0</v>
      </c>
      <c r="P12" s="25"/>
      <c r="Q12" s="25"/>
      <c r="R12" s="23"/>
      <c r="S12" s="23" t="e">
        <f t="shared" si="5"/>
        <v>#DIV/0!</v>
      </c>
      <c r="T12" s="23" t="e">
        <f t="shared" si="6"/>
        <v>#DIV/0!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 t="s">
        <v>48</v>
      </c>
      <c r="AF12" s="23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6" t="s">
        <v>49</v>
      </c>
      <c r="B13" s="1" t="s">
        <v>35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0.4</v>
      </c>
      <c r="AD13" s="1">
        <v>0.2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50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51</v>
      </c>
      <c r="B15" s="1" t="s">
        <v>35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6" t="s">
        <v>52</v>
      </c>
      <c r="B16" s="1" t="s">
        <v>35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53</v>
      </c>
      <c r="B17" s="1" t="s">
        <v>35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6" t="s">
        <v>54</v>
      </c>
      <c r="B18" s="1" t="s">
        <v>35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6" t="s">
        <v>55</v>
      </c>
      <c r="B19" s="1" t="s">
        <v>35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6" t="s">
        <v>56</v>
      </c>
      <c r="B20" s="27" t="s">
        <v>45</v>
      </c>
      <c r="C20" s="27"/>
      <c r="D20" s="27"/>
      <c r="E20" s="27"/>
      <c r="F20" s="28"/>
      <c r="G20" s="24">
        <v>1</v>
      </c>
      <c r="H20" s="23">
        <v>150</v>
      </c>
      <c r="I20" s="23">
        <v>5038596</v>
      </c>
      <c r="J20" s="23"/>
      <c r="K20" s="23">
        <f t="shared" si="2"/>
        <v>0</v>
      </c>
      <c r="L20" s="23"/>
      <c r="M20" s="23"/>
      <c r="N20" s="23"/>
      <c r="O20" s="23">
        <f t="shared" si="4"/>
        <v>0</v>
      </c>
      <c r="P20" s="25"/>
      <c r="Q20" s="25"/>
      <c r="R20" s="23"/>
      <c r="S20" s="23" t="e">
        <f t="shared" si="5"/>
        <v>#DIV/0!</v>
      </c>
      <c r="T20" s="23" t="e">
        <f t="shared" si="6"/>
        <v>#DIV/0!</v>
      </c>
      <c r="U20" s="23">
        <v>0</v>
      </c>
      <c r="V20" s="23">
        <v>0</v>
      </c>
      <c r="W20" s="23">
        <v>0</v>
      </c>
      <c r="X20" s="23">
        <v>0</v>
      </c>
      <c r="Y20" s="23">
        <v>0.95399999999999996</v>
      </c>
      <c r="Z20" s="23">
        <v>0</v>
      </c>
      <c r="AA20" s="23">
        <v>0</v>
      </c>
      <c r="AB20" s="23">
        <v>11.438000000000001</v>
      </c>
      <c r="AC20" s="23">
        <v>0</v>
      </c>
      <c r="AD20" s="23">
        <v>0</v>
      </c>
      <c r="AE20" s="23" t="s">
        <v>48</v>
      </c>
      <c r="AF20" s="23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32" t="s">
        <v>65</v>
      </c>
      <c r="B21" s="33" t="s">
        <v>45</v>
      </c>
      <c r="C21" s="33">
        <v>3.2719999999999998</v>
      </c>
      <c r="D21" s="33"/>
      <c r="E21" s="33"/>
      <c r="F21" s="34">
        <v>3.2719999999999998</v>
      </c>
      <c r="G21" s="35">
        <v>0</v>
      </c>
      <c r="H21" s="36" t="e">
        <v>#N/A</v>
      </c>
      <c r="I21" s="36" t="s">
        <v>66</v>
      </c>
      <c r="J21" s="36"/>
      <c r="K21" s="36">
        <f>E21-J21</f>
        <v>0</v>
      </c>
      <c r="L21" s="36"/>
      <c r="M21" s="36"/>
      <c r="N21" s="36"/>
      <c r="O21" s="36">
        <f t="shared" si="4"/>
        <v>0</v>
      </c>
      <c r="P21" s="37"/>
      <c r="Q21" s="37"/>
      <c r="R21" s="36"/>
      <c r="S21" s="36" t="e">
        <f t="shared" si="5"/>
        <v>#DIV/0!</v>
      </c>
      <c r="T21" s="36" t="e">
        <f t="shared" si="6"/>
        <v>#DIV/0!</v>
      </c>
      <c r="U21" s="36">
        <v>0.64800000000000002</v>
      </c>
      <c r="V21" s="36">
        <v>7.4218000000000002</v>
      </c>
      <c r="W21" s="36">
        <v>1.4812000000000001</v>
      </c>
      <c r="X21" s="36">
        <v>1.6725000000000001</v>
      </c>
      <c r="Y21" s="36">
        <v>0</v>
      </c>
      <c r="Z21" s="36">
        <v>10.7376</v>
      </c>
      <c r="AA21" s="36">
        <v>0</v>
      </c>
      <c r="AB21" s="36">
        <v>0</v>
      </c>
      <c r="AC21" s="36">
        <v>0</v>
      </c>
      <c r="AD21" s="36">
        <v>0</v>
      </c>
      <c r="AE21" s="36"/>
      <c r="AF21" s="36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57</v>
      </c>
      <c r="B22" s="14" t="s">
        <v>45</v>
      </c>
      <c r="C22" s="14"/>
      <c r="D22" s="14"/>
      <c r="E22" s="14"/>
      <c r="F22" s="15"/>
      <c r="G22" s="11">
        <v>1</v>
      </c>
      <c r="H22" s="10">
        <v>120</v>
      </c>
      <c r="I22" s="10">
        <v>8785204</v>
      </c>
      <c r="J22" s="10"/>
      <c r="K22" s="10">
        <f t="shared" si="2"/>
        <v>0</v>
      </c>
      <c r="L22" s="10"/>
      <c r="M22" s="10"/>
      <c r="N22" s="10"/>
      <c r="O22" s="10">
        <f t="shared" si="4"/>
        <v>0</v>
      </c>
      <c r="P22" s="12"/>
      <c r="Q22" s="12"/>
      <c r="R22" s="10"/>
      <c r="S22" s="10" t="e">
        <f t="shared" si="5"/>
        <v>#DIV/0!</v>
      </c>
      <c r="T22" s="10" t="e">
        <f t="shared" si="6"/>
        <v>#DIV/0!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 t="s">
        <v>58</v>
      </c>
      <c r="AF22" s="10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2" t="s">
        <v>44</v>
      </c>
      <c r="B23" s="33" t="s">
        <v>45</v>
      </c>
      <c r="C23" s="33"/>
      <c r="D23" s="33">
        <v>49.593000000000004</v>
      </c>
      <c r="E23" s="33"/>
      <c r="F23" s="34">
        <v>49.593000000000004</v>
      </c>
      <c r="G23" s="35">
        <v>0</v>
      </c>
      <c r="H23" s="36" t="e">
        <v>#N/A</v>
      </c>
      <c r="I23" s="36" t="s">
        <v>66</v>
      </c>
      <c r="J23" s="36"/>
      <c r="K23" s="36">
        <f>E23-J23</f>
        <v>0</v>
      </c>
      <c r="L23" s="36"/>
      <c r="M23" s="36"/>
      <c r="N23" s="36"/>
      <c r="O23" s="36">
        <f t="shared" si="4"/>
        <v>0</v>
      </c>
      <c r="P23" s="37"/>
      <c r="Q23" s="37"/>
      <c r="R23" s="36"/>
      <c r="S23" s="36" t="e">
        <f t="shared" si="5"/>
        <v>#DIV/0!</v>
      </c>
      <c r="T23" s="36" t="e">
        <f t="shared" si="6"/>
        <v>#DIV/0!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/>
      <c r="AF23" s="3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59</v>
      </c>
      <c r="B24" s="23" t="s">
        <v>45</v>
      </c>
      <c r="C24" s="23"/>
      <c r="D24" s="23"/>
      <c r="E24" s="23"/>
      <c r="F24" s="23"/>
      <c r="G24" s="24">
        <v>1</v>
      </c>
      <c r="H24" s="23">
        <v>180</v>
      </c>
      <c r="I24" s="23">
        <v>5038619</v>
      </c>
      <c r="J24" s="23"/>
      <c r="K24" s="23">
        <f t="shared" si="2"/>
        <v>0</v>
      </c>
      <c r="L24" s="23"/>
      <c r="M24" s="23"/>
      <c r="N24" s="23"/>
      <c r="O24" s="23">
        <f t="shared" si="4"/>
        <v>0</v>
      </c>
      <c r="P24" s="25"/>
      <c r="Q24" s="25"/>
      <c r="R24" s="23"/>
      <c r="S24" s="23" t="e">
        <f t="shared" si="5"/>
        <v>#DIV/0!</v>
      </c>
      <c r="T24" s="23" t="e">
        <f t="shared" si="6"/>
        <v>#DIV/0!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 t="s">
        <v>48</v>
      </c>
      <c r="AF24" s="23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3" t="s">
        <v>60</v>
      </c>
      <c r="B25" s="23" t="s">
        <v>45</v>
      </c>
      <c r="C25" s="23"/>
      <c r="D25" s="23"/>
      <c r="E25" s="23"/>
      <c r="F25" s="23"/>
      <c r="G25" s="24">
        <v>1</v>
      </c>
      <c r="H25" s="23">
        <v>150</v>
      </c>
      <c r="I25" s="23">
        <v>5038572</v>
      </c>
      <c r="J25" s="23"/>
      <c r="K25" s="23">
        <f t="shared" si="2"/>
        <v>0</v>
      </c>
      <c r="L25" s="23"/>
      <c r="M25" s="23"/>
      <c r="N25" s="23"/>
      <c r="O25" s="23">
        <f t="shared" si="4"/>
        <v>0</v>
      </c>
      <c r="P25" s="25"/>
      <c r="Q25" s="25"/>
      <c r="R25" s="23"/>
      <c r="S25" s="23" t="e">
        <f t="shared" si="5"/>
        <v>#DIV/0!</v>
      </c>
      <c r="T25" s="23" t="e">
        <f t="shared" si="6"/>
        <v>#DIV/0!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 t="s">
        <v>48</v>
      </c>
      <c r="AF25" s="23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6" t="s">
        <v>61</v>
      </c>
      <c r="B26" s="1" t="s">
        <v>35</v>
      </c>
      <c r="C26" s="1"/>
      <c r="D26" s="1"/>
      <c r="E26" s="1"/>
      <c r="F26" s="1"/>
      <c r="G26" s="7">
        <v>0.1</v>
      </c>
      <c r="H26" s="1">
        <v>60</v>
      </c>
      <c r="I26" s="1">
        <v>8444170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5"/>
        <v>#DIV/0!</v>
      </c>
      <c r="T26" s="1" t="e">
        <f t="shared" si="6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62</v>
      </c>
      <c r="B27" s="1" t="s">
        <v>45</v>
      </c>
      <c r="C27" s="1"/>
      <c r="D27" s="1">
        <v>125.312</v>
      </c>
      <c r="E27" s="1">
        <v>2.5230000000000001</v>
      </c>
      <c r="F27" s="1">
        <v>122.789</v>
      </c>
      <c r="G27" s="7">
        <v>1</v>
      </c>
      <c r="H27" s="1">
        <v>120</v>
      </c>
      <c r="I27" s="1">
        <v>5522704</v>
      </c>
      <c r="J27" s="1">
        <v>6.5</v>
      </c>
      <c r="K27" s="1">
        <f t="shared" si="2"/>
        <v>-3.9769999999999999</v>
      </c>
      <c r="L27" s="1"/>
      <c r="M27" s="1"/>
      <c r="N27" s="1"/>
      <c r="O27" s="1">
        <f t="shared" si="4"/>
        <v>0.50460000000000005</v>
      </c>
      <c r="P27" s="5"/>
      <c r="Q27" s="5"/>
      <c r="R27" s="1"/>
      <c r="S27" s="1">
        <f t="shared" si="5"/>
        <v>243.33927863654378</v>
      </c>
      <c r="T27" s="1">
        <f t="shared" si="6"/>
        <v>243.33927863654378</v>
      </c>
      <c r="U27" s="1">
        <v>0</v>
      </c>
      <c r="V27" s="1">
        <v>15.896800000000001</v>
      </c>
      <c r="W27" s="1">
        <v>0.5736</v>
      </c>
      <c r="X27" s="1">
        <v>0</v>
      </c>
      <c r="Y27" s="1">
        <v>0</v>
      </c>
      <c r="Z27" s="1">
        <v>10.836</v>
      </c>
      <c r="AA27" s="1">
        <v>0</v>
      </c>
      <c r="AB27" s="1">
        <v>15.651999999999999</v>
      </c>
      <c r="AC27" s="1">
        <v>0</v>
      </c>
      <c r="AD27" s="1">
        <v>0</v>
      </c>
      <c r="AE27" s="1"/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6" t="s">
        <v>63</v>
      </c>
      <c r="B28" s="1" t="s">
        <v>35</v>
      </c>
      <c r="C28" s="1">
        <v>113</v>
      </c>
      <c r="D28" s="1"/>
      <c r="E28" s="1">
        <v>22</v>
      </c>
      <c r="F28" s="1">
        <v>91</v>
      </c>
      <c r="G28" s="7">
        <v>0.14000000000000001</v>
      </c>
      <c r="H28" s="1">
        <v>180</v>
      </c>
      <c r="I28" s="1">
        <v>9988391</v>
      </c>
      <c r="J28" s="1">
        <v>23</v>
      </c>
      <c r="K28" s="1">
        <f t="shared" si="2"/>
        <v>-1</v>
      </c>
      <c r="L28" s="1"/>
      <c r="M28" s="1"/>
      <c r="N28" s="1"/>
      <c r="O28" s="1">
        <f t="shared" si="4"/>
        <v>4.4000000000000004</v>
      </c>
      <c r="P28" s="5"/>
      <c r="Q28" s="5"/>
      <c r="R28" s="1"/>
      <c r="S28" s="1">
        <f t="shared" si="5"/>
        <v>20.68181818181818</v>
      </c>
      <c r="T28" s="1">
        <f t="shared" si="6"/>
        <v>20.68181818181818</v>
      </c>
      <c r="U28" s="1">
        <v>3.6</v>
      </c>
      <c r="V28" s="1">
        <v>2.8</v>
      </c>
      <c r="W28" s="1">
        <v>1.4</v>
      </c>
      <c r="X28" s="1">
        <v>1.5</v>
      </c>
      <c r="Y28" s="1">
        <v>2.4</v>
      </c>
      <c r="Z28" s="1">
        <v>1</v>
      </c>
      <c r="AA28" s="1">
        <v>1.8</v>
      </c>
      <c r="AB28" s="1">
        <v>13.6</v>
      </c>
      <c r="AC28" s="1">
        <v>0</v>
      </c>
      <c r="AD28" s="1">
        <v>0</v>
      </c>
      <c r="AE28" s="30" t="s">
        <v>36</v>
      </c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64</v>
      </c>
      <c r="B29" s="1" t="s">
        <v>35</v>
      </c>
      <c r="C29" s="1"/>
      <c r="D29" s="1"/>
      <c r="E29" s="1"/>
      <c r="F29" s="1"/>
      <c r="G29" s="7">
        <v>0.18</v>
      </c>
      <c r="H29" s="1">
        <v>270</v>
      </c>
      <c r="I29" s="1">
        <v>9988681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67</v>
      </c>
      <c r="B30" s="1" t="s">
        <v>45</v>
      </c>
      <c r="C30" s="1"/>
      <c r="D30" s="1"/>
      <c r="E30" s="1"/>
      <c r="F30" s="1"/>
      <c r="G30" s="7">
        <v>1</v>
      </c>
      <c r="H30" s="1">
        <v>120</v>
      </c>
      <c r="I30" s="1">
        <v>8785198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ref="AF30:AF36" si="8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68</v>
      </c>
      <c r="B31" s="1" t="s">
        <v>35</v>
      </c>
      <c r="C31" s="1"/>
      <c r="D31" s="1"/>
      <c r="E31" s="1"/>
      <c r="F31" s="1"/>
      <c r="G31" s="7">
        <v>0.1</v>
      </c>
      <c r="H31" s="1">
        <v>60</v>
      </c>
      <c r="I31" s="1">
        <v>8444187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69</v>
      </c>
      <c r="B32" s="1" t="s">
        <v>35</v>
      </c>
      <c r="C32" s="1"/>
      <c r="D32" s="1"/>
      <c r="E32" s="1"/>
      <c r="F32" s="1"/>
      <c r="G32" s="7">
        <v>0.1</v>
      </c>
      <c r="H32" s="1">
        <v>90</v>
      </c>
      <c r="I32" s="1">
        <v>8444194</v>
      </c>
      <c r="J32" s="1"/>
      <c r="K32" s="1">
        <f t="shared" si="2"/>
        <v>0</v>
      </c>
      <c r="L32" s="1"/>
      <c r="M32" s="1"/>
      <c r="N32" s="1"/>
      <c r="O32" s="1">
        <f t="shared" si="4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35</v>
      </c>
      <c r="C33" s="1"/>
      <c r="D33" s="1">
        <v>110</v>
      </c>
      <c r="E33" s="1">
        <v>52</v>
      </c>
      <c r="F33" s="1">
        <v>58</v>
      </c>
      <c r="G33" s="7">
        <v>0.2</v>
      </c>
      <c r="H33" s="1">
        <v>120</v>
      </c>
      <c r="I33" s="1">
        <v>783798</v>
      </c>
      <c r="J33" s="1">
        <v>52</v>
      </c>
      <c r="K33" s="1">
        <f t="shared" si="2"/>
        <v>0</v>
      </c>
      <c r="L33" s="1"/>
      <c r="M33" s="1"/>
      <c r="N33" s="1"/>
      <c r="O33" s="1">
        <f t="shared" si="4"/>
        <v>10.4</v>
      </c>
      <c r="P33" s="5">
        <f>14*O33-F33</f>
        <v>87.6</v>
      </c>
      <c r="Q33" s="5"/>
      <c r="R33" s="1"/>
      <c r="S33" s="1">
        <f t="shared" si="5"/>
        <v>13.999999999999998</v>
      </c>
      <c r="T33" s="1">
        <f t="shared" si="6"/>
        <v>5.5769230769230766</v>
      </c>
      <c r="U33" s="1">
        <v>3.8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>
        <f t="shared" si="8"/>
        <v>17.52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45</v>
      </c>
      <c r="C34" s="1"/>
      <c r="D34" s="1">
        <v>192.05</v>
      </c>
      <c r="E34" s="1"/>
      <c r="F34" s="1">
        <v>192.05</v>
      </c>
      <c r="G34" s="7">
        <v>1</v>
      </c>
      <c r="H34" s="1">
        <v>120</v>
      </c>
      <c r="I34" s="1">
        <v>783811</v>
      </c>
      <c r="J34" s="1"/>
      <c r="K34" s="1">
        <f t="shared" si="2"/>
        <v>0</v>
      </c>
      <c r="L34" s="1"/>
      <c r="M34" s="1"/>
      <c r="N34" s="1"/>
      <c r="O34" s="1">
        <f t="shared" si="4"/>
        <v>0</v>
      </c>
      <c r="P34" s="5"/>
      <c r="Q34" s="5"/>
      <c r="R34" s="1"/>
      <c r="S34" s="1" t="e">
        <f t="shared" si="5"/>
        <v>#DIV/0!</v>
      </c>
      <c r="T34" s="1" t="e">
        <f t="shared" si="6"/>
        <v>#DIV/0!</v>
      </c>
      <c r="U34" s="1">
        <v>0</v>
      </c>
      <c r="V34" s="1">
        <v>28.8752</v>
      </c>
      <c r="W34" s="1">
        <v>0</v>
      </c>
      <c r="X34" s="1">
        <v>0</v>
      </c>
      <c r="Y34" s="1">
        <v>15.8888</v>
      </c>
      <c r="Z34" s="1">
        <v>0</v>
      </c>
      <c r="AA34" s="1">
        <v>6.2539999999999996</v>
      </c>
      <c r="AB34" s="1">
        <v>36.904600000000002</v>
      </c>
      <c r="AC34" s="1">
        <v>1.1108</v>
      </c>
      <c r="AD34" s="1">
        <v>0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35</v>
      </c>
      <c r="C35" s="1"/>
      <c r="D35" s="1">
        <v>110</v>
      </c>
      <c r="E35" s="1">
        <v>58</v>
      </c>
      <c r="F35" s="1">
        <v>52</v>
      </c>
      <c r="G35" s="7">
        <v>0.2</v>
      </c>
      <c r="H35" s="1">
        <v>120</v>
      </c>
      <c r="I35" s="1">
        <v>783804</v>
      </c>
      <c r="J35" s="1">
        <v>58</v>
      </c>
      <c r="K35" s="1">
        <f t="shared" si="2"/>
        <v>0</v>
      </c>
      <c r="L35" s="1"/>
      <c r="M35" s="1"/>
      <c r="N35" s="1"/>
      <c r="O35" s="1">
        <f t="shared" si="4"/>
        <v>11.6</v>
      </c>
      <c r="P35" s="5">
        <f>14*O35-F35</f>
        <v>110.4</v>
      </c>
      <c r="Q35" s="5"/>
      <c r="R35" s="1"/>
      <c r="S35" s="1">
        <f t="shared" si="5"/>
        <v>14.000000000000002</v>
      </c>
      <c r="T35" s="1">
        <f t="shared" si="6"/>
        <v>4.4827586206896557</v>
      </c>
      <c r="U35" s="1">
        <v>10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/>
      <c r="AF35" s="1">
        <f t="shared" si="8"/>
        <v>22.080000000000002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45</v>
      </c>
      <c r="C36" s="1">
        <v>128.28800000000001</v>
      </c>
      <c r="D36" s="1">
        <v>97.063999999999993</v>
      </c>
      <c r="E36" s="1">
        <v>31.568000000000001</v>
      </c>
      <c r="F36" s="1">
        <v>193.78399999999999</v>
      </c>
      <c r="G36" s="7">
        <v>1</v>
      </c>
      <c r="H36" s="1">
        <v>120</v>
      </c>
      <c r="I36" s="1">
        <v>783828</v>
      </c>
      <c r="J36" s="1">
        <v>32.5</v>
      </c>
      <c r="K36" s="1">
        <f t="shared" si="2"/>
        <v>-0.93199999999999861</v>
      </c>
      <c r="L36" s="1"/>
      <c r="M36" s="1"/>
      <c r="N36" s="1"/>
      <c r="O36" s="1">
        <f t="shared" si="4"/>
        <v>6.3136000000000001</v>
      </c>
      <c r="P36" s="5"/>
      <c r="Q36" s="5"/>
      <c r="R36" s="1"/>
      <c r="S36" s="1">
        <f t="shared" si="5"/>
        <v>30.693106943740496</v>
      </c>
      <c r="T36" s="1">
        <f t="shared" si="6"/>
        <v>30.693106943740496</v>
      </c>
      <c r="U36" s="1">
        <v>4.306</v>
      </c>
      <c r="V36" s="1">
        <v>19.474399999999999</v>
      </c>
      <c r="W36" s="1">
        <v>9.2384000000000004</v>
      </c>
      <c r="X36" s="1">
        <v>1.782</v>
      </c>
      <c r="Y36" s="1">
        <v>2.6947999999999999</v>
      </c>
      <c r="Z36" s="1">
        <v>0</v>
      </c>
      <c r="AA36" s="1">
        <v>0.66839999999999999</v>
      </c>
      <c r="AB36" s="1">
        <v>25.337199999999999</v>
      </c>
      <c r="AC36" s="1">
        <v>0</v>
      </c>
      <c r="AD36" s="1">
        <v>0</v>
      </c>
      <c r="AE36" s="31" t="s">
        <v>75</v>
      </c>
      <c r="AF36" s="1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0"/>
      <c r="B37" s="20"/>
      <c r="C37" s="20"/>
      <c r="D37" s="20"/>
      <c r="E37" s="20"/>
      <c r="F37" s="20"/>
      <c r="G37" s="21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s="19" customFormat="1" x14ac:dyDescent="0.25">
      <c r="A38" s="16" t="s">
        <v>40</v>
      </c>
      <c r="B38" s="16" t="s">
        <v>35</v>
      </c>
      <c r="C38" s="16"/>
      <c r="D38" s="16"/>
      <c r="E38" s="16"/>
      <c r="F38" s="16"/>
      <c r="G38" s="17">
        <v>0.18</v>
      </c>
      <c r="H38" s="16">
        <v>120</v>
      </c>
      <c r="I38" s="16"/>
      <c r="J38" s="16"/>
      <c r="K38" s="16">
        <f>E38-J38</f>
        <v>0</v>
      </c>
      <c r="L38" s="16"/>
      <c r="M38" s="16"/>
      <c r="N38" s="16"/>
      <c r="O38" s="16"/>
      <c r="P38" s="18"/>
      <c r="Q38" s="18"/>
      <c r="R38" s="16"/>
      <c r="S38" s="16"/>
      <c r="T38" s="16"/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/>
      <c r="AF38" s="16">
        <f>G38*P38</f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s="19" customFormat="1" x14ac:dyDescent="0.25">
      <c r="A39" s="16" t="s">
        <v>41</v>
      </c>
      <c r="B39" s="16" t="s">
        <v>35</v>
      </c>
      <c r="C39" s="16"/>
      <c r="D39" s="16"/>
      <c r="E39" s="16"/>
      <c r="F39" s="16"/>
      <c r="G39" s="17">
        <v>0.18</v>
      </c>
      <c r="H39" s="16">
        <v>120</v>
      </c>
      <c r="I39" s="16"/>
      <c r="J39" s="16"/>
      <c r="K39" s="16">
        <f>E39-J39</f>
        <v>0</v>
      </c>
      <c r="L39" s="16"/>
      <c r="M39" s="16"/>
      <c r="N39" s="16"/>
      <c r="O39" s="16"/>
      <c r="P39" s="18"/>
      <c r="Q39" s="18"/>
      <c r="R39" s="16"/>
      <c r="S39" s="16"/>
      <c r="T39" s="16"/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/>
      <c r="AF39" s="16">
        <f>G39*P39</f>
        <v>0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6" xr:uid="{15FE847A-F7F3-4220-84CA-998DD94FC9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2025-02-03T10:32:17Z</dcterms:created>
  <dcterms:modified xsi:type="dcterms:W3CDTF">2025-02-03T10:39:44Z</dcterms:modified>
</cp:coreProperties>
</file>