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Ост СЫР филиалы\"/>
    </mc:Choice>
  </mc:AlternateContent>
  <xr:revisionPtr revIDLastSave="0" documentId="13_ncr:1_{32586E7C-05A7-43EB-9FB7-22256767357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1" i="1" l="1"/>
  <c r="T41" i="1" s="1"/>
  <c r="O40" i="1"/>
  <c r="S40" i="1" s="1"/>
  <c r="O7" i="1"/>
  <c r="T7" i="1" s="1"/>
  <c r="O8" i="1"/>
  <c r="T8" i="1" s="1"/>
  <c r="O9" i="1"/>
  <c r="T9" i="1" s="1"/>
  <c r="O10" i="1"/>
  <c r="T10" i="1" s="1"/>
  <c r="O24" i="1"/>
  <c r="T24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3" i="1"/>
  <c r="T23" i="1" s="1"/>
  <c r="O25" i="1"/>
  <c r="T25" i="1" s="1"/>
  <c r="O26" i="1"/>
  <c r="T26" i="1" s="1"/>
  <c r="O27" i="1"/>
  <c r="T27" i="1" s="1"/>
  <c r="O28" i="1"/>
  <c r="T28" i="1" s="1"/>
  <c r="O29" i="1"/>
  <c r="T29" i="1" s="1"/>
  <c r="O21" i="1"/>
  <c r="T21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6" i="1"/>
  <c r="P6" i="1" s="1"/>
  <c r="P8" i="1" l="1"/>
  <c r="P27" i="1"/>
  <c r="S27" i="1" s="1"/>
  <c r="P33" i="1"/>
  <c r="S33" i="1" s="1"/>
  <c r="P13" i="1"/>
  <c r="P36" i="1"/>
  <c r="P7" i="1"/>
  <c r="S7" i="1" s="1"/>
  <c r="P37" i="1"/>
  <c r="S37" i="1" s="1"/>
  <c r="P32" i="1"/>
  <c r="AF32" i="1" s="1"/>
  <c r="S6" i="1"/>
  <c r="S38" i="1"/>
  <c r="S34" i="1"/>
  <c r="S30" i="1"/>
  <c r="S22" i="1"/>
  <c r="S17" i="1"/>
  <c r="S13" i="1"/>
  <c r="S10" i="1"/>
  <c r="S36" i="1"/>
  <c r="S29" i="1"/>
  <c r="S25" i="1"/>
  <c r="S19" i="1"/>
  <c r="S15" i="1"/>
  <c r="S11" i="1"/>
  <c r="S8" i="1"/>
  <c r="T6" i="1"/>
  <c r="S35" i="1"/>
  <c r="S31" i="1"/>
  <c r="S21" i="1"/>
  <c r="S28" i="1"/>
  <c r="S26" i="1"/>
  <c r="S23" i="1"/>
  <c r="S20" i="1"/>
  <c r="S18" i="1"/>
  <c r="S16" i="1"/>
  <c r="S14" i="1"/>
  <c r="S12" i="1"/>
  <c r="S24" i="1"/>
  <c r="S9" i="1"/>
  <c r="S41" i="1"/>
  <c r="T40" i="1"/>
  <c r="K38" i="1"/>
  <c r="K37" i="1"/>
  <c r="AF36" i="1"/>
  <c r="K36" i="1"/>
  <c r="K35" i="1"/>
  <c r="AF34" i="1"/>
  <c r="K34" i="1"/>
  <c r="K33" i="1"/>
  <c r="K32" i="1"/>
  <c r="AF31" i="1"/>
  <c r="K31" i="1"/>
  <c r="AF30" i="1"/>
  <c r="K30" i="1"/>
  <c r="K21" i="1"/>
  <c r="AF29" i="1"/>
  <c r="K29" i="1"/>
  <c r="AF28" i="1"/>
  <c r="K28" i="1"/>
  <c r="AF27" i="1"/>
  <c r="K27" i="1"/>
  <c r="AF26" i="1"/>
  <c r="K26" i="1"/>
  <c r="AF25" i="1"/>
  <c r="K25" i="1"/>
  <c r="AF23" i="1"/>
  <c r="K23" i="1"/>
  <c r="AF22" i="1"/>
  <c r="K22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4" i="1"/>
  <c r="AF10" i="1"/>
  <c r="K10" i="1"/>
  <c r="AF9" i="1"/>
  <c r="K9" i="1"/>
  <c r="K41" i="1"/>
  <c r="K40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S32" i="1" l="1"/>
  <c r="AF37" i="1"/>
  <c r="AF33" i="1"/>
  <c r="AF5" i="1"/>
  <c r="K5" i="1"/>
</calcChain>
</file>

<file path=xl/sharedStrings.xml><?xml version="1.0" encoding="utf-8"?>
<sst xmlns="http://schemas.openxmlformats.org/spreadsheetml/2006/main" count="129" uniqueCount="81">
  <si>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</si>
  <si>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</si>
  <si>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</si>
  <si>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</si>
  <si>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</si>
  <si>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</si>
  <si>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</si>
  <si>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</si>
  <si>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</si>
  <si>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</si>
  <si>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</si>
  <si>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</si>
  <si>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</si>
  <si>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</si>
  <si>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</si>
  <si>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</si>
  <si>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</si>
  <si>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</si>
  <si>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</si>
  <si>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</si>
  <si>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</si>
  <si>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</si>
  <si>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</si>
  <si>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</si>
  <si>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</si>
  <si>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</si>
  <si>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</si>
  <si>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</si>
  <si>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</si>
  <si>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</si>
  <si>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</si>
  <si>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</si>
  <si>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</si>
  <si>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9988421 Творожный Сыр 60 % С маринованными огурчиками и укропом  Останкино</t>
  </si>
  <si>
    <t>шт</t>
  </si>
  <si>
    <t>13,01,25 завод не отгрузил / 30,12,24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</si>
  <si>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</si>
  <si>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</si>
  <si>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</si>
  <si>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</si>
  <si>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</si>
  <si>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</si>
  <si>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</si>
  <si>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</si>
  <si>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</si>
  <si>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</si>
  <si>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</si>
  <si>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</si>
  <si>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</si>
  <si>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</si>
  <si>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</si>
  <si>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</si>
  <si>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</si>
  <si>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</si>
  <si>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</si>
  <si>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</si>
  <si>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</si>
  <si>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</si>
  <si>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</si>
  <si>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</si>
  <si>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</si>
  <si>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</si>
  <si>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</si>
  <si>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</si>
  <si>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</si>
  <si>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</si>
  <si>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</si>
  <si>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30,12,24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</si>
  <si>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</si>
  <si>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</si>
  <si>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</si>
  <si>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</si>
  <si>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</si>
  <si>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23,12,24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</si>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</sst>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4.8554687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80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7749.7170000000006</v>
      </c>
      <c r="F5" s="4">
        <f>SUM(F6:F497)</f>
        <v>17860.190999999999</v>
      </c>
      <c r="G5" s="7"/>
      <c r="H5" s="1"/>
      <c r="I5" s="1"/>
      <c r="J5" s="4">
        <f t="shared" ref="J5:Q5" si="0">SUM(J6:J497)</f>
        <v>7938.5</v>
      </c>
      <c r="K5" s="4">
        <f t="shared" si="0"/>
        <v>-188.78300000000002</v>
      </c>
      <c r="L5" s="4">
        <f t="shared" si="0"/>
        <v>0</v>
      </c>
      <c r="M5" s="4">
        <f t="shared" si="0"/>
        <v>0</v>
      </c>
      <c r="N5" s="4">
        <f t="shared" si="0"/>
        <v>18523.2</v>
      </c>
      <c r="O5" s="4">
        <f t="shared" si="0"/>
        <v>1549.9434000000001</v>
      </c>
      <c r="P5" s="4">
        <f t="shared" si="0"/>
        <v>2228.5496000000003</v>
      </c>
      <c r="Q5" s="4">
        <f t="shared" si="0"/>
        <v>0</v>
      </c>
      <c r="R5" s="1"/>
      <c r="S5" s="1"/>
      <c r="T5" s="1"/>
      <c r="U5" s="4">
        <f t="shared" ref="U5:AD5" si="1">SUM(U6:U497)</f>
        <v>1859.9369999999999</v>
      </c>
      <c r="V5" s="4">
        <f t="shared" si="1"/>
        <v>1146.913</v>
      </c>
      <c r="W5" s="4">
        <f t="shared" si="1"/>
        <v>1481.0814</v>
      </c>
      <c r="X5" s="4">
        <f t="shared" si="1"/>
        <v>946.72350000000006</v>
      </c>
      <c r="Y5" s="4">
        <f t="shared" si="1"/>
        <v>1940.8237999999997</v>
      </c>
      <c r="Z5" s="4">
        <f t="shared" si="1"/>
        <v>1586.587</v>
      </c>
      <c r="AA5" s="4">
        <f t="shared" si="1"/>
        <v>2018.7503999999997</v>
      </c>
      <c r="AB5" s="4">
        <f t="shared" si="1"/>
        <v>2241.7356</v>
      </c>
      <c r="AC5" s="4">
        <f t="shared" si="1"/>
        <v>1786.7165999999997</v>
      </c>
      <c r="AD5" s="4">
        <f t="shared" si="1"/>
        <v>1976.0361999999996</v>
      </c>
      <c r="AE5" s="1"/>
      <c r="AF5" s="4">
        <f>SUM(AF6:AF497)</f>
        <v>1119.6416000000004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33</v>
      </c>
      <c r="B6" s="1" t="s">
        <v>34</v>
      </c>
      <c r="C6" s="1">
        <v>176</v>
      </c>
      <c r="D6" s="1"/>
      <c r="E6" s="1">
        <v>61</v>
      </c>
      <c r="F6" s="1">
        <v>115</v>
      </c>
      <c r="G6" s="7">
        <v>0.14000000000000001</v>
      </c>
      <c r="H6" s="1">
        <v>180</v>
      </c>
      <c r="I6" s="1">
        <v>9988421</v>
      </c>
      <c r="J6" s="1">
        <v>61</v>
      </c>
      <c r="K6" s="1">
        <f t="shared" ref="K6:K38" si="2">E6-J6</f>
        <v>0</v>
      </c>
      <c r="L6" s="1"/>
      <c r="M6" s="1"/>
      <c r="N6" s="1">
        <v>30</v>
      </c>
      <c r="O6" s="1">
        <f>E6/5</f>
        <v>12.2</v>
      </c>
      <c r="P6" s="5">
        <f>16*O6-N6-F6</f>
        <v>50.199999999999989</v>
      </c>
      <c r="Q6" s="5"/>
      <c r="R6" s="1"/>
      <c r="S6" s="1">
        <f>(F6+N6+P6)/O6</f>
        <v>16</v>
      </c>
      <c r="T6" s="1">
        <f>(F6+N6)/O6</f>
        <v>11.885245901639346</v>
      </c>
      <c r="U6" s="1">
        <v>0</v>
      </c>
      <c r="V6" s="1">
        <v>-0.6</v>
      </c>
      <c r="W6" s="1">
        <v>17</v>
      </c>
      <c r="X6" s="1">
        <v>5.5</v>
      </c>
      <c r="Y6" s="1">
        <v>15.8</v>
      </c>
      <c r="Z6" s="1">
        <v>13</v>
      </c>
      <c r="AA6" s="1">
        <v>9</v>
      </c>
      <c r="AB6" s="1">
        <v>9.6</v>
      </c>
      <c r="AC6" s="1">
        <v>17</v>
      </c>
      <c r="AD6" s="1">
        <v>7.6</v>
      </c>
      <c r="AE6" s="1" t="s">
        <v>35</v>
      </c>
      <c r="AF6" s="1">
        <f t="shared" ref="AF6:AF10" si="3">G6*P6</f>
        <v>7.0279999999999987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36</v>
      </c>
      <c r="B7" s="1" t="s">
        <v>34</v>
      </c>
      <c r="C7" s="1">
        <v>242</v>
      </c>
      <c r="D7" s="1">
        <v>112</v>
      </c>
      <c r="E7" s="1">
        <v>157</v>
      </c>
      <c r="F7" s="1">
        <v>197</v>
      </c>
      <c r="G7" s="7">
        <v>0.18</v>
      </c>
      <c r="H7" s="1">
        <v>270</v>
      </c>
      <c r="I7" s="1">
        <v>9988438</v>
      </c>
      <c r="J7" s="1">
        <v>151</v>
      </c>
      <c r="K7" s="1">
        <f t="shared" si="2"/>
        <v>6</v>
      </c>
      <c r="L7" s="1"/>
      <c r="M7" s="1"/>
      <c r="N7" s="1">
        <v>210</v>
      </c>
      <c r="O7" s="1">
        <f t="shared" ref="O7:O38" si="4">E7/5</f>
        <v>31.4</v>
      </c>
      <c r="P7" s="5">
        <f t="shared" ref="P7:P8" si="5">16*O7-N7-F7</f>
        <v>95.399999999999977</v>
      </c>
      <c r="Q7" s="5"/>
      <c r="R7" s="1"/>
      <c r="S7" s="1">
        <f t="shared" ref="S7:S38" si="6">(F7+N7+P7)/O7</f>
        <v>16</v>
      </c>
      <c r="T7" s="1">
        <f t="shared" ref="T7:T38" si="7">(F7+N7)/O7</f>
        <v>12.961783439490446</v>
      </c>
      <c r="U7" s="1">
        <v>28.6</v>
      </c>
      <c r="V7" s="1">
        <v>31.2</v>
      </c>
      <c r="W7" s="1">
        <v>37.4</v>
      </c>
      <c r="X7" s="1">
        <v>40.5</v>
      </c>
      <c r="Y7" s="1">
        <v>30.6</v>
      </c>
      <c r="Z7" s="1">
        <v>39.4</v>
      </c>
      <c r="AA7" s="1">
        <v>31.2</v>
      </c>
      <c r="AB7" s="1">
        <v>29.8</v>
      </c>
      <c r="AC7" s="1">
        <v>35.200000000000003</v>
      </c>
      <c r="AD7" s="1">
        <v>25.8</v>
      </c>
      <c r="AE7" s="1"/>
      <c r="AF7" s="1">
        <f t="shared" si="3"/>
        <v>17.171999999999997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34</v>
      </c>
      <c r="C8" s="1">
        <v>240</v>
      </c>
      <c r="D8" s="1">
        <v>80</v>
      </c>
      <c r="E8" s="1">
        <v>142</v>
      </c>
      <c r="F8" s="1">
        <v>178</v>
      </c>
      <c r="G8" s="7">
        <v>0.18</v>
      </c>
      <c r="H8" s="1">
        <v>270</v>
      </c>
      <c r="I8" s="1">
        <v>9988445</v>
      </c>
      <c r="J8" s="1">
        <v>136</v>
      </c>
      <c r="K8" s="1">
        <f t="shared" si="2"/>
        <v>6</v>
      </c>
      <c r="L8" s="1"/>
      <c r="M8" s="1"/>
      <c r="N8" s="1">
        <v>270</v>
      </c>
      <c r="O8" s="1">
        <f t="shared" si="4"/>
        <v>28.4</v>
      </c>
      <c r="P8" s="5">
        <f t="shared" si="5"/>
        <v>6.3999999999999773</v>
      </c>
      <c r="Q8" s="5"/>
      <c r="R8" s="1"/>
      <c r="S8" s="1">
        <f t="shared" si="6"/>
        <v>16</v>
      </c>
      <c r="T8" s="1">
        <f t="shared" si="7"/>
        <v>15.774647887323944</v>
      </c>
      <c r="U8" s="1">
        <v>29.8</v>
      </c>
      <c r="V8" s="1">
        <v>29.4</v>
      </c>
      <c r="W8" s="1">
        <v>33.799999999999997</v>
      </c>
      <c r="X8" s="1">
        <v>42</v>
      </c>
      <c r="Y8" s="1">
        <v>36.6</v>
      </c>
      <c r="Z8" s="1">
        <v>38</v>
      </c>
      <c r="AA8" s="1">
        <v>33</v>
      </c>
      <c r="AB8" s="1">
        <v>33</v>
      </c>
      <c r="AC8" s="1">
        <v>46.4</v>
      </c>
      <c r="AD8" s="1">
        <v>27.6</v>
      </c>
      <c r="AE8" s="1"/>
      <c r="AF8" s="1">
        <f t="shared" si="3"/>
        <v>1.1519999999999959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34</v>
      </c>
      <c r="C9" s="1">
        <v>48</v>
      </c>
      <c r="D9" s="1"/>
      <c r="E9" s="1">
        <v>40</v>
      </c>
      <c r="F9" s="1">
        <v>8</v>
      </c>
      <c r="G9" s="7">
        <v>0.4</v>
      </c>
      <c r="H9" s="1">
        <v>270</v>
      </c>
      <c r="I9" s="1">
        <v>9988452</v>
      </c>
      <c r="J9" s="1">
        <v>40</v>
      </c>
      <c r="K9" s="1">
        <f t="shared" si="2"/>
        <v>0</v>
      </c>
      <c r="L9" s="1"/>
      <c r="M9" s="1"/>
      <c r="N9" s="1">
        <v>284</v>
      </c>
      <c r="O9" s="1">
        <f t="shared" si="4"/>
        <v>8</v>
      </c>
      <c r="P9" s="5"/>
      <c r="Q9" s="5"/>
      <c r="R9" s="1"/>
      <c r="S9" s="1">
        <f t="shared" si="6"/>
        <v>36.5</v>
      </c>
      <c r="T9" s="1">
        <f t="shared" si="7"/>
        <v>36.5</v>
      </c>
      <c r="U9" s="1">
        <v>16.600000000000001</v>
      </c>
      <c r="V9" s="1">
        <v>4.8</v>
      </c>
      <c r="W9" s="1">
        <v>11</v>
      </c>
      <c r="X9" s="1">
        <v>4</v>
      </c>
      <c r="Y9" s="1">
        <v>12.2</v>
      </c>
      <c r="Z9" s="1">
        <v>10</v>
      </c>
      <c r="AA9" s="1">
        <v>14.6</v>
      </c>
      <c r="AB9" s="1">
        <v>9.4</v>
      </c>
      <c r="AC9" s="1">
        <v>20.2</v>
      </c>
      <c r="AD9" s="1">
        <v>7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34</v>
      </c>
      <c r="C10" s="1">
        <v>62</v>
      </c>
      <c r="D10" s="1">
        <v>56</v>
      </c>
      <c r="E10" s="1">
        <v>31</v>
      </c>
      <c r="F10" s="1">
        <v>87</v>
      </c>
      <c r="G10" s="7">
        <v>0.4</v>
      </c>
      <c r="H10" s="1">
        <v>270</v>
      </c>
      <c r="I10" s="1">
        <v>9988476</v>
      </c>
      <c r="J10" s="1">
        <v>34</v>
      </c>
      <c r="K10" s="1">
        <f t="shared" si="2"/>
        <v>-3</v>
      </c>
      <c r="L10" s="1"/>
      <c r="M10" s="1"/>
      <c r="N10" s="1">
        <v>20</v>
      </c>
      <c r="O10" s="1">
        <f t="shared" si="4"/>
        <v>6.2</v>
      </c>
      <c r="P10" s="5"/>
      <c r="Q10" s="5"/>
      <c r="R10" s="1"/>
      <c r="S10" s="1">
        <f t="shared" si="6"/>
        <v>17.258064516129032</v>
      </c>
      <c r="T10" s="1">
        <f t="shared" si="7"/>
        <v>17.258064516129032</v>
      </c>
      <c r="U10" s="1">
        <v>6</v>
      </c>
      <c r="V10" s="1">
        <v>8.6</v>
      </c>
      <c r="W10" s="1">
        <v>9.6</v>
      </c>
      <c r="X10" s="1">
        <v>6</v>
      </c>
      <c r="Y10" s="1">
        <v>7.8</v>
      </c>
      <c r="Z10" s="1">
        <v>8.4</v>
      </c>
      <c r="AA10" s="1">
        <v>9</v>
      </c>
      <c r="AB10" s="1">
        <v>4.4000000000000004</v>
      </c>
      <c r="AC10" s="1">
        <v>12.6</v>
      </c>
      <c r="AD10" s="1">
        <v>11.4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34</v>
      </c>
      <c r="C11" s="1">
        <v>25</v>
      </c>
      <c r="D11" s="1">
        <v>102</v>
      </c>
      <c r="E11" s="1">
        <v>56</v>
      </c>
      <c r="F11" s="1">
        <v>71</v>
      </c>
      <c r="G11" s="7">
        <v>0.18</v>
      </c>
      <c r="H11" s="1">
        <v>150</v>
      </c>
      <c r="I11" s="1">
        <v>5034819</v>
      </c>
      <c r="J11" s="1">
        <v>84</v>
      </c>
      <c r="K11" s="1">
        <f t="shared" si="2"/>
        <v>-28</v>
      </c>
      <c r="L11" s="1"/>
      <c r="M11" s="1"/>
      <c r="N11" s="1">
        <v>900</v>
      </c>
      <c r="O11" s="1">
        <f t="shared" si="4"/>
        <v>11.2</v>
      </c>
      <c r="P11" s="5"/>
      <c r="Q11" s="5"/>
      <c r="R11" s="1"/>
      <c r="S11" s="1">
        <f t="shared" si="6"/>
        <v>86.696428571428584</v>
      </c>
      <c r="T11" s="1">
        <f t="shared" si="7"/>
        <v>86.696428571428584</v>
      </c>
      <c r="U11" s="1">
        <v>51.6</v>
      </c>
      <c r="V11" s="1">
        <v>23.4</v>
      </c>
      <c r="W11" s="1">
        <v>20.8</v>
      </c>
      <c r="X11" s="1">
        <v>13</v>
      </c>
      <c r="Y11" s="1">
        <v>40.200000000000003</v>
      </c>
      <c r="Z11" s="1">
        <v>39.200000000000003</v>
      </c>
      <c r="AA11" s="1">
        <v>45</v>
      </c>
      <c r="AB11" s="1">
        <v>57.8</v>
      </c>
      <c r="AC11" s="1">
        <v>11.6</v>
      </c>
      <c r="AD11" s="1">
        <v>59.8</v>
      </c>
      <c r="AE11" s="1"/>
      <c r="AF11" s="1">
        <f t="shared" ref="AF11:AF29" si="8"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21" t="s">
        <v>45</v>
      </c>
      <c r="B12" s="21" t="s">
        <v>43</v>
      </c>
      <c r="C12" s="21"/>
      <c r="D12" s="21"/>
      <c r="E12" s="21"/>
      <c r="F12" s="21"/>
      <c r="G12" s="22">
        <v>1</v>
      </c>
      <c r="H12" s="21">
        <v>150</v>
      </c>
      <c r="I12" s="21">
        <v>5041251</v>
      </c>
      <c r="J12" s="21"/>
      <c r="K12" s="21">
        <f t="shared" si="2"/>
        <v>0</v>
      </c>
      <c r="L12" s="21"/>
      <c r="M12" s="21"/>
      <c r="N12" s="21">
        <v>0</v>
      </c>
      <c r="O12" s="21">
        <f t="shared" si="4"/>
        <v>0</v>
      </c>
      <c r="P12" s="23"/>
      <c r="Q12" s="23"/>
      <c r="R12" s="21"/>
      <c r="S12" s="21" t="e">
        <f t="shared" si="6"/>
        <v>#DIV/0!</v>
      </c>
      <c r="T12" s="21" t="e">
        <f t="shared" si="7"/>
        <v>#DIV/0!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1.0416000000000001</v>
      </c>
      <c r="AC12" s="21">
        <v>0</v>
      </c>
      <c r="AD12" s="21">
        <v>0</v>
      </c>
      <c r="AE12" s="21" t="s">
        <v>46</v>
      </c>
      <c r="AF12" s="2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34</v>
      </c>
      <c r="C13" s="1">
        <v>210</v>
      </c>
      <c r="D13" s="1"/>
      <c r="E13" s="1">
        <v>105</v>
      </c>
      <c r="F13" s="1">
        <v>95</v>
      </c>
      <c r="G13" s="7">
        <v>0.1</v>
      </c>
      <c r="H13" s="1">
        <v>90</v>
      </c>
      <c r="I13" s="1">
        <v>8444163</v>
      </c>
      <c r="J13" s="1">
        <v>105</v>
      </c>
      <c r="K13" s="1">
        <f t="shared" si="2"/>
        <v>0</v>
      </c>
      <c r="L13" s="1"/>
      <c r="M13" s="1"/>
      <c r="N13" s="1">
        <v>0</v>
      </c>
      <c r="O13" s="1">
        <f t="shared" si="4"/>
        <v>21</v>
      </c>
      <c r="P13" s="5">
        <f t="shared" ref="P13" si="9">16*O13-N13-F13</f>
        <v>241</v>
      </c>
      <c r="Q13" s="5"/>
      <c r="R13" s="1"/>
      <c r="S13" s="1">
        <f t="shared" si="6"/>
        <v>16</v>
      </c>
      <c r="T13" s="1">
        <f t="shared" si="7"/>
        <v>4.5238095238095237</v>
      </c>
      <c r="U13" s="1">
        <v>10.4</v>
      </c>
      <c r="V13" s="1">
        <v>3</v>
      </c>
      <c r="W13" s="1">
        <v>20.399999999999999</v>
      </c>
      <c r="X13" s="1">
        <v>10</v>
      </c>
      <c r="Y13" s="1">
        <v>11.8</v>
      </c>
      <c r="Z13" s="1">
        <v>18</v>
      </c>
      <c r="AA13" s="1">
        <v>6.2</v>
      </c>
      <c r="AB13" s="1">
        <v>28.2</v>
      </c>
      <c r="AC13" s="1">
        <v>18.600000000000001</v>
      </c>
      <c r="AD13" s="1">
        <v>10.199999999999999</v>
      </c>
      <c r="AE13" s="1"/>
      <c r="AF13" s="1">
        <f t="shared" si="8"/>
        <v>24.1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48</v>
      </c>
      <c r="B14" s="1" t="s">
        <v>34</v>
      </c>
      <c r="C14" s="1">
        <v>488</v>
      </c>
      <c r="D14" s="1"/>
      <c r="E14" s="1">
        <v>296</v>
      </c>
      <c r="F14" s="1">
        <v>191</v>
      </c>
      <c r="G14" s="7">
        <v>0.18</v>
      </c>
      <c r="H14" s="1">
        <v>150</v>
      </c>
      <c r="I14" s="1">
        <v>5038411</v>
      </c>
      <c r="J14" s="1">
        <v>304</v>
      </c>
      <c r="K14" s="1">
        <f t="shared" si="2"/>
        <v>-8</v>
      </c>
      <c r="L14" s="1"/>
      <c r="M14" s="1"/>
      <c r="N14" s="1">
        <v>1668</v>
      </c>
      <c r="O14" s="1">
        <f t="shared" si="4"/>
        <v>59.2</v>
      </c>
      <c r="P14" s="5"/>
      <c r="Q14" s="5"/>
      <c r="R14" s="1"/>
      <c r="S14" s="1">
        <f t="shared" si="6"/>
        <v>31.402027027027025</v>
      </c>
      <c r="T14" s="1">
        <f t="shared" si="7"/>
        <v>31.402027027027025</v>
      </c>
      <c r="U14" s="1">
        <v>107.8</v>
      </c>
      <c r="V14" s="1">
        <v>32</v>
      </c>
      <c r="W14" s="1">
        <v>41.2</v>
      </c>
      <c r="X14" s="1">
        <v>45.5</v>
      </c>
      <c r="Y14" s="1">
        <v>95</v>
      </c>
      <c r="Z14" s="1">
        <v>69.400000000000006</v>
      </c>
      <c r="AA14" s="1">
        <v>100.2</v>
      </c>
      <c r="AB14" s="1">
        <v>99.8</v>
      </c>
      <c r="AC14" s="1">
        <v>0</v>
      </c>
      <c r="AD14" s="1">
        <v>84</v>
      </c>
      <c r="AE14" s="1"/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34</v>
      </c>
      <c r="C15" s="1">
        <v>505</v>
      </c>
      <c r="D15" s="1"/>
      <c r="E15" s="1">
        <v>284</v>
      </c>
      <c r="F15" s="1">
        <v>220</v>
      </c>
      <c r="G15" s="7">
        <v>0.18</v>
      </c>
      <c r="H15" s="1">
        <v>150</v>
      </c>
      <c r="I15" s="1">
        <v>5038459</v>
      </c>
      <c r="J15" s="1">
        <v>286</v>
      </c>
      <c r="K15" s="1">
        <f t="shared" si="2"/>
        <v>-2</v>
      </c>
      <c r="L15" s="1"/>
      <c r="M15" s="1"/>
      <c r="N15" s="1">
        <v>1923</v>
      </c>
      <c r="O15" s="1">
        <f t="shared" si="4"/>
        <v>56.8</v>
      </c>
      <c r="P15" s="5"/>
      <c r="Q15" s="5"/>
      <c r="R15" s="1"/>
      <c r="S15" s="1">
        <f t="shared" si="6"/>
        <v>37.728873239436624</v>
      </c>
      <c r="T15" s="1">
        <f t="shared" si="7"/>
        <v>37.728873239436624</v>
      </c>
      <c r="U15" s="1">
        <v>121.4</v>
      </c>
      <c r="V15" s="1">
        <v>34</v>
      </c>
      <c r="W15" s="1">
        <v>-0.2</v>
      </c>
      <c r="X15" s="1">
        <v>0</v>
      </c>
      <c r="Y15" s="1">
        <v>100</v>
      </c>
      <c r="Z15" s="1">
        <v>63.2</v>
      </c>
      <c r="AA15" s="1">
        <v>120.6</v>
      </c>
      <c r="AB15" s="1">
        <v>104.6</v>
      </c>
      <c r="AC15" s="1">
        <v>25.4</v>
      </c>
      <c r="AD15" s="1">
        <v>97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34</v>
      </c>
      <c r="C16" s="1">
        <v>167</v>
      </c>
      <c r="D16" s="1"/>
      <c r="E16" s="1">
        <v>118</v>
      </c>
      <c r="F16" s="1">
        <v>48</v>
      </c>
      <c r="G16" s="7">
        <v>0.18</v>
      </c>
      <c r="H16" s="1">
        <v>150</v>
      </c>
      <c r="I16" s="1">
        <v>5038831</v>
      </c>
      <c r="J16" s="1">
        <v>121</v>
      </c>
      <c r="K16" s="1">
        <f t="shared" si="2"/>
        <v>-3</v>
      </c>
      <c r="L16" s="1"/>
      <c r="M16" s="1"/>
      <c r="N16" s="1">
        <v>1149</v>
      </c>
      <c r="O16" s="1">
        <f t="shared" si="4"/>
        <v>23.6</v>
      </c>
      <c r="P16" s="5"/>
      <c r="Q16" s="5"/>
      <c r="R16" s="1"/>
      <c r="S16" s="1">
        <f t="shared" si="6"/>
        <v>50.720338983050844</v>
      </c>
      <c r="T16" s="1">
        <f t="shared" si="7"/>
        <v>50.720338983050844</v>
      </c>
      <c r="U16" s="1">
        <v>65.8</v>
      </c>
      <c r="V16" s="1">
        <v>19</v>
      </c>
      <c r="W16" s="1">
        <v>-0.2</v>
      </c>
      <c r="X16" s="1">
        <v>4</v>
      </c>
      <c r="Y16" s="1">
        <v>45.2</v>
      </c>
      <c r="Z16" s="1">
        <v>26</v>
      </c>
      <c r="AA16" s="1">
        <v>57.8</v>
      </c>
      <c r="AB16" s="1">
        <v>71.599999999999994</v>
      </c>
      <c r="AC16" s="1">
        <v>48.4</v>
      </c>
      <c r="AD16" s="1">
        <v>62.2</v>
      </c>
      <c r="AE16" s="1"/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34</v>
      </c>
      <c r="C17" s="1">
        <v>200</v>
      </c>
      <c r="D17" s="1">
        <v>100</v>
      </c>
      <c r="E17" s="1">
        <v>179</v>
      </c>
      <c r="F17" s="1">
        <v>120</v>
      </c>
      <c r="G17" s="7">
        <v>0.18</v>
      </c>
      <c r="H17" s="1">
        <v>120</v>
      </c>
      <c r="I17" s="1">
        <v>5038855</v>
      </c>
      <c r="J17" s="1">
        <v>180</v>
      </c>
      <c r="K17" s="1">
        <f t="shared" si="2"/>
        <v>-1</v>
      </c>
      <c r="L17" s="1"/>
      <c r="M17" s="1"/>
      <c r="N17" s="1">
        <v>872</v>
      </c>
      <c r="O17" s="1">
        <f t="shared" si="4"/>
        <v>35.799999999999997</v>
      </c>
      <c r="P17" s="5"/>
      <c r="Q17" s="5"/>
      <c r="R17" s="1"/>
      <c r="S17" s="1">
        <f t="shared" si="6"/>
        <v>27.709497206703912</v>
      </c>
      <c r="T17" s="1">
        <f t="shared" si="7"/>
        <v>27.709497206703912</v>
      </c>
      <c r="U17" s="1">
        <v>58.6</v>
      </c>
      <c r="V17" s="1">
        <v>17.399999999999999</v>
      </c>
      <c r="W17" s="1">
        <v>20.399999999999999</v>
      </c>
      <c r="X17" s="1">
        <v>40</v>
      </c>
      <c r="Y17" s="1">
        <v>62.6</v>
      </c>
      <c r="Z17" s="1">
        <v>46.4</v>
      </c>
      <c r="AA17" s="1">
        <v>57.4</v>
      </c>
      <c r="AB17" s="1">
        <v>66.400000000000006</v>
      </c>
      <c r="AC17" s="1">
        <v>0</v>
      </c>
      <c r="AD17" s="1">
        <v>62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34</v>
      </c>
      <c r="C18" s="1">
        <v>694</v>
      </c>
      <c r="D18" s="1"/>
      <c r="E18" s="1">
        <v>496</v>
      </c>
      <c r="F18" s="1">
        <v>198</v>
      </c>
      <c r="G18" s="7">
        <v>0.18</v>
      </c>
      <c r="H18" s="1">
        <v>150</v>
      </c>
      <c r="I18" s="1">
        <v>5038435</v>
      </c>
      <c r="J18" s="1">
        <v>505</v>
      </c>
      <c r="K18" s="1">
        <f t="shared" si="2"/>
        <v>-9</v>
      </c>
      <c r="L18" s="1"/>
      <c r="M18" s="1"/>
      <c r="N18" s="1">
        <v>2522</v>
      </c>
      <c r="O18" s="1">
        <f t="shared" si="4"/>
        <v>99.2</v>
      </c>
      <c r="P18" s="5"/>
      <c r="Q18" s="5"/>
      <c r="R18" s="1"/>
      <c r="S18" s="1">
        <f t="shared" si="6"/>
        <v>27.419354838709676</v>
      </c>
      <c r="T18" s="1">
        <f t="shared" si="7"/>
        <v>27.419354838709676</v>
      </c>
      <c r="U18" s="1">
        <v>160.80000000000001</v>
      </c>
      <c r="V18" s="1">
        <v>43.2</v>
      </c>
      <c r="W18" s="1">
        <v>0</v>
      </c>
      <c r="X18" s="1">
        <v>0.5</v>
      </c>
      <c r="Y18" s="1">
        <v>137</v>
      </c>
      <c r="Z18" s="1">
        <v>52.8</v>
      </c>
      <c r="AA18" s="1">
        <v>164</v>
      </c>
      <c r="AB18" s="1">
        <v>130.19999999999999</v>
      </c>
      <c r="AC18" s="1">
        <v>84.8</v>
      </c>
      <c r="AD18" s="1">
        <v>134.6</v>
      </c>
      <c r="AE18" s="1"/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thickBot="1" x14ac:dyDescent="0.3">
      <c r="A19" s="1" t="s">
        <v>53</v>
      </c>
      <c r="B19" s="1" t="s">
        <v>34</v>
      </c>
      <c r="C19" s="1">
        <v>123</v>
      </c>
      <c r="D19" s="1">
        <v>100</v>
      </c>
      <c r="E19" s="1">
        <v>125</v>
      </c>
      <c r="F19" s="1">
        <v>98</v>
      </c>
      <c r="G19" s="7">
        <v>0.18</v>
      </c>
      <c r="H19" s="1">
        <v>120</v>
      </c>
      <c r="I19" s="1">
        <v>5038398</v>
      </c>
      <c r="J19" s="1">
        <v>135</v>
      </c>
      <c r="K19" s="1">
        <f t="shared" si="2"/>
        <v>-10</v>
      </c>
      <c r="L19" s="1"/>
      <c r="M19" s="1"/>
      <c r="N19" s="1">
        <v>853</v>
      </c>
      <c r="O19" s="1">
        <f t="shared" si="4"/>
        <v>25</v>
      </c>
      <c r="P19" s="5"/>
      <c r="Q19" s="5"/>
      <c r="R19" s="1"/>
      <c r="S19" s="1">
        <f t="shared" si="6"/>
        <v>38.04</v>
      </c>
      <c r="T19" s="1">
        <f t="shared" si="7"/>
        <v>38.04</v>
      </c>
      <c r="U19" s="1">
        <v>53.8</v>
      </c>
      <c r="V19" s="1">
        <v>20.6</v>
      </c>
      <c r="W19" s="1">
        <v>31.2</v>
      </c>
      <c r="X19" s="1">
        <v>28.5</v>
      </c>
      <c r="Y19" s="1">
        <v>55</v>
      </c>
      <c r="Z19" s="1">
        <v>44.6</v>
      </c>
      <c r="AA19" s="1">
        <v>49</v>
      </c>
      <c r="AB19" s="1">
        <v>56.6</v>
      </c>
      <c r="AC19" s="1">
        <v>16.2</v>
      </c>
      <c r="AD19" s="1">
        <v>28.8</v>
      </c>
      <c r="AE19" s="1"/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24" t="s">
        <v>54</v>
      </c>
      <c r="B20" s="25" t="s">
        <v>43</v>
      </c>
      <c r="C20" s="25"/>
      <c r="D20" s="25"/>
      <c r="E20" s="25"/>
      <c r="F20" s="26"/>
      <c r="G20" s="22">
        <v>1</v>
      </c>
      <c r="H20" s="21">
        <v>150</v>
      </c>
      <c r="I20" s="21">
        <v>5038572</v>
      </c>
      <c r="J20" s="21"/>
      <c r="K20" s="21">
        <f t="shared" si="2"/>
        <v>0</v>
      </c>
      <c r="L20" s="21"/>
      <c r="M20" s="21"/>
      <c r="N20" s="21">
        <v>0</v>
      </c>
      <c r="O20" s="21">
        <f t="shared" si="4"/>
        <v>0</v>
      </c>
      <c r="P20" s="23"/>
      <c r="Q20" s="23"/>
      <c r="R20" s="21"/>
      <c r="S20" s="21" t="e">
        <f t="shared" si="6"/>
        <v>#DIV/0!</v>
      </c>
      <c r="T20" s="21" t="e">
        <f t="shared" si="7"/>
        <v>#DIV/0!</v>
      </c>
      <c r="U20" s="21">
        <v>0</v>
      </c>
      <c r="V20" s="21">
        <v>0</v>
      </c>
      <c r="W20" s="21">
        <v>0</v>
      </c>
      <c r="X20" s="21">
        <v>0</v>
      </c>
      <c r="Y20" s="21">
        <v>34.688200000000002</v>
      </c>
      <c r="Z20" s="21">
        <v>54.049599999999998</v>
      </c>
      <c r="AA20" s="21">
        <v>39.379800000000003</v>
      </c>
      <c r="AB20" s="21">
        <v>28.2272</v>
      </c>
      <c r="AC20" s="21">
        <v>32.141000000000012</v>
      </c>
      <c r="AD20" s="21">
        <v>55.0548</v>
      </c>
      <c r="AE20" s="21" t="s">
        <v>46</v>
      </c>
      <c r="AF20" s="2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27" t="s">
        <v>64</v>
      </c>
      <c r="B21" s="28" t="s">
        <v>43</v>
      </c>
      <c r="C21" s="28">
        <v>20</v>
      </c>
      <c r="D21" s="28"/>
      <c r="E21" s="28">
        <v>15.452999999999999</v>
      </c>
      <c r="F21" s="29"/>
      <c r="G21" s="30">
        <v>0</v>
      </c>
      <c r="H21" s="31" t="e">
        <v>#N/A</v>
      </c>
      <c r="I21" s="31" t="s">
        <v>65</v>
      </c>
      <c r="J21" s="31">
        <v>36</v>
      </c>
      <c r="K21" s="31">
        <f>E21-J21</f>
        <v>-20.547000000000001</v>
      </c>
      <c r="L21" s="31"/>
      <c r="M21" s="31"/>
      <c r="N21" s="31">
        <v>0</v>
      </c>
      <c r="O21" s="31">
        <f>E21/5</f>
        <v>3.0905999999999998</v>
      </c>
      <c r="P21" s="32"/>
      <c r="Q21" s="32"/>
      <c r="R21" s="31"/>
      <c r="S21" s="31">
        <f>(F21+N21+P21)/O21</f>
        <v>0</v>
      </c>
      <c r="T21" s="31">
        <f>(F21+N21)/O21</f>
        <v>0</v>
      </c>
      <c r="U21" s="31">
        <v>74.176999999999992</v>
      </c>
      <c r="V21" s="31">
        <v>12.6516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/>
      <c r="AF21" s="3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21" t="s">
        <v>55</v>
      </c>
      <c r="B22" s="21" t="s">
        <v>43</v>
      </c>
      <c r="C22" s="21"/>
      <c r="D22" s="21"/>
      <c r="E22" s="21"/>
      <c r="F22" s="21"/>
      <c r="G22" s="22">
        <v>1</v>
      </c>
      <c r="H22" s="21">
        <v>150</v>
      </c>
      <c r="I22" s="21">
        <v>5038596</v>
      </c>
      <c r="J22" s="21"/>
      <c r="K22" s="21">
        <f t="shared" si="2"/>
        <v>0</v>
      </c>
      <c r="L22" s="21"/>
      <c r="M22" s="21"/>
      <c r="N22" s="21">
        <v>0</v>
      </c>
      <c r="O22" s="21">
        <f t="shared" si="4"/>
        <v>0</v>
      </c>
      <c r="P22" s="23"/>
      <c r="Q22" s="23"/>
      <c r="R22" s="21"/>
      <c r="S22" s="21" t="e">
        <f t="shared" si="6"/>
        <v>#DIV/0!</v>
      </c>
      <c r="T22" s="21" t="e">
        <f t="shared" si="7"/>
        <v>#DIV/0!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8.0383999999999993</v>
      </c>
      <c r="AA22" s="21">
        <v>34.475000000000001</v>
      </c>
      <c r="AB22" s="21">
        <v>32.574599999999997</v>
      </c>
      <c r="AC22" s="21">
        <v>16.657399999999999</v>
      </c>
      <c r="AD22" s="21">
        <v>23.993600000000001</v>
      </c>
      <c r="AE22" s="21" t="s">
        <v>46</v>
      </c>
      <c r="AF22" s="2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5" t="s">
        <v>56</v>
      </c>
      <c r="B23" s="16" t="s">
        <v>43</v>
      </c>
      <c r="C23" s="16"/>
      <c r="D23" s="16"/>
      <c r="E23" s="16"/>
      <c r="F23" s="17"/>
      <c r="G23" s="13">
        <v>1</v>
      </c>
      <c r="H23" s="12">
        <v>120</v>
      </c>
      <c r="I23" s="12">
        <v>8785204</v>
      </c>
      <c r="J23" s="12"/>
      <c r="K23" s="12">
        <f t="shared" si="2"/>
        <v>0</v>
      </c>
      <c r="L23" s="12"/>
      <c r="M23" s="12"/>
      <c r="N23" s="12">
        <v>0</v>
      </c>
      <c r="O23" s="12">
        <f t="shared" si="4"/>
        <v>0</v>
      </c>
      <c r="P23" s="14"/>
      <c r="Q23" s="14"/>
      <c r="R23" s="12"/>
      <c r="S23" s="12" t="e">
        <f t="shared" si="6"/>
        <v>#DIV/0!</v>
      </c>
      <c r="T23" s="12" t="e">
        <f t="shared" si="7"/>
        <v>#DIV/0!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 t="s">
        <v>57</v>
      </c>
      <c r="AF23" s="12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5.75" thickBot="1" x14ac:dyDescent="0.3">
      <c r="A24" s="27" t="s">
        <v>42</v>
      </c>
      <c r="B24" s="28" t="s">
        <v>43</v>
      </c>
      <c r="C24" s="28"/>
      <c r="D24" s="28">
        <v>305.13600000000002</v>
      </c>
      <c r="E24" s="28">
        <v>16.135999999999999</v>
      </c>
      <c r="F24" s="29">
        <v>289</v>
      </c>
      <c r="G24" s="30">
        <v>0</v>
      </c>
      <c r="H24" s="31" t="e">
        <v>#N/A</v>
      </c>
      <c r="I24" s="31" t="s">
        <v>65</v>
      </c>
      <c r="J24" s="31">
        <v>14.5</v>
      </c>
      <c r="K24" s="31">
        <f>E24-J24</f>
        <v>1.6359999999999992</v>
      </c>
      <c r="L24" s="31"/>
      <c r="M24" s="31"/>
      <c r="N24" s="31"/>
      <c r="O24" s="31">
        <f>E24/5</f>
        <v>3.2271999999999998</v>
      </c>
      <c r="P24" s="32"/>
      <c r="Q24" s="32"/>
      <c r="R24" s="31"/>
      <c r="S24" s="31">
        <f>(F24+N24+P24)/O24</f>
        <v>89.551313832424398</v>
      </c>
      <c r="T24" s="31">
        <f>(F24+N24)/O24</f>
        <v>89.551313832424398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/>
      <c r="AF24" s="3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21" t="s">
        <v>58</v>
      </c>
      <c r="B25" s="21" t="s">
        <v>43</v>
      </c>
      <c r="C25" s="21">
        <v>66</v>
      </c>
      <c r="D25" s="21">
        <v>9.8000000000000004E-2</v>
      </c>
      <c r="E25" s="21">
        <v>62.597999999999999</v>
      </c>
      <c r="F25" s="21">
        <v>3.5</v>
      </c>
      <c r="G25" s="22">
        <v>1</v>
      </c>
      <c r="H25" s="21">
        <v>180</v>
      </c>
      <c r="I25" s="21">
        <v>5038619</v>
      </c>
      <c r="J25" s="21">
        <v>70.5</v>
      </c>
      <c r="K25" s="21">
        <f t="shared" si="2"/>
        <v>-7.902000000000001</v>
      </c>
      <c r="L25" s="21"/>
      <c r="M25" s="21"/>
      <c r="N25" s="21">
        <v>0</v>
      </c>
      <c r="O25" s="21">
        <f t="shared" si="4"/>
        <v>12.519600000000001</v>
      </c>
      <c r="P25" s="23"/>
      <c r="Q25" s="23"/>
      <c r="R25" s="21"/>
      <c r="S25" s="21">
        <f t="shared" si="6"/>
        <v>0.27956164733697564</v>
      </c>
      <c r="T25" s="21">
        <f t="shared" si="7"/>
        <v>0.27956164733697564</v>
      </c>
      <c r="U25" s="21">
        <v>22.793199999999999</v>
      </c>
      <c r="V25" s="21">
        <v>3.7231999999999998</v>
      </c>
      <c r="W25" s="21">
        <v>0</v>
      </c>
      <c r="X25" s="21">
        <v>0</v>
      </c>
      <c r="Y25" s="21">
        <v>20.1356</v>
      </c>
      <c r="Z25" s="21">
        <v>0</v>
      </c>
      <c r="AA25" s="21">
        <v>0</v>
      </c>
      <c r="AB25" s="21">
        <v>9.5489999999999995</v>
      </c>
      <c r="AC25" s="21">
        <v>9.5321999999999996</v>
      </c>
      <c r="AD25" s="21">
        <v>16.200199999999999</v>
      </c>
      <c r="AE25" s="21" t="s">
        <v>59</v>
      </c>
      <c r="AF25" s="2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60</v>
      </c>
      <c r="B26" s="1" t="s">
        <v>34</v>
      </c>
      <c r="C26" s="1">
        <v>434</v>
      </c>
      <c r="D26" s="1"/>
      <c r="E26" s="1">
        <v>108</v>
      </c>
      <c r="F26" s="1">
        <v>322</v>
      </c>
      <c r="G26" s="7">
        <v>0.1</v>
      </c>
      <c r="H26" s="1">
        <v>60</v>
      </c>
      <c r="I26" s="1">
        <v>8444170</v>
      </c>
      <c r="J26" s="1">
        <v>102</v>
      </c>
      <c r="K26" s="1">
        <f t="shared" si="2"/>
        <v>6</v>
      </c>
      <c r="L26" s="1"/>
      <c r="M26" s="1"/>
      <c r="N26" s="1">
        <v>0</v>
      </c>
      <c r="O26" s="1">
        <f t="shared" si="4"/>
        <v>21.6</v>
      </c>
      <c r="P26" s="5"/>
      <c r="Q26" s="5"/>
      <c r="R26" s="1"/>
      <c r="S26" s="1">
        <f t="shared" si="6"/>
        <v>14.907407407407407</v>
      </c>
      <c r="T26" s="1">
        <f t="shared" si="7"/>
        <v>14.907407407407407</v>
      </c>
      <c r="U26" s="1">
        <v>25.4</v>
      </c>
      <c r="V26" s="1">
        <v>3.8</v>
      </c>
      <c r="W26" s="1">
        <v>24.8</v>
      </c>
      <c r="X26" s="1">
        <v>12.5</v>
      </c>
      <c r="Y26" s="1">
        <v>12.6</v>
      </c>
      <c r="Z26" s="1">
        <v>17.600000000000001</v>
      </c>
      <c r="AA26" s="1">
        <v>11.4</v>
      </c>
      <c r="AB26" s="1">
        <v>15.4</v>
      </c>
      <c r="AC26" s="1">
        <v>27</v>
      </c>
      <c r="AD26" s="1">
        <v>30</v>
      </c>
      <c r="AE26" s="1"/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61</v>
      </c>
      <c r="B27" s="1" t="s">
        <v>43</v>
      </c>
      <c r="C27" s="1">
        <v>1126.5</v>
      </c>
      <c r="D27" s="1"/>
      <c r="E27" s="1">
        <v>404.62400000000002</v>
      </c>
      <c r="F27" s="1">
        <v>721.87599999999998</v>
      </c>
      <c r="G27" s="7">
        <v>1</v>
      </c>
      <c r="H27" s="1">
        <v>120</v>
      </c>
      <c r="I27" s="1">
        <v>5522704</v>
      </c>
      <c r="J27" s="1">
        <v>424.5</v>
      </c>
      <c r="K27" s="1">
        <f t="shared" si="2"/>
        <v>-19.875999999999976</v>
      </c>
      <c r="L27" s="1"/>
      <c r="M27" s="1"/>
      <c r="N27" s="1">
        <v>0</v>
      </c>
      <c r="O27" s="1">
        <f t="shared" si="4"/>
        <v>80.924800000000005</v>
      </c>
      <c r="P27" s="5">
        <f t="shared" ref="P27:P33" si="10">16*O27-N27-F27</f>
        <v>572.9208000000001</v>
      </c>
      <c r="Q27" s="5"/>
      <c r="R27" s="1"/>
      <c r="S27" s="1">
        <f t="shared" si="6"/>
        <v>16</v>
      </c>
      <c r="T27" s="1">
        <f t="shared" si="7"/>
        <v>8.9203309739412386</v>
      </c>
      <c r="U27" s="1">
        <v>29.1264</v>
      </c>
      <c r="V27" s="1">
        <v>33.784199999999998</v>
      </c>
      <c r="W27" s="1">
        <v>127.41719999999999</v>
      </c>
      <c r="X27" s="1">
        <v>105.494</v>
      </c>
      <c r="Y27" s="1">
        <v>18.442799999999998</v>
      </c>
      <c r="Z27" s="1">
        <v>69.378399999999999</v>
      </c>
      <c r="AA27" s="1">
        <v>58.870800000000003</v>
      </c>
      <c r="AB27" s="1">
        <v>45.809399999999997</v>
      </c>
      <c r="AC27" s="1">
        <v>50.603200000000001</v>
      </c>
      <c r="AD27" s="1">
        <v>49.519599999999997</v>
      </c>
      <c r="AE27" s="1"/>
      <c r="AF27" s="1">
        <f t="shared" si="8"/>
        <v>572.9208000000001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62</v>
      </c>
      <c r="B28" s="1" t="s">
        <v>34</v>
      </c>
      <c r="C28" s="1">
        <v>150</v>
      </c>
      <c r="D28" s="1">
        <v>48</v>
      </c>
      <c r="E28" s="1">
        <v>106</v>
      </c>
      <c r="F28" s="1">
        <v>92</v>
      </c>
      <c r="G28" s="7">
        <v>0.14000000000000001</v>
      </c>
      <c r="H28" s="1">
        <v>180</v>
      </c>
      <c r="I28" s="1">
        <v>9988391</v>
      </c>
      <c r="J28" s="1">
        <v>99</v>
      </c>
      <c r="K28" s="1">
        <f t="shared" si="2"/>
        <v>7</v>
      </c>
      <c r="L28" s="1"/>
      <c r="M28" s="1"/>
      <c r="N28" s="1">
        <v>310</v>
      </c>
      <c r="O28" s="1">
        <f t="shared" si="4"/>
        <v>21.2</v>
      </c>
      <c r="P28" s="5"/>
      <c r="Q28" s="5"/>
      <c r="R28" s="1"/>
      <c r="S28" s="1">
        <f t="shared" si="6"/>
        <v>18.962264150943398</v>
      </c>
      <c r="T28" s="1">
        <f t="shared" si="7"/>
        <v>18.962264150943398</v>
      </c>
      <c r="U28" s="1">
        <v>25.4</v>
      </c>
      <c r="V28" s="1">
        <v>8.4</v>
      </c>
      <c r="W28" s="1">
        <v>23</v>
      </c>
      <c r="X28" s="1">
        <v>28</v>
      </c>
      <c r="Y28" s="1">
        <v>32.799999999999997</v>
      </c>
      <c r="Z28" s="1">
        <v>22</v>
      </c>
      <c r="AA28" s="1">
        <v>25</v>
      </c>
      <c r="AB28" s="1">
        <v>33.4</v>
      </c>
      <c r="AC28" s="1">
        <v>30</v>
      </c>
      <c r="AD28" s="1">
        <v>27.6</v>
      </c>
      <c r="AE28" s="1"/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63</v>
      </c>
      <c r="B29" s="1" t="s">
        <v>34</v>
      </c>
      <c r="C29" s="1">
        <v>255</v>
      </c>
      <c r="D29" s="1">
        <v>96</v>
      </c>
      <c r="E29" s="1">
        <v>186</v>
      </c>
      <c r="F29" s="1">
        <v>165</v>
      </c>
      <c r="G29" s="7">
        <v>0.18</v>
      </c>
      <c r="H29" s="1">
        <v>270</v>
      </c>
      <c r="I29" s="1">
        <v>9988681</v>
      </c>
      <c r="J29" s="1">
        <v>186</v>
      </c>
      <c r="K29" s="1">
        <f t="shared" si="2"/>
        <v>0</v>
      </c>
      <c r="L29" s="1"/>
      <c r="M29" s="1"/>
      <c r="N29" s="1">
        <v>950</v>
      </c>
      <c r="O29" s="1">
        <f t="shared" si="4"/>
        <v>37.200000000000003</v>
      </c>
      <c r="P29" s="5"/>
      <c r="Q29" s="5"/>
      <c r="R29" s="1"/>
      <c r="S29" s="1">
        <f t="shared" si="6"/>
        <v>29.973118279569889</v>
      </c>
      <c r="T29" s="1">
        <f t="shared" si="7"/>
        <v>29.973118279569889</v>
      </c>
      <c r="U29" s="1">
        <v>64</v>
      </c>
      <c r="V29" s="1">
        <v>23.6</v>
      </c>
      <c r="W29" s="1">
        <v>0</v>
      </c>
      <c r="X29" s="1">
        <v>0</v>
      </c>
      <c r="Y29" s="1">
        <v>72.400000000000006</v>
      </c>
      <c r="Z29" s="1">
        <v>18.2</v>
      </c>
      <c r="AA29" s="1">
        <v>78.400000000000006</v>
      </c>
      <c r="AB29" s="1">
        <v>60.2</v>
      </c>
      <c r="AC29" s="1">
        <v>27.8</v>
      </c>
      <c r="AD29" s="1">
        <v>57.6</v>
      </c>
      <c r="AE29" s="1"/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66</v>
      </c>
      <c r="B30" s="1" t="s">
        <v>43</v>
      </c>
      <c r="C30" s="1"/>
      <c r="D30" s="1">
        <v>207.2</v>
      </c>
      <c r="E30" s="1">
        <v>9.3849999999999998</v>
      </c>
      <c r="F30" s="1">
        <v>197.815</v>
      </c>
      <c r="G30" s="7">
        <v>1</v>
      </c>
      <c r="H30" s="1">
        <v>120</v>
      </c>
      <c r="I30" s="1">
        <v>8785198</v>
      </c>
      <c r="J30" s="1">
        <v>8</v>
      </c>
      <c r="K30" s="1">
        <f t="shared" si="2"/>
        <v>1.3849999999999998</v>
      </c>
      <c r="L30" s="1"/>
      <c r="M30" s="1"/>
      <c r="N30" s="1">
        <v>0</v>
      </c>
      <c r="O30" s="1">
        <f t="shared" si="4"/>
        <v>1.877</v>
      </c>
      <c r="P30" s="5"/>
      <c r="Q30" s="5"/>
      <c r="R30" s="1"/>
      <c r="S30" s="1">
        <f t="shared" si="6"/>
        <v>105.38891848694726</v>
      </c>
      <c r="T30" s="1">
        <f t="shared" si="7"/>
        <v>105.38891848694726</v>
      </c>
      <c r="U30" s="1">
        <v>0</v>
      </c>
      <c r="V30" s="1">
        <v>0</v>
      </c>
      <c r="W30" s="1">
        <v>0</v>
      </c>
      <c r="X30" s="1">
        <v>0</v>
      </c>
      <c r="Y30" s="1">
        <v>26.814</v>
      </c>
      <c r="Z30" s="1">
        <v>5.2956000000000003</v>
      </c>
      <c r="AA30" s="1">
        <v>14.8072</v>
      </c>
      <c r="AB30" s="1">
        <v>15.710599999999999</v>
      </c>
      <c r="AC30" s="1">
        <v>8.5876000000000001</v>
      </c>
      <c r="AD30" s="1">
        <v>14.278</v>
      </c>
      <c r="AE30" s="1" t="s">
        <v>67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68</v>
      </c>
      <c r="B31" s="1" t="s">
        <v>34</v>
      </c>
      <c r="C31" s="1">
        <v>149</v>
      </c>
      <c r="D31" s="1"/>
      <c r="E31" s="1">
        <v>149</v>
      </c>
      <c r="F31" s="1"/>
      <c r="G31" s="7">
        <v>0.1</v>
      </c>
      <c r="H31" s="1">
        <v>60</v>
      </c>
      <c r="I31" s="1">
        <v>8444187</v>
      </c>
      <c r="J31" s="1">
        <v>197</v>
      </c>
      <c r="K31" s="1">
        <f t="shared" si="2"/>
        <v>-48</v>
      </c>
      <c r="L31" s="1"/>
      <c r="M31" s="1"/>
      <c r="N31" s="1">
        <v>440</v>
      </c>
      <c r="O31" s="1">
        <f t="shared" si="4"/>
        <v>29.8</v>
      </c>
      <c r="P31" s="5"/>
      <c r="Q31" s="5"/>
      <c r="R31" s="1"/>
      <c r="S31" s="1">
        <f t="shared" si="6"/>
        <v>14.765100671140939</v>
      </c>
      <c r="T31" s="1">
        <f t="shared" si="7"/>
        <v>14.765100671140939</v>
      </c>
      <c r="U31" s="1">
        <v>39.4</v>
      </c>
      <c r="V31" s="1">
        <v>8</v>
      </c>
      <c r="W31" s="1">
        <v>28</v>
      </c>
      <c r="X31" s="1">
        <v>8</v>
      </c>
      <c r="Y31" s="1">
        <v>32</v>
      </c>
      <c r="Z31" s="1">
        <v>31.8</v>
      </c>
      <c r="AA31" s="1">
        <v>30.8</v>
      </c>
      <c r="AB31" s="1">
        <v>46.4</v>
      </c>
      <c r="AC31" s="1">
        <v>41</v>
      </c>
      <c r="AD31" s="1">
        <v>42.8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69</v>
      </c>
      <c r="B32" s="1" t="s">
        <v>34</v>
      </c>
      <c r="C32" s="1">
        <v>217</v>
      </c>
      <c r="D32" s="1"/>
      <c r="E32" s="1">
        <v>215</v>
      </c>
      <c r="F32" s="1">
        <v>2</v>
      </c>
      <c r="G32" s="7">
        <v>0.1</v>
      </c>
      <c r="H32" s="1">
        <v>90</v>
      </c>
      <c r="I32" s="1">
        <v>8444194</v>
      </c>
      <c r="J32" s="1">
        <v>242</v>
      </c>
      <c r="K32" s="1">
        <f t="shared" si="2"/>
        <v>-27</v>
      </c>
      <c r="L32" s="1"/>
      <c r="M32" s="1"/>
      <c r="N32" s="1">
        <v>522.20000000000005</v>
      </c>
      <c r="O32" s="1">
        <f t="shared" si="4"/>
        <v>43</v>
      </c>
      <c r="P32" s="5">
        <f>15*O32-N32-F32</f>
        <v>120.79999999999995</v>
      </c>
      <c r="Q32" s="5"/>
      <c r="R32" s="1"/>
      <c r="S32" s="1">
        <f t="shared" si="6"/>
        <v>15</v>
      </c>
      <c r="T32" s="1">
        <f t="shared" si="7"/>
        <v>12.190697674418606</v>
      </c>
      <c r="U32" s="1">
        <v>46.2</v>
      </c>
      <c r="V32" s="1">
        <v>6.6</v>
      </c>
      <c r="W32" s="1">
        <v>-0.2</v>
      </c>
      <c r="X32" s="1">
        <v>7.5</v>
      </c>
      <c r="Y32" s="1">
        <v>45</v>
      </c>
      <c r="Z32" s="1">
        <v>26.4</v>
      </c>
      <c r="AA32" s="1">
        <v>37.200000000000003</v>
      </c>
      <c r="AB32" s="1">
        <v>48</v>
      </c>
      <c r="AC32" s="1">
        <v>40.200000000000003</v>
      </c>
      <c r="AD32" s="1">
        <v>44.2</v>
      </c>
      <c r="AE32" s="1"/>
      <c r="AF32" s="1">
        <f>G32*P32</f>
        <v>12.079999999999997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5.75" thickBot="1" x14ac:dyDescent="0.3">
      <c r="A33" s="1" t="s">
        <v>70</v>
      </c>
      <c r="B33" s="1" t="s">
        <v>34</v>
      </c>
      <c r="C33" s="1">
        <v>755</v>
      </c>
      <c r="D33" s="1"/>
      <c r="E33" s="1">
        <v>309</v>
      </c>
      <c r="F33" s="1">
        <v>446</v>
      </c>
      <c r="G33" s="7">
        <v>0.2</v>
      </c>
      <c r="H33" s="1">
        <v>120</v>
      </c>
      <c r="I33" s="1">
        <v>783798</v>
      </c>
      <c r="J33" s="1">
        <v>311</v>
      </c>
      <c r="K33" s="1">
        <f t="shared" si="2"/>
        <v>-2</v>
      </c>
      <c r="L33" s="1"/>
      <c r="M33" s="1"/>
      <c r="N33" s="1">
        <v>0</v>
      </c>
      <c r="O33" s="1">
        <f t="shared" si="4"/>
        <v>61.8</v>
      </c>
      <c r="P33" s="5">
        <f t="shared" si="10"/>
        <v>542.79999999999995</v>
      </c>
      <c r="Q33" s="5"/>
      <c r="R33" s="1"/>
      <c r="S33" s="1">
        <f t="shared" si="6"/>
        <v>16</v>
      </c>
      <c r="T33" s="1">
        <f t="shared" si="7"/>
        <v>7.2168284789644019</v>
      </c>
      <c r="U33" s="1">
        <v>8.8000000000000007</v>
      </c>
      <c r="V33" s="1">
        <v>0</v>
      </c>
      <c r="W33" s="1">
        <v>33</v>
      </c>
      <c r="X33" s="1">
        <v>75</v>
      </c>
      <c r="Y33" s="1">
        <v>0</v>
      </c>
      <c r="Z33" s="1">
        <v>4.2</v>
      </c>
      <c r="AA33" s="1">
        <v>129.19999999999999</v>
      </c>
      <c r="AB33" s="1">
        <v>95</v>
      </c>
      <c r="AC33" s="1">
        <v>38</v>
      </c>
      <c r="AD33" s="1">
        <v>21.8</v>
      </c>
      <c r="AE33" s="1" t="s">
        <v>71</v>
      </c>
      <c r="AF33" s="1">
        <f>G33*P33</f>
        <v>108.56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20" t="s">
        <v>72</v>
      </c>
      <c r="B34" s="18" t="s">
        <v>43</v>
      </c>
      <c r="C34" s="18">
        <v>555</v>
      </c>
      <c r="D34" s="18"/>
      <c r="E34" s="18">
        <v>142.86000000000001</v>
      </c>
      <c r="F34" s="19">
        <v>372</v>
      </c>
      <c r="G34" s="7">
        <v>1</v>
      </c>
      <c r="H34" s="1">
        <v>120</v>
      </c>
      <c r="I34" s="1">
        <v>783811</v>
      </c>
      <c r="J34" s="1">
        <v>145</v>
      </c>
      <c r="K34" s="1">
        <f t="shared" si="2"/>
        <v>-2.1399999999999864</v>
      </c>
      <c r="L34" s="1"/>
      <c r="M34" s="1"/>
      <c r="N34" s="1">
        <v>300</v>
      </c>
      <c r="O34" s="1">
        <f t="shared" si="4"/>
        <v>28.572000000000003</v>
      </c>
      <c r="P34" s="5"/>
      <c r="Q34" s="5"/>
      <c r="R34" s="1"/>
      <c r="S34" s="1">
        <f t="shared" si="6"/>
        <v>23.519529609407808</v>
      </c>
      <c r="T34" s="1">
        <f t="shared" si="7"/>
        <v>23.519529609407808</v>
      </c>
      <c r="U34" s="1">
        <v>1.8680000000000001</v>
      </c>
      <c r="V34" s="1">
        <v>0</v>
      </c>
      <c r="W34" s="1">
        <v>0</v>
      </c>
      <c r="X34" s="1">
        <v>0</v>
      </c>
      <c r="Y34" s="1">
        <v>26.227</v>
      </c>
      <c r="Z34" s="1">
        <v>36.8078</v>
      </c>
      <c r="AA34" s="1">
        <v>54.155200000000001</v>
      </c>
      <c r="AB34" s="1">
        <v>47.837000000000003</v>
      </c>
      <c r="AC34" s="1">
        <v>48.584400000000002</v>
      </c>
      <c r="AD34" s="1">
        <v>53.955199999999998</v>
      </c>
      <c r="AE34" s="1" t="s">
        <v>73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27" t="s">
        <v>74</v>
      </c>
      <c r="B35" s="28" t="s">
        <v>43</v>
      </c>
      <c r="C35" s="28"/>
      <c r="D35" s="28">
        <v>41.902000000000001</v>
      </c>
      <c r="E35" s="28">
        <v>41.902000000000001</v>
      </c>
      <c r="F35" s="29"/>
      <c r="G35" s="30">
        <v>0</v>
      </c>
      <c r="H35" s="31" t="e">
        <v>#N/A</v>
      </c>
      <c r="I35" s="31" t="s">
        <v>65</v>
      </c>
      <c r="J35" s="31">
        <v>43</v>
      </c>
      <c r="K35" s="31">
        <f t="shared" si="2"/>
        <v>-1.097999999999999</v>
      </c>
      <c r="L35" s="31"/>
      <c r="M35" s="31"/>
      <c r="N35" s="31">
        <v>0</v>
      </c>
      <c r="O35" s="31">
        <f t="shared" si="4"/>
        <v>8.3803999999999998</v>
      </c>
      <c r="P35" s="32"/>
      <c r="Q35" s="32"/>
      <c r="R35" s="31"/>
      <c r="S35" s="31">
        <f t="shared" si="6"/>
        <v>0</v>
      </c>
      <c r="T35" s="31">
        <f t="shared" si="7"/>
        <v>0</v>
      </c>
      <c r="U35" s="31">
        <v>10.239599999999999</v>
      </c>
      <c r="V35" s="31">
        <v>0.61559999999999993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/>
      <c r="AF35" s="3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5.75" thickBot="1" x14ac:dyDescent="0.3">
      <c r="A36" s="1" t="s">
        <v>75</v>
      </c>
      <c r="B36" s="1" t="s">
        <v>34</v>
      </c>
      <c r="C36" s="1">
        <v>277</v>
      </c>
      <c r="D36" s="1">
        <v>180</v>
      </c>
      <c r="E36" s="1">
        <v>175</v>
      </c>
      <c r="F36" s="1">
        <v>282</v>
      </c>
      <c r="G36" s="7">
        <v>0.2</v>
      </c>
      <c r="H36" s="1">
        <v>120</v>
      </c>
      <c r="I36" s="1">
        <v>783804</v>
      </c>
      <c r="J36" s="1">
        <v>176</v>
      </c>
      <c r="K36" s="1">
        <f t="shared" si="2"/>
        <v>-1</v>
      </c>
      <c r="L36" s="1"/>
      <c r="M36" s="1"/>
      <c r="N36" s="1">
        <v>0</v>
      </c>
      <c r="O36" s="1">
        <f t="shared" si="4"/>
        <v>35</v>
      </c>
      <c r="P36" s="5">
        <f>16*O36-N36-F36</f>
        <v>278</v>
      </c>
      <c r="Q36" s="5"/>
      <c r="R36" s="1"/>
      <c r="S36" s="1">
        <f t="shared" si="6"/>
        <v>16</v>
      </c>
      <c r="T36" s="1">
        <f t="shared" si="7"/>
        <v>8.0571428571428569</v>
      </c>
      <c r="U36" s="1">
        <v>6.6</v>
      </c>
      <c r="V36" s="1">
        <v>30.2</v>
      </c>
      <c r="W36" s="1">
        <v>28.2</v>
      </c>
      <c r="X36" s="1">
        <v>34.5</v>
      </c>
      <c r="Y36" s="1">
        <v>51.4</v>
      </c>
      <c r="Z36" s="1">
        <v>0</v>
      </c>
      <c r="AA36" s="1">
        <v>79.599999999999994</v>
      </c>
      <c r="AB36" s="1">
        <v>76.400000000000006</v>
      </c>
      <c r="AC36" s="1">
        <v>0</v>
      </c>
      <c r="AD36" s="1">
        <v>-0.2</v>
      </c>
      <c r="AE36" s="1" t="s">
        <v>76</v>
      </c>
      <c r="AF36" s="1">
        <f>G36*P36</f>
        <v>55.6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20" t="s">
        <v>77</v>
      </c>
      <c r="B37" s="18" t="s">
        <v>43</v>
      </c>
      <c r="C37" s="18">
        <v>940</v>
      </c>
      <c r="D37" s="18">
        <v>490.96</v>
      </c>
      <c r="E37" s="18">
        <v>414.44099999999997</v>
      </c>
      <c r="F37" s="19">
        <v>943</v>
      </c>
      <c r="G37" s="7">
        <v>1</v>
      </c>
      <c r="H37" s="1">
        <v>120</v>
      </c>
      <c r="I37" s="1">
        <v>783828</v>
      </c>
      <c r="J37" s="1">
        <v>426</v>
      </c>
      <c r="K37" s="1">
        <f t="shared" si="2"/>
        <v>-11.559000000000026</v>
      </c>
      <c r="L37" s="1"/>
      <c r="M37" s="1"/>
      <c r="N37" s="1">
        <v>300</v>
      </c>
      <c r="O37" s="1">
        <f t="shared" si="4"/>
        <v>82.888199999999998</v>
      </c>
      <c r="P37" s="5">
        <f>16*(O37+O38)-N37-N38-F37-F38</f>
        <v>321.02880000000005</v>
      </c>
      <c r="Q37" s="5"/>
      <c r="R37" s="1"/>
      <c r="S37" s="1">
        <f t="shared" si="6"/>
        <v>18.869136982103605</v>
      </c>
      <c r="T37" s="1">
        <f t="shared" si="7"/>
        <v>14.996103184771778</v>
      </c>
      <c r="U37" s="1">
        <v>62.812399999999997</v>
      </c>
      <c r="V37" s="1">
        <v>91.486000000000004</v>
      </c>
      <c r="W37" s="1">
        <v>114.2594</v>
      </c>
      <c r="X37" s="1">
        <v>73.844999999999999</v>
      </c>
      <c r="Y37" s="1">
        <v>87.948800000000006</v>
      </c>
      <c r="Z37" s="1">
        <v>73.542600000000007</v>
      </c>
      <c r="AA37" s="1">
        <v>74.531199999999998</v>
      </c>
      <c r="AB37" s="1">
        <v>85.918800000000005</v>
      </c>
      <c r="AC37" s="1">
        <v>92.352000000000004</v>
      </c>
      <c r="AD37" s="1">
        <v>99.373199999999997</v>
      </c>
      <c r="AE37" s="1"/>
      <c r="AF37" s="1">
        <f>G37*P37</f>
        <v>321.02880000000005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5.75" thickBot="1" x14ac:dyDescent="0.3">
      <c r="A38" s="27" t="s">
        <v>78</v>
      </c>
      <c r="B38" s="28" t="s">
        <v>43</v>
      </c>
      <c r="C38" s="28"/>
      <c r="D38" s="28">
        <v>74.317999999999998</v>
      </c>
      <c r="E38" s="28">
        <v>74.317999999999998</v>
      </c>
      <c r="F38" s="29"/>
      <c r="G38" s="30">
        <v>0</v>
      </c>
      <c r="H38" s="31" t="e">
        <v>#N/A</v>
      </c>
      <c r="I38" s="31" t="s">
        <v>65</v>
      </c>
      <c r="J38" s="31">
        <v>79</v>
      </c>
      <c r="K38" s="31">
        <f t="shared" si="2"/>
        <v>-4.6820000000000022</v>
      </c>
      <c r="L38" s="31"/>
      <c r="M38" s="31"/>
      <c r="N38" s="31">
        <v>0</v>
      </c>
      <c r="O38" s="31">
        <f t="shared" si="4"/>
        <v>14.8636</v>
      </c>
      <c r="P38" s="32"/>
      <c r="Q38" s="32"/>
      <c r="R38" s="31"/>
      <c r="S38" s="31">
        <f t="shared" si="6"/>
        <v>0</v>
      </c>
      <c r="T38" s="31">
        <f t="shared" si="7"/>
        <v>0</v>
      </c>
      <c r="U38" s="31">
        <v>22.1204</v>
      </c>
      <c r="V38" s="31">
        <v>29.852399999999999</v>
      </c>
      <c r="W38" s="31">
        <v>34.604799999999997</v>
      </c>
      <c r="X38" s="31">
        <v>10.384499999999999</v>
      </c>
      <c r="Y38" s="31">
        <v>35.567399999999999</v>
      </c>
      <c r="Z38" s="31">
        <v>37.2746</v>
      </c>
      <c r="AA38" s="31">
        <v>21.731200000000001</v>
      </c>
      <c r="AB38" s="31">
        <v>20.067399999999999</v>
      </c>
      <c r="AC38" s="31">
        <v>18.858799999999999</v>
      </c>
      <c r="AD38" s="31">
        <v>16.6616</v>
      </c>
      <c r="AE38" s="31"/>
      <c r="AF38" s="3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38</v>
      </c>
      <c r="B40" s="1" t="s">
        <v>34</v>
      </c>
      <c r="C40" s="1">
        <v>4181</v>
      </c>
      <c r="D40" s="1">
        <v>6</v>
      </c>
      <c r="E40" s="1">
        <v>720</v>
      </c>
      <c r="F40" s="1">
        <v>3465</v>
      </c>
      <c r="G40" s="7">
        <v>0.18</v>
      </c>
      <c r="H40" s="1">
        <v>120</v>
      </c>
      <c r="I40" s="1"/>
      <c r="J40" s="1">
        <v>721</v>
      </c>
      <c r="K40" s="1">
        <f>E40-J40</f>
        <v>-1</v>
      </c>
      <c r="L40" s="1"/>
      <c r="M40" s="1"/>
      <c r="N40" s="1">
        <v>2000</v>
      </c>
      <c r="O40" s="1">
        <f t="shared" ref="O40:O41" si="11">E40/5</f>
        <v>144</v>
      </c>
      <c r="P40" s="5"/>
      <c r="Q40" s="5"/>
      <c r="R40" s="1"/>
      <c r="S40" s="1">
        <f t="shared" ref="S40:S41" si="12">(F40+N40+P40)/O40</f>
        <v>37.951388888888886</v>
      </c>
      <c r="T40" s="1">
        <f t="shared" ref="T40:T41" si="13">(F40+N40)/O40</f>
        <v>37.951388888888886</v>
      </c>
      <c r="U40" s="1">
        <v>193.4</v>
      </c>
      <c r="V40" s="1">
        <v>141</v>
      </c>
      <c r="W40" s="1">
        <v>210</v>
      </c>
      <c r="X40" s="1">
        <v>80</v>
      </c>
      <c r="Y40" s="1">
        <v>211.6</v>
      </c>
      <c r="Z40" s="1">
        <v>207.6</v>
      </c>
      <c r="AA40" s="1">
        <v>8</v>
      </c>
      <c r="AB40" s="1">
        <v>206.4</v>
      </c>
      <c r="AC40" s="1">
        <v>203</v>
      </c>
      <c r="AD40" s="1">
        <v>275.60000000000002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39</v>
      </c>
      <c r="B41" s="1" t="s">
        <v>34</v>
      </c>
      <c r="C41" s="1">
        <v>6950</v>
      </c>
      <c r="D41" s="1">
        <v>4493</v>
      </c>
      <c r="E41" s="1">
        <v>2510</v>
      </c>
      <c r="F41" s="1">
        <v>8933</v>
      </c>
      <c r="G41" s="7">
        <v>0.18</v>
      </c>
      <c r="H41" s="1">
        <v>120</v>
      </c>
      <c r="I41" s="1"/>
      <c r="J41" s="1">
        <v>2516</v>
      </c>
      <c r="K41" s="1">
        <f>E41-J41</f>
        <v>-6</v>
      </c>
      <c r="L41" s="1"/>
      <c r="M41" s="1"/>
      <c r="N41" s="1">
        <v>3000</v>
      </c>
      <c r="O41" s="1">
        <f t="shared" si="11"/>
        <v>502</v>
      </c>
      <c r="P41" s="5"/>
      <c r="Q41" s="5"/>
      <c r="R41" s="1"/>
      <c r="S41" s="1">
        <f t="shared" si="12"/>
        <v>23.770916334661354</v>
      </c>
      <c r="T41" s="1">
        <f t="shared" si="13"/>
        <v>23.770916334661354</v>
      </c>
      <c r="U41" s="1">
        <v>516.4</v>
      </c>
      <c r="V41" s="1">
        <v>487.2</v>
      </c>
      <c r="W41" s="1">
        <v>615.6</v>
      </c>
      <c r="X41" s="1">
        <v>272</v>
      </c>
      <c r="Y41" s="1">
        <v>583.4</v>
      </c>
      <c r="Z41" s="1">
        <v>506</v>
      </c>
      <c r="AA41" s="1">
        <v>624.20000000000005</v>
      </c>
      <c r="AB41" s="1">
        <v>672.4</v>
      </c>
      <c r="AC41" s="1">
        <v>766</v>
      </c>
      <c r="AD41" s="1">
        <v>529.6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F38" xr:uid="{19AAF24F-D743-4167-81DC-973DBE48E9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2025-02-03T10:57:21Z</dcterms:created>
  <dcterms:modified xsi:type="dcterms:W3CDTF">2025-02-05T09:56:18Z</dcterms:modified>
</cp:coreProperties>
</file>