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5EA1FD30-6FBB-44FC-9955-573E07ABD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5" i="1" l="1"/>
  <c r="AF24" i="1"/>
  <c r="K100" i="1"/>
  <c r="O100" i="1"/>
  <c r="AF32" i="1"/>
  <c r="O32" i="1"/>
  <c r="S32" i="1" s="1"/>
  <c r="K32" i="1"/>
  <c r="AF98" i="1"/>
  <c r="O98" i="1"/>
  <c r="S98" i="1" s="1"/>
  <c r="K98" i="1"/>
  <c r="AF64" i="1"/>
  <c r="O64" i="1"/>
  <c r="S64" i="1" s="1"/>
  <c r="K64" i="1"/>
  <c r="AF75" i="1"/>
  <c r="O75" i="1"/>
  <c r="S75" i="1" s="1"/>
  <c r="K75" i="1"/>
  <c r="AF62" i="1"/>
  <c r="O62" i="1"/>
  <c r="S62" i="1" s="1"/>
  <c r="K62" i="1"/>
  <c r="AF22" i="1"/>
  <c r="O22" i="1"/>
  <c r="S22" i="1" s="1"/>
  <c r="K2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S21" i="1" s="1"/>
  <c r="O23" i="1"/>
  <c r="AF23" i="1" s="1"/>
  <c r="O24" i="1"/>
  <c r="O25" i="1"/>
  <c r="S25" i="1" s="1"/>
  <c r="O26" i="1"/>
  <c r="O27" i="1"/>
  <c r="S27" i="1" s="1"/>
  <c r="O28" i="1"/>
  <c r="P28" i="1" s="1"/>
  <c r="AF28" i="1" s="1"/>
  <c r="O29" i="1"/>
  <c r="AF29" i="1" s="1"/>
  <c r="O30" i="1"/>
  <c r="O31" i="1"/>
  <c r="S31" i="1" s="1"/>
  <c r="O33" i="1"/>
  <c r="O34" i="1"/>
  <c r="P34" i="1" s="1"/>
  <c r="O35" i="1"/>
  <c r="S35" i="1" s="1"/>
  <c r="O36" i="1"/>
  <c r="O37" i="1"/>
  <c r="AF37" i="1" s="1"/>
  <c r="O38" i="1"/>
  <c r="S38" i="1" s="1"/>
  <c r="O39" i="1"/>
  <c r="O40" i="1"/>
  <c r="P40" i="1" s="1"/>
  <c r="O41" i="1"/>
  <c r="O42" i="1"/>
  <c r="O43" i="1"/>
  <c r="O44" i="1"/>
  <c r="O45" i="1"/>
  <c r="O46" i="1"/>
  <c r="S46" i="1" s="1"/>
  <c r="O47" i="1"/>
  <c r="P47" i="1" s="1"/>
  <c r="AF47" i="1" s="1"/>
  <c r="O48" i="1"/>
  <c r="O49" i="1"/>
  <c r="S49" i="1" s="1"/>
  <c r="O50" i="1"/>
  <c r="O51" i="1"/>
  <c r="S51" i="1" s="1"/>
  <c r="O52" i="1"/>
  <c r="O53" i="1"/>
  <c r="AF53" i="1" s="1"/>
  <c r="O54" i="1"/>
  <c r="P54" i="1" s="1"/>
  <c r="O55" i="1"/>
  <c r="O56" i="1"/>
  <c r="O57" i="1"/>
  <c r="AF57" i="1" s="1"/>
  <c r="O58" i="1"/>
  <c r="O59" i="1"/>
  <c r="P59" i="1" s="1"/>
  <c r="AF59" i="1" s="1"/>
  <c r="O60" i="1"/>
  <c r="O61" i="1"/>
  <c r="S61" i="1" s="1"/>
  <c r="O63" i="1"/>
  <c r="S63" i="1" s="1"/>
  <c r="O65" i="1"/>
  <c r="P65" i="1" s="1"/>
  <c r="O66" i="1"/>
  <c r="S66" i="1" s="1"/>
  <c r="O67" i="1"/>
  <c r="P67" i="1" s="1"/>
  <c r="O68" i="1"/>
  <c r="S68" i="1" s="1"/>
  <c r="O69" i="1"/>
  <c r="P69" i="1" s="1"/>
  <c r="AF69" i="1" s="1"/>
  <c r="O70" i="1"/>
  <c r="S70" i="1" s="1"/>
  <c r="O71" i="1"/>
  <c r="O72" i="1"/>
  <c r="O73" i="1"/>
  <c r="O74" i="1"/>
  <c r="S74" i="1" s="1"/>
  <c r="O76" i="1"/>
  <c r="S76" i="1" s="1"/>
  <c r="O77" i="1"/>
  <c r="O78" i="1"/>
  <c r="S78" i="1" s="1"/>
  <c r="O79" i="1"/>
  <c r="O80" i="1"/>
  <c r="S80" i="1" s="1"/>
  <c r="O81" i="1"/>
  <c r="O82" i="1"/>
  <c r="O83" i="1"/>
  <c r="O84" i="1"/>
  <c r="S84" i="1" s="1"/>
  <c r="O85" i="1"/>
  <c r="S85" i="1" s="1"/>
  <c r="O86" i="1"/>
  <c r="S86" i="1" s="1"/>
  <c r="O87" i="1"/>
  <c r="S87" i="1" s="1"/>
  <c r="O88" i="1"/>
  <c r="S88" i="1" s="1"/>
  <c r="O89" i="1"/>
  <c r="O90" i="1"/>
  <c r="P90" i="1" s="1"/>
  <c r="AF90" i="1" s="1"/>
  <c r="O91" i="1"/>
  <c r="O92" i="1"/>
  <c r="S92" i="1" s="1"/>
  <c r="O93" i="1"/>
  <c r="S93" i="1" s="1"/>
  <c r="O94" i="1"/>
  <c r="S94" i="1" s="1"/>
  <c r="O95" i="1"/>
  <c r="O96" i="1"/>
  <c r="T96" i="1" s="1"/>
  <c r="O97" i="1"/>
  <c r="T97" i="1" s="1"/>
  <c r="O99" i="1"/>
  <c r="T99" i="1" s="1"/>
  <c r="T100" i="1"/>
  <c r="O101" i="1"/>
  <c r="T101" i="1" s="1"/>
  <c r="O102" i="1"/>
  <c r="T102" i="1" s="1"/>
  <c r="O103" i="1"/>
  <c r="T103" i="1" s="1"/>
  <c r="O6" i="1"/>
  <c r="AF103" i="1"/>
  <c r="K103" i="1"/>
  <c r="K102" i="1"/>
  <c r="K101" i="1"/>
  <c r="AF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AF30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5" i="1" l="1"/>
  <c r="S95" i="1"/>
  <c r="AF95" i="1"/>
  <c r="P91" i="1"/>
  <c r="AF91" i="1" s="1"/>
  <c r="S89" i="1"/>
  <c r="AF89" i="1"/>
  <c r="S83" i="1"/>
  <c r="AF83" i="1"/>
  <c r="S81" i="1"/>
  <c r="AF81" i="1"/>
  <c r="P79" i="1"/>
  <c r="AF79" i="1" s="1"/>
  <c r="S77" i="1"/>
  <c r="AF77" i="1"/>
  <c r="S72" i="1"/>
  <c r="AF72" i="1"/>
  <c r="P60" i="1"/>
  <c r="AF60" i="1" s="1"/>
  <c r="P58" i="1"/>
  <c r="AF58" i="1" s="1"/>
  <c r="P56" i="1"/>
  <c r="AF56" i="1" s="1"/>
  <c r="AF54" i="1"/>
  <c r="S52" i="1"/>
  <c r="AF52" i="1"/>
  <c r="S50" i="1"/>
  <c r="AF50" i="1"/>
  <c r="S48" i="1"/>
  <c r="AF48" i="1"/>
  <c r="S44" i="1"/>
  <c r="AF44" i="1"/>
  <c r="S42" i="1"/>
  <c r="AF42" i="1"/>
  <c r="AF40" i="1"/>
  <c r="S36" i="1"/>
  <c r="AF36" i="1"/>
  <c r="AF34" i="1"/>
  <c r="P20" i="1"/>
  <c r="AF20" i="1" s="1"/>
  <c r="S18" i="1"/>
  <c r="AF18" i="1"/>
  <c r="P16" i="1"/>
  <c r="AF16" i="1" s="1"/>
  <c r="S14" i="1"/>
  <c r="AF14" i="1"/>
  <c r="P12" i="1"/>
  <c r="AF12" i="1" s="1"/>
  <c r="S10" i="1"/>
  <c r="AF10" i="1"/>
  <c r="AF6" i="1"/>
  <c r="AF8" i="1"/>
  <c r="S30" i="1"/>
  <c r="S28" i="1"/>
  <c r="S24" i="1"/>
  <c r="P7" i="1"/>
  <c r="AF7" i="1" s="1"/>
  <c r="AF9" i="1"/>
  <c r="P11" i="1"/>
  <c r="AF11" i="1" s="1"/>
  <c r="P13" i="1"/>
  <c r="AF13" i="1" s="1"/>
  <c r="P15" i="1"/>
  <c r="AF15" i="1" s="1"/>
  <c r="AF17" i="1"/>
  <c r="P19" i="1"/>
  <c r="AF19" i="1" s="1"/>
  <c r="AF26" i="1"/>
  <c r="P33" i="1"/>
  <c r="AF33" i="1" s="1"/>
  <c r="P39" i="1"/>
  <c r="AF39" i="1" s="1"/>
  <c r="P41" i="1"/>
  <c r="AF41" i="1" s="1"/>
  <c r="AF43" i="1"/>
  <c r="AF45" i="1"/>
  <c r="AF67" i="1"/>
  <c r="P71" i="1"/>
  <c r="AF71" i="1" s="1"/>
  <c r="P73" i="1"/>
  <c r="AF73" i="1" s="1"/>
  <c r="AF82" i="1"/>
  <c r="P96" i="1"/>
  <c r="AF96" i="1" s="1"/>
  <c r="S90" i="1"/>
  <c r="S69" i="1"/>
  <c r="S65" i="1"/>
  <c r="S59" i="1"/>
  <c r="S57" i="1"/>
  <c r="S55" i="1"/>
  <c r="S53" i="1"/>
  <c r="S47" i="1"/>
  <c r="S37" i="1"/>
  <c r="S29" i="1"/>
  <c r="S23" i="1"/>
  <c r="T32" i="1"/>
  <c r="T98" i="1"/>
  <c r="T64" i="1"/>
  <c r="T75" i="1"/>
  <c r="T62" i="1"/>
  <c r="T22" i="1"/>
  <c r="S102" i="1"/>
  <c r="S99" i="1"/>
  <c r="T90" i="1"/>
  <c r="T82" i="1"/>
  <c r="T73" i="1"/>
  <c r="T65" i="1"/>
  <c r="T55" i="1"/>
  <c r="T47" i="1"/>
  <c r="T39" i="1"/>
  <c r="T30" i="1"/>
  <c r="T23" i="1"/>
  <c r="T14" i="1"/>
  <c r="T94" i="1"/>
  <c r="T86" i="1"/>
  <c r="T78" i="1"/>
  <c r="T69" i="1"/>
  <c r="T59" i="1"/>
  <c r="T51" i="1"/>
  <c r="T43" i="1"/>
  <c r="T35" i="1"/>
  <c r="T27" i="1"/>
  <c r="T18" i="1"/>
  <c r="T10" i="1"/>
  <c r="S100" i="1"/>
  <c r="T92" i="1"/>
  <c r="T88" i="1"/>
  <c r="T84" i="1"/>
  <c r="T80" i="1"/>
  <c r="T76" i="1"/>
  <c r="T71" i="1"/>
  <c r="T67" i="1"/>
  <c r="T61" i="1"/>
  <c r="T57" i="1"/>
  <c r="T53" i="1"/>
  <c r="T49" i="1"/>
  <c r="T45" i="1"/>
  <c r="T41" i="1"/>
  <c r="T37" i="1"/>
  <c r="T33" i="1"/>
  <c r="T25" i="1"/>
  <c r="T20" i="1"/>
  <c r="T16" i="1"/>
  <c r="T12" i="1"/>
  <c r="T8" i="1"/>
  <c r="T6" i="1"/>
  <c r="S103" i="1"/>
  <c r="S101" i="1"/>
  <c r="S97" i="1"/>
  <c r="T95" i="1"/>
  <c r="T93" i="1"/>
  <c r="T91" i="1"/>
  <c r="T89" i="1"/>
  <c r="T87" i="1"/>
  <c r="T85" i="1"/>
  <c r="T83" i="1"/>
  <c r="T81" i="1"/>
  <c r="T79" i="1"/>
  <c r="T77" i="1"/>
  <c r="T74" i="1"/>
  <c r="T72" i="1"/>
  <c r="T70" i="1"/>
  <c r="T68" i="1"/>
  <c r="T66" i="1"/>
  <c r="T63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1" i="1"/>
  <c r="T29" i="1"/>
  <c r="T28" i="1"/>
  <c r="T26" i="1"/>
  <c r="T24" i="1"/>
  <c r="T21" i="1"/>
  <c r="T19" i="1"/>
  <c r="T17" i="1"/>
  <c r="T15" i="1"/>
  <c r="T13" i="1"/>
  <c r="T11" i="1"/>
  <c r="T9" i="1"/>
  <c r="T7" i="1"/>
  <c r="O5" i="1"/>
  <c r="K5" i="1"/>
  <c r="P5" i="1" l="1"/>
  <c r="S7" i="1"/>
  <c r="S12" i="1"/>
  <c r="S16" i="1"/>
  <c r="S20" i="1"/>
  <c r="S34" i="1"/>
  <c r="S40" i="1"/>
  <c r="S54" i="1"/>
  <c r="S56" i="1"/>
  <c r="S58" i="1"/>
  <c r="S60" i="1"/>
  <c r="S79" i="1"/>
  <c r="S91" i="1"/>
  <c r="S15" i="1"/>
  <c r="AF5" i="1"/>
  <c r="S11" i="1"/>
  <c r="S19" i="1"/>
  <c r="S26" i="1"/>
  <c r="S39" i="1"/>
  <c r="S43" i="1"/>
  <c r="S67" i="1"/>
  <c r="S73" i="1"/>
  <c r="S8" i="1"/>
  <c r="S96" i="1"/>
  <c r="S9" i="1"/>
  <c r="S13" i="1"/>
  <c r="S17" i="1"/>
  <c r="S33" i="1"/>
  <c r="S41" i="1"/>
  <c r="S45" i="1"/>
  <c r="S71" i="1"/>
  <c r="S82" i="1"/>
  <c r="S6" i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<sst xmlns="http://schemas.openxmlformats.org/spreadsheetml/2006/main" count="391" uniqueCount="165">
  <si>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</si>
  <si>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</si>
  <si>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</si>
  <si>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</si>
  <si>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</si>
  <si>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</si>
  <si>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</si>
  <si>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</si>
  <si>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</si>
  <si>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</si>
  <si>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</si>
  <si>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</si>
  <si>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</si>
  <si>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</si>
  <si>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</si>
  <si>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</si>
  <si>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</si>
  <si>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</si>
  <si>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</si>
  <si>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</si>
  <si>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</si>
  <si>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</si>
  <si>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</si>
  <si>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</si>
  <si>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</si>
  <si>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</si>
  <si>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</si>
  <si>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</si>
  <si>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</si>
  <si>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</si>
  <si>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</si>
  <si>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</si>
  <si>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</si>
  <si>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</si>
  <si>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</si>
  <si>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</si>
  <si>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</si>
  <si>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</si>
  <si>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</si>
  <si>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</si>
  <si>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</si>
  <si>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</si>
  <si>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</si>
  <si>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</si>
  <si>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</si>
  <si>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</si>
  <si>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</si>
  <si>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</si>
  <si>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</si>
  <si>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</si>
  <si>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</si>
  <si>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</si>
  <si>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</si>
  <si>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</si>
  <si>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</si>
  <si>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</si>
  <si>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</si>
  <si>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</si>
  <si>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</si>
  <si>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</si>
  <si>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</si>
  <si>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</si>
  <si>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</si>
  <si>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</si>
  <si>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дуль на 6303</t>
  </si>
  <si>
    <t>5819 Сосиски Папа может 400г Мясные  ОСТАНКИНО</t>
  </si>
  <si>
    <t>5820 СЛИВОЧНЫЕ Папа может сос п/о мгс 2*2_45с   ОСТАНКИНО</t>
  </si>
  <si>
    <t>дубль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</si>
  <si>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</si>
  <si>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</si>
  <si>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</si>
  <si>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</si>
  <si>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</si>
  <si>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</si>
  <si>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</si>
  <si>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</si>
  <si>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</si>
  <si>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</si>
  <si>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</si>
  <si>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</si>
  <si>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</si>
  <si>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</si>
  <si>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</si>
  <si>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</si>
  <si>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</si>
  <si>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</si>
  <si>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</si>
  <si>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</si>
  <si>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</si>
  <si>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</si>
  <si>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</si>
  <si>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</si>
  <si>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</si>
  <si>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6607 С ГОВЯДИНОЙ ПМ сар б/о мгс 1*3_45с</t>
  </si>
  <si>
    <t>дубль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</si>
  <si>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</si>
  <si>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</si>
  <si>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</si>
  <si>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</si>
  <si>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</si>
  <si>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</si>
  <si>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</si>
  <si>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</si>
  <si>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</si>
  <si>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</si>
  <si>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</si>
  <si>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</si>
  <si>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</si>
  <si>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</si>
  <si>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</si>
  <si>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</si>
  <si>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</si>
  <si>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</si>
  <si>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</si>
  <si>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</si>
  <si>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</si>
  <si>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</si>
  <si>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</si>
  <si>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</si>
  <si>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</si>
  <si>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</si>
  <si>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</si>
  <si>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</si>
  <si>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</si>
  <si>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</si>
  <si>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</si>
  <si>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</si>
  <si>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</si>
  <si>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</si>
  <si>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</si>
  <si>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</si>
  <si>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</si>
  <si>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</si>
  <si>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</si>
  <si>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</si>
  <si>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</si>
  <si>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</si>
  <si>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</si>
  <si>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</si>
  <si>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</si>
  <si>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</si>
  <si>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</si>
  <si>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</si>
  <si>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ротация завода на 7082 / есть дубль</t>
  </si>
  <si>
    <t>6955 СОЧНЫЕ Папа может сос п/о мгс 1,5*4 А  Останкино</t>
  </si>
  <si>
    <t>ротация завода на 7070</t>
  </si>
  <si>
    <t>вместо 5698 (31,01,25) / 1001035937001,КЛАССИЧЕСКИЕ Папа может сар б/о мгс 1*3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</si>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</sst>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0" fillId="0" borderId="0" xfId="0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5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45.855468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1466.3519999999999</v>
      </c>
      <c r="F5" s="4">
        <f>SUM(F6:F491)</f>
        <v>3472.8939999999989</v>
      </c>
      <c r="G5" s="7"/>
      <c r="H5" s="1"/>
      <c r="I5" s="1"/>
      <c r="J5" s="4">
        <f t="shared" ref="J5:Q5" si="0">SUM(J6:J491)</f>
        <v>1555.2540000000001</v>
      </c>
      <c r="K5" s="4">
        <f t="shared" si="0"/>
        <v>-88.901999999999987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293.27040000000005</v>
      </c>
      <c r="P5" s="4">
        <f t="shared" si="0"/>
        <v>1225.4387999999994</v>
      </c>
      <c r="Q5" s="4">
        <f t="shared" si="0"/>
        <v>0</v>
      </c>
      <c r="R5" s="1"/>
      <c r="S5" s="1"/>
      <c r="T5" s="1"/>
      <c r="U5" s="4">
        <f t="shared" ref="U5:AD5" si="1">SUM(U6:U491)</f>
        <v>374.73820000000001</v>
      </c>
      <c r="V5" s="4">
        <f t="shared" si="1"/>
        <v>239.60999999999996</v>
      </c>
      <c r="W5" s="4">
        <f t="shared" si="1"/>
        <v>307.06240000000003</v>
      </c>
      <c r="X5" s="4">
        <f t="shared" si="1"/>
        <v>307.9744</v>
      </c>
      <c r="Y5" s="4">
        <f t="shared" si="1"/>
        <v>323.86240000000004</v>
      </c>
      <c r="Z5" s="4">
        <f t="shared" si="1"/>
        <v>425.90580000000006</v>
      </c>
      <c r="AA5" s="4">
        <f t="shared" si="1"/>
        <v>388.46719999999999</v>
      </c>
      <c r="AB5" s="4">
        <f t="shared" si="1"/>
        <v>226.99240000000009</v>
      </c>
      <c r="AC5" s="4">
        <f t="shared" si="1"/>
        <v>162.70119999999991</v>
      </c>
      <c r="AD5" s="4">
        <f t="shared" si="1"/>
        <v>169.25480000000002</v>
      </c>
      <c r="AE5" s="1"/>
      <c r="AF5" s="4">
        <f>SUM(AF6:AF491)</f>
        <v>860.73480000000018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/>
      <c r="D6" s="1">
        <v>32.597999999999999</v>
      </c>
      <c r="E6" s="1">
        <v>2.7080000000000002</v>
      </c>
      <c r="F6" s="1">
        <v>29.89</v>
      </c>
      <c r="G6" s="7">
        <v>1</v>
      </c>
      <c r="H6" s="1" t="e">
        <v>#N/A</v>
      </c>
      <c r="I6" s="1" t="s">
        <v>37</v>
      </c>
      <c r="J6" s="1">
        <v>2</v>
      </c>
      <c r="K6" s="1">
        <f t="shared" ref="K6:K38" si="2">E6-J6</f>
        <v>0.70800000000000018</v>
      </c>
      <c r="L6" s="1"/>
      <c r="M6" s="1"/>
      <c r="N6" s="1"/>
      <c r="O6" s="1">
        <f>E6/5</f>
        <v>0.54160000000000008</v>
      </c>
      <c r="P6" s="5"/>
      <c r="Q6" s="5"/>
      <c r="R6" s="1"/>
      <c r="S6" s="1">
        <f>(F6+P6)/O6</f>
        <v>55.188330871491871</v>
      </c>
      <c r="T6" s="1">
        <f>F6/O6</f>
        <v>55.188330871491871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38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16</v>
      </c>
      <c r="D7" s="1">
        <v>24</v>
      </c>
      <c r="E7" s="1">
        <v>16</v>
      </c>
      <c r="F7" s="1">
        <v>24</v>
      </c>
      <c r="G7" s="7">
        <v>0.4</v>
      </c>
      <c r="H7" s="1">
        <v>60</v>
      </c>
      <c r="I7" s="1" t="s">
        <v>37</v>
      </c>
      <c r="J7" s="1">
        <v>16</v>
      </c>
      <c r="K7" s="1">
        <f t="shared" si="2"/>
        <v>0</v>
      </c>
      <c r="L7" s="1"/>
      <c r="M7" s="1"/>
      <c r="N7" s="1"/>
      <c r="O7" s="1">
        <f t="shared" ref="O7:O73" si="4">E7/5</f>
        <v>3.2</v>
      </c>
      <c r="P7" s="5">
        <f t="shared" ref="P7:P20" si="5">13*O7-F7</f>
        <v>17.600000000000001</v>
      </c>
      <c r="Q7" s="5"/>
      <c r="R7" s="1"/>
      <c r="S7" s="1">
        <f t="shared" ref="S7:S73" si="6">(F7+P7)/O7</f>
        <v>13</v>
      </c>
      <c r="T7" s="1">
        <f t="shared" ref="T7:T73" si="7">F7/O7</f>
        <v>7.5</v>
      </c>
      <c r="U7" s="1">
        <v>3.2</v>
      </c>
      <c r="V7" s="1">
        <v>0.4</v>
      </c>
      <c r="W7" s="1">
        <v>3</v>
      </c>
      <c r="X7" s="1">
        <v>0.8</v>
      </c>
      <c r="Y7" s="1">
        <v>1.6</v>
      </c>
      <c r="Z7" s="1">
        <v>4</v>
      </c>
      <c r="AA7" s="1">
        <v>0.4</v>
      </c>
      <c r="AB7" s="1">
        <v>0.2</v>
      </c>
      <c r="AC7" s="1">
        <v>1.4</v>
      </c>
      <c r="AD7" s="1">
        <v>0</v>
      </c>
      <c r="AE7" s="1"/>
      <c r="AF7" s="1">
        <f t="shared" si="3"/>
        <v>7.0400000000000009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27.657</v>
      </c>
      <c r="D8" s="1"/>
      <c r="E8" s="1">
        <v>0.97</v>
      </c>
      <c r="F8" s="1">
        <v>26.687000000000001</v>
      </c>
      <c r="G8" s="7">
        <v>1</v>
      </c>
      <c r="H8" s="1">
        <v>120</v>
      </c>
      <c r="I8" s="1" t="s">
        <v>37</v>
      </c>
      <c r="J8" s="1">
        <v>0.5</v>
      </c>
      <c r="K8" s="1">
        <f t="shared" si="2"/>
        <v>0.47</v>
      </c>
      <c r="L8" s="1"/>
      <c r="M8" s="1"/>
      <c r="N8" s="1"/>
      <c r="O8" s="1">
        <f t="shared" si="4"/>
        <v>0.19400000000000001</v>
      </c>
      <c r="P8" s="5"/>
      <c r="Q8" s="5"/>
      <c r="R8" s="1"/>
      <c r="S8" s="1">
        <f t="shared" si="6"/>
        <v>137.56185567010309</v>
      </c>
      <c r="T8" s="1">
        <f t="shared" si="7"/>
        <v>137.56185567010309</v>
      </c>
      <c r="U8" s="1">
        <v>0</v>
      </c>
      <c r="V8" s="1">
        <v>0</v>
      </c>
      <c r="W8" s="1">
        <v>0</v>
      </c>
      <c r="X8" s="1">
        <v>5.8070000000000004</v>
      </c>
      <c r="Y8" s="1">
        <v>3.1379999999999999</v>
      </c>
      <c r="Z8" s="1">
        <v>3.8248000000000002</v>
      </c>
      <c r="AA8" s="1">
        <v>3.923</v>
      </c>
      <c r="AB8" s="1">
        <v>0</v>
      </c>
      <c r="AC8" s="1">
        <v>0</v>
      </c>
      <c r="AD8" s="1">
        <v>0</v>
      </c>
      <c r="AE8" s="31" t="s">
        <v>42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258.26400000000001</v>
      </c>
      <c r="D9" s="1">
        <v>510.86900000000003</v>
      </c>
      <c r="E9" s="1">
        <v>134.74600000000001</v>
      </c>
      <c r="F9" s="1">
        <v>578.61300000000006</v>
      </c>
      <c r="G9" s="7">
        <v>1</v>
      </c>
      <c r="H9" s="1">
        <v>60</v>
      </c>
      <c r="I9" s="1" t="s">
        <v>44</v>
      </c>
      <c r="J9" s="1">
        <v>129.1</v>
      </c>
      <c r="K9" s="1">
        <f t="shared" si="2"/>
        <v>5.646000000000015</v>
      </c>
      <c r="L9" s="1"/>
      <c r="M9" s="1"/>
      <c r="N9" s="1"/>
      <c r="O9" s="1">
        <f t="shared" si="4"/>
        <v>26.949200000000001</v>
      </c>
      <c r="P9" s="5"/>
      <c r="Q9" s="5"/>
      <c r="R9" s="1"/>
      <c r="S9" s="1">
        <f t="shared" si="6"/>
        <v>21.470507473320176</v>
      </c>
      <c r="T9" s="1">
        <f t="shared" si="7"/>
        <v>21.470507473320176</v>
      </c>
      <c r="U9" s="1">
        <v>44.363999999999997</v>
      </c>
      <c r="V9" s="1">
        <v>28.104600000000001</v>
      </c>
      <c r="W9" s="1">
        <v>40.509</v>
      </c>
      <c r="X9" s="1">
        <v>43.429600000000001</v>
      </c>
      <c r="Y9" s="1">
        <v>42.211599999999997</v>
      </c>
      <c r="Z9" s="1">
        <v>61.129800000000003</v>
      </c>
      <c r="AA9" s="1">
        <v>55.058799999999998</v>
      </c>
      <c r="AB9" s="1">
        <v>24.231400000000001</v>
      </c>
      <c r="AC9" s="1">
        <v>11.7356</v>
      </c>
      <c r="AD9" s="1">
        <v>21.514199999999999</v>
      </c>
      <c r="AE9" s="31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63.984000000000002</v>
      </c>
      <c r="D10" s="1"/>
      <c r="E10" s="1">
        <v>2.0270000000000001</v>
      </c>
      <c r="F10" s="1">
        <v>61.957000000000001</v>
      </c>
      <c r="G10" s="7">
        <v>1</v>
      </c>
      <c r="H10" s="1">
        <v>120</v>
      </c>
      <c r="I10" s="1" t="s">
        <v>37</v>
      </c>
      <c r="J10" s="1">
        <v>2</v>
      </c>
      <c r="K10" s="1">
        <f t="shared" si="2"/>
        <v>2.7000000000000135E-2</v>
      </c>
      <c r="L10" s="1"/>
      <c r="M10" s="1"/>
      <c r="N10" s="1"/>
      <c r="O10" s="1">
        <f t="shared" si="4"/>
        <v>0.40540000000000004</v>
      </c>
      <c r="P10" s="5"/>
      <c r="Q10" s="5"/>
      <c r="R10" s="1"/>
      <c r="S10" s="1">
        <f t="shared" si="6"/>
        <v>152.82930439072518</v>
      </c>
      <c r="T10" s="1">
        <f t="shared" si="7"/>
        <v>152.82930439072518</v>
      </c>
      <c r="U10" s="1">
        <v>2.4422000000000001</v>
      </c>
      <c r="V10" s="1">
        <v>0</v>
      </c>
      <c r="W10" s="1">
        <v>0.3004</v>
      </c>
      <c r="X10" s="1">
        <v>2.9992000000000001</v>
      </c>
      <c r="Y10" s="1">
        <v>0.59519999999999995</v>
      </c>
      <c r="Z10" s="1">
        <v>4.617</v>
      </c>
      <c r="AA10" s="1">
        <v>4.1454000000000004</v>
      </c>
      <c r="AB10" s="1">
        <v>0.1008</v>
      </c>
      <c r="AC10" s="1">
        <v>0.2024</v>
      </c>
      <c r="AD10" s="1">
        <v>0</v>
      </c>
      <c r="AE10" s="31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36</v>
      </c>
      <c r="C11" s="1">
        <v>91.185000000000002</v>
      </c>
      <c r="D11" s="1">
        <v>60.512</v>
      </c>
      <c r="E11" s="1">
        <v>48.5</v>
      </c>
      <c r="F11" s="1">
        <v>77.545000000000002</v>
      </c>
      <c r="G11" s="7">
        <v>1</v>
      </c>
      <c r="H11" s="1" t="e">
        <v>#N/A</v>
      </c>
      <c r="I11" s="1" t="s">
        <v>37</v>
      </c>
      <c r="J11" s="1">
        <v>46.8</v>
      </c>
      <c r="K11" s="1">
        <f t="shared" si="2"/>
        <v>1.7000000000000028</v>
      </c>
      <c r="L11" s="1"/>
      <c r="M11" s="1"/>
      <c r="N11" s="1"/>
      <c r="O11" s="1">
        <f t="shared" si="4"/>
        <v>9.6999999999999993</v>
      </c>
      <c r="P11" s="5">
        <f t="shared" si="5"/>
        <v>48.554999999999993</v>
      </c>
      <c r="Q11" s="5"/>
      <c r="R11" s="1"/>
      <c r="S11" s="1">
        <f t="shared" si="6"/>
        <v>13</v>
      </c>
      <c r="T11" s="1">
        <f t="shared" si="7"/>
        <v>7.9943298969072174</v>
      </c>
      <c r="U11" s="1">
        <v>9.7268000000000008</v>
      </c>
      <c r="V11" s="1">
        <v>7.0492000000000008</v>
      </c>
      <c r="W11" s="1">
        <v>4.8971999999999998</v>
      </c>
      <c r="X11" s="1">
        <v>15.8636</v>
      </c>
      <c r="Y11" s="1">
        <v>12.925599999999999</v>
      </c>
      <c r="Z11" s="1">
        <v>5.6882000000000001</v>
      </c>
      <c r="AA11" s="1">
        <v>6.7447999999999997</v>
      </c>
      <c r="AB11" s="1">
        <v>13.672800000000001</v>
      </c>
      <c r="AC11" s="1">
        <v>4.3071999999999999</v>
      </c>
      <c r="AD11" s="1">
        <v>5.6425999999999998</v>
      </c>
      <c r="AE11" s="1"/>
      <c r="AF11" s="1">
        <f t="shared" si="3"/>
        <v>48.554999999999993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179.30199999999999</v>
      </c>
      <c r="D12" s="1">
        <v>76.861000000000004</v>
      </c>
      <c r="E12" s="1">
        <v>73.852000000000004</v>
      </c>
      <c r="F12" s="1">
        <v>143.50299999999999</v>
      </c>
      <c r="G12" s="7">
        <v>1</v>
      </c>
      <c r="H12" s="1">
        <v>60</v>
      </c>
      <c r="I12" s="1" t="s">
        <v>44</v>
      </c>
      <c r="J12" s="1">
        <v>73.3</v>
      </c>
      <c r="K12" s="1">
        <f t="shared" si="2"/>
        <v>0.55200000000000671</v>
      </c>
      <c r="L12" s="1"/>
      <c r="M12" s="1"/>
      <c r="N12" s="1"/>
      <c r="O12" s="1">
        <f t="shared" si="4"/>
        <v>14.7704</v>
      </c>
      <c r="P12" s="5">
        <f t="shared" si="5"/>
        <v>48.512200000000007</v>
      </c>
      <c r="Q12" s="5"/>
      <c r="R12" s="1"/>
      <c r="S12" s="1">
        <f t="shared" si="6"/>
        <v>13</v>
      </c>
      <c r="T12" s="1">
        <f t="shared" si="7"/>
        <v>9.7155798082651774</v>
      </c>
      <c r="U12" s="1">
        <v>17.055399999999999</v>
      </c>
      <c r="V12" s="1">
        <v>6.8102</v>
      </c>
      <c r="W12" s="1">
        <v>18.484200000000001</v>
      </c>
      <c r="X12" s="1">
        <v>5.9212000000000007</v>
      </c>
      <c r="Y12" s="1">
        <v>1.0795999999999999</v>
      </c>
      <c r="Z12" s="1">
        <v>28.648399999999999</v>
      </c>
      <c r="AA12" s="1">
        <v>35.113399999999999</v>
      </c>
      <c r="AB12" s="1">
        <v>4.0404</v>
      </c>
      <c r="AC12" s="1">
        <v>6.1920000000000002</v>
      </c>
      <c r="AD12" s="1">
        <v>7.2486000000000006</v>
      </c>
      <c r="AE12" s="1"/>
      <c r="AF12" s="1">
        <f t="shared" si="3"/>
        <v>48.512200000000007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195.03200000000001</v>
      </c>
      <c r="D13" s="1">
        <v>85.156999999999996</v>
      </c>
      <c r="E13" s="1">
        <v>100.98699999999999</v>
      </c>
      <c r="F13" s="1">
        <v>145.16499999999999</v>
      </c>
      <c r="G13" s="7">
        <v>1</v>
      </c>
      <c r="H13" s="1">
        <v>60</v>
      </c>
      <c r="I13" s="1" t="s">
        <v>44</v>
      </c>
      <c r="J13" s="1">
        <v>98.8</v>
      </c>
      <c r="K13" s="1">
        <f t="shared" si="2"/>
        <v>2.1869999999999976</v>
      </c>
      <c r="L13" s="1"/>
      <c r="M13" s="1"/>
      <c r="N13" s="1"/>
      <c r="O13" s="1">
        <f t="shared" si="4"/>
        <v>20.197399999999998</v>
      </c>
      <c r="P13" s="5">
        <f t="shared" si="5"/>
        <v>117.40119999999999</v>
      </c>
      <c r="Q13" s="5"/>
      <c r="R13" s="1"/>
      <c r="S13" s="1">
        <f t="shared" si="6"/>
        <v>13</v>
      </c>
      <c r="T13" s="1">
        <f t="shared" si="7"/>
        <v>7.1873112380801496</v>
      </c>
      <c r="U13" s="1">
        <v>18.891999999999999</v>
      </c>
      <c r="V13" s="1">
        <v>8.6723999999999997</v>
      </c>
      <c r="W13" s="1">
        <v>17.083200000000001</v>
      </c>
      <c r="X13" s="1">
        <v>29.061199999999999</v>
      </c>
      <c r="Y13" s="1">
        <v>43.655000000000001</v>
      </c>
      <c r="Z13" s="1">
        <v>30.516200000000001</v>
      </c>
      <c r="AA13" s="1">
        <v>26.771799999999999</v>
      </c>
      <c r="AB13" s="1">
        <v>14.5586</v>
      </c>
      <c r="AC13" s="1">
        <v>8.5659999999999989</v>
      </c>
      <c r="AD13" s="1">
        <v>30.89</v>
      </c>
      <c r="AE13" s="1"/>
      <c r="AF13" s="1">
        <f t="shared" si="3"/>
        <v>117.40119999999999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9</v>
      </c>
      <c r="D14" s="1">
        <v>16</v>
      </c>
      <c r="E14" s="1">
        <v>2</v>
      </c>
      <c r="F14" s="1">
        <v>23</v>
      </c>
      <c r="G14" s="7">
        <v>0.25</v>
      </c>
      <c r="H14" s="1">
        <v>120</v>
      </c>
      <c r="I14" s="1" t="s">
        <v>37</v>
      </c>
      <c r="J14" s="1">
        <v>2</v>
      </c>
      <c r="K14" s="1">
        <f t="shared" si="2"/>
        <v>0</v>
      </c>
      <c r="L14" s="1"/>
      <c r="M14" s="1"/>
      <c r="N14" s="1"/>
      <c r="O14" s="1">
        <f t="shared" si="4"/>
        <v>0.4</v>
      </c>
      <c r="P14" s="5"/>
      <c r="Q14" s="5"/>
      <c r="R14" s="1"/>
      <c r="S14" s="1">
        <f t="shared" si="6"/>
        <v>57.5</v>
      </c>
      <c r="T14" s="1">
        <f t="shared" si="7"/>
        <v>57.5</v>
      </c>
      <c r="U14" s="1">
        <v>1.8</v>
      </c>
      <c r="V14" s="1">
        <v>0.2</v>
      </c>
      <c r="W14" s="1">
        <v>1</v>
      </c>
      <c r="X14" s="1">
        <v>1</v>
      </c>
      <c r="Y14" s="1">
        <v>1</v>
      </c>
      <c r="Z14" s="1">
        <v>3.2</v>
      </c>
      <c r="AA14" s="1">
        <v>1</v>
      </c>
      <c r="AB14" s="1">
        <v>1.2</v>
      </c>
      <c r="AC14" s="1">
        <v>0</v>
      </c>
      <c r="AD14" s="1">
        <v>0</v>
      </c>
      <c r="AE14" s="31" t="s">
        <v>42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36</v>
      </c>
      <c r="C15" s="1">
        <v>49.375999999999998</v>
      </c>
      <c r="D15" s="1">
        <v>97.272000000000006</v>
      </c>
      <c r="E15" s="1">
        <v>35.104999999999997</v>
      </c>
      <c r="F15" s="1">
        <v>73.722999999999999</v>
      </c>
      <c r="G15" s="7">
        <v>1</v>
      </c>
      <c r="H15" s="1">
        <v>45</v>
      </c>
      <c r="I15" s="1" t="s">
        <v>52</v>
      </c>
      <c r="J15" s="1">
        <v>49.5</v>
      </c>
      <c r="K15" s="1">
        <f t="shared" si="2"/>
        <v>-14.395000000000003</v>
      </c>
      <c r="L15" s="1"/>
      <c r="M15" s="1"/>
      <c r="N15" s="1"/>
      <c r="O15" s="1">
        <f t="shared" si="4"/>
        <v>7.020999999999999</v>
      </c>
      <c r="P15" s="5">
        <f t="shared" si="5"/>
        <v>17.549999999999983</v>
      </c>
      <c r="Q15" s="5"/>
      <c r="R15" s="1"/>
      <c r="S15" s="1">
        <f t="shared" si="6"/>
        <v>13</v>
      </c>
      <c r="T15" s="1">
        <f t="shared" si="7"/>
        <v>10.500356074633244</v>
      </c>
      <c r="U15" s="1">
        <v>13.606199999999999</v>
      </c>
      <c r="V15" s="1">
        <v>4.5632000000000001</v>
      </c>
      <c r="W15" s="1">
        <v>8.571200000000001</v>
      </c>
      <c r="X15" s="1">
        <v>7.6069999999999993</v>
      </c>
      <c r="Y15" s="1">
        <v>11.1388</v>
      </c>
      <c r="Z15" s="1">
        <v>22.604399999999998</v>
      </c>
      <c r="AA15" s="1">
        <v>27.280999999999999</v>
      </c>
      <c r="AB15" s="1">
        <v>11.1248</v>
      </c>
      <c r="AC15" s="1">
        <v>12.460800000000001</v>
      </c>
      <c r="AD15" s="1">
        <v>9.3694000000000006</v>
      </c>
      <c r="AE15" s="1"/>
      <c r="AF15" s="1">
        <f t="shared" si="3"/>
        <v>17.549999999999983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59.651000000000003</v>
      </c>
      <c r="D16" s="1">
        <v>73.168000000000006</v>
      </c>
      <c r="E16" s="1">
        <v>48.744999999999997</v>
      </c>
      <c r="F16" s="1">
        <v>48.78</v>
      </c>
      <c r="G16" s="7">
        <v>1</v>
      </c>
      <c r="H16" s="1">
        <v>60</v>
      </c>
      <c r="I16" s="1" t="s">
        <v>37</v>
      </c>
      <c r="J16" s="1">
        <v>48.9</v>
      </c>
      <c r="K16" s="1">
        <f t="shared" si="2"/>
        <v>-0.15500000000000114</v>
      </c>
      <c r="L16" s="1"/>
      <c r="M16" s="1"/>
      <c r="N16" s="1"/>
      <c r="O16" s="1">
        <f t="shared" si="4"/>
        <v>9.7489999999999988</v>
      </c>
      <c r="P16" s="5">
        <f t="shared" si="5"/>
        <v>77.956999999999979</v>
      </c>
      <c r="Q16" s="5"/>
      <c r="R16" s="1"/>
      <c r="S16" s="1">
        <f t="shared" si="6"/>
        <v>13</v>
      </c>
      <c r="T16" s="1">
        <f t="shared" si="7"/>
        <v>5.0035901118063402</v>
      </c>
      <c r="U16" s="1">
        <v>9.7720000000000002</v>
      </c>
      <c r="V16" s="1">
        <v>3.8108</v>
      </c>
      <c r="W16" s="1">
        <v>5.9534000000000002</v>
      </c>
      <c r="X16" s="1">
        <v>16.526599999999998</v>
      </c>
      <c r="Y16" s="1">
        <v>15.34</v>
      </c>
      <c r="Z16" s="1">
        <v>5.5991999999999997</v>
      </c>
      <c r="AA16" s="1">
        <v>7.9786000000000001</v>
      </c>
      <c r="AB16" s="1">
        <v>6.8813999999999993</v>
      </c>
      <c r="AC16" s="1">
        <v>5.0472000000000001</v>
      </c>
      <c r="AD16" s="1">
        <v>2.7768000000000002</v>
      </c>
      <c r="AE16" s="1"/>
      <c r="AF16" s="1">
        <f t="shared" si="3"/>
        <v>77.956999999999979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/>
      <c r="D17" s="1">
        <v>16</v>
      </c>
      <c r="E17" s="1"/>
      <c r="F17" s="1">
        <v>16</v>
      </c>
      <c r="G17" s="7">
        <v>0.25</v>
      </c>
      <c r="H17" s="1">
        <v>120</v>
      </c>
      <c r="I17" s="1" t="s">
        <v>37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2</v>
      </c>
      <c r="V17" s="1">
        <v>0.4</v>
      </c>
      <c r="W17" s="1">
        <v>0.4</v>
      </c>
      <c r="X17" s="1">
        <v>0.6</v>
      </c>
      <c r="Y17" s="1">
        <v>0.2</v>
      </c>
      <c r="Z17" s="1">
        <v>1.4</v>
      </c>
      <c r="AA17" s="1">
        <v>0.6</v>
      </c>
      <c r="AB17" s="1">
        <v>0.4</v>
      </c>
      <c r="AC17" s="1">
        <v>0.4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39</v>
      </c>
      <c r="D18" s="1">
        <v>15</v>
      </c>
      <c r="E18" s="1">
        <v>7</v>
      </c>
      <c r="F18" s="1">
        <v>46</v>
      </c>
      <c r="G18" s="7">
        <v>0.4</v>
      </c>
      <c r="H18" s="1">
        <v>60</v>
      </c>
      <c r="I18" s="1" t="s">
        <v>37</v>
      </c>
      <c r="J18" s="1">
        <v>8</v>
      </c>
      <c r="K18" s="1">
        <f t="shared" si="2"/>
        <v>-1</v>
      </c>
      <c r="L18" s="1"/>
      <c r="M18" s="1"/>
      <c r="N18" s="1"/>
      <c r="O18" s="1">
        <f t="shared" si="4"/>
        <v>1.4</v>
      </c>
      <c r="P18" s="5"/>
      <c r="Q18" s="5"/>
      <c r="R18" s="1"/>
      <c r="S18" s="1">
        <f t="shared" si="6"/>
        <v>32.857142857142861</v>
      </c>
      <c r="T18" s="1">
        <f t="shared" si="7"/>
        <v>32.857142857142861</v>
      </c>
      <c r="U18" s="1">
        <v>4</v>
      </c>
      <c r="V18" s="1">
        <v>1.4</v>
      </c>
      <c r="W18" s="1">
        <v>2.2000000000000002</v>
      </c>
      <c r="X18" s="1">
        <v>8</v>
      </c>
      <c r="Y18" s="1">
        <v>8.1999999999999993</v>
      </c>
      <c r="Z18" s="1">
        <v>2.4</v>
      </c>
      <c r="AA18" s="1">
        <v>3.2</v>
      </c>
      <c r="AB18" s="1">
        <v>2.2000000000000002</v>
      </c>
      <c r="AC18" s="1">
        <v>0.8</v>
      </c>
      <c r="AD18" s="1">
        <v>1.4</v>
      </c>
      <c r="AE18" s="31" t="s">
        <v>42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37.859000000000002</v>
      </c>
      <c r="D19" s="1">
        <v>75.284000000000006</v>
      </c>
      <c r="E19" s="1">
        <v>28.123000000000001</v>
      </c>
      <c r="F19" s="1">
        <v>51.338999999999999</v>
      </c>
      <c r="G19" s="7">
        <v>1</v>
      </c>
      <c r="H19" s="1">
        <v>45</v>
      </c>
      <c r="I19" s="1" t="s">
        <v>52</v>
      </c>
      <c r="J19" s="1">
        <v>35.700000000000003</v>
      </c>
      <c r="K19" s="1">
        <f t="shared" si="2"/>
        <v>-7.5770000000000017</v>
      </c>
      <c r="L19" s="1"/>
      <c r="M19" s="1"/>
      <c r="N19" s="1"/>
      <c r="O19" s="1">
        <f t="shared" si="4"/>
        <v>5.6246</v>
      </c>
      <c r="P19" s="5">
        <f t="shared" si="5"/>
        <v>21.780799999999999</v>
      </c>
      <c r="Q19" s="5"/>
      <c r="R19" s="1"/>
      <c r="S19" s="1">
        <f t="shared" si="6"/>
        <v>13</v>
      </c>
      <c r="T19" s="1">
        <f t="shared" si="7"/>
        <v>9.1275824058599717</v>
      </c>
      <c r="U19" s="1">
        <v>9.8760000000000012</v>
      </c>
      <c r="V19" s="1">
        <v>4</v>
      </c>
      <c r="W19" s="1">
        <v>8.0144000000000002</v>
      </c>
      <c r="X19" s="1">
        <v>5.9413999999999998</v>
      </c>
      <c r="Y19" s="1">
        <v>6.3927999999999994</v>
      </c>
      <c r="Z19" s="1">
        <v>19.213200000000001</v>
      </c>
      <c r="AA19" s="1">
        <v>16.6706</v>
      </c>
      <c r="AB19" s="1">
        <v>6.2316000000000003</v>
      </c>
      <c r="AC19" s="1">
        <v>12.458399999999999</v>
      </c>
      <c r="AD19" s="1">
        <v>14.1936</v>
      </c>
      <c r="AE19" s="1"/>
      <c r="AF19" s="1">
        <f t="shared" si="3"/>
        <v>21.780799999999999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40</v>
      </c>
      <c r="C20" s="1">
        <v>20</v>
      </c>
      <c r="D20" s="1">
        <v>32</v>
      </c>
      <c r="E20" s="1">
        <v>20</v>
      </c>
      <c r="F20" s="1">
        <v>32</v>
      </c>
      <c r="G20" s="7">
        <v>0.12</v>
      </c>
      <c r="H20" s="1">
        <v>60</v>
      </c>
      <c r="I20" s="1" t="s">
        <v>37</v>
      </c>
      <c r="J20" s="1">
        <v>20</v>
      </c>
      <c r="K20" s="1">
        <f t="shared" si="2"/>
        <v>0</v>
      </c>
      <c r="L20" s="1"/>
      <c r="M20" s="1"/>
      <c r="N20" s="1"/>
      <c r="O20" s="1">
        <f t="shared" si="4"/>
        <v>4</v>
      </c>
      <c r="P20" s="5">
        <f t="shared" si="5"/>
        <v>20</v>
      </c>
      <c r="Q20" s="5"/>
      <c r="R20" s="1"/>
      <c r="S20" s="1">
        <f t="shared" si="6"/>
        <v>13</v>
      </c>
      <c r="T20" s="1">
        <f t="shared" si="7"/>
        <v>8</v>
      </c>
      <c r="U20" s="1">
        <v>4</v>
      </c>
      <c r="V20" s="1">
        <v>1.4</v>
      </c>
      <c r="W20" s="1">
        <v>4</v>
      </c>
      <c r="X20" s="1">
        <v>5.4</v>
      </c>
      <c r="Y20" s="1">
        <v>4.2</v>
      </c>
      <c r="Z20" s="1">
        <v>4.4000000000000004</v>
      </c>
      <c r="AA20" s="1">
        <v>2</v>
      </c>
      <c r="AB20" s="1">
        <v>3.4</v>
      </c>
      <c r="AC20" s="1">
        <v>1.2</v>
      </c>
      <c r="AD20" s="1">
        <v>1.8</v>
      </c>
      <c r="AE20" s="1"/>
      <c r="AF20" s="1">
        <f t="shared" si="3"/>
        <v>2.4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58</v>
      </c>
      <c r="B21" s="18" t="s">
        <v>36</v>
      </c>
      <c r="C21" s="18">
        <v>10.151999999999999</v>
      </c>
      <c r="D21" s="18">
        <v>1.589</v>
      </c>
      <c r="E21" s="18"/>
      <c r="F21" s="19"/>
      <c r="G21" s="13">
        <v>0</v>
      </c>
      <c r="H21" s="12">
        <v>45</v>
      </c>
      <c r="I21" s="12" t="s">
        <v>59</v>
      </c>
      <c r="J21" s="12">
        <v>18</v>
      </c>
      <c r="K21" s="12">
        <f t="shared" si="2"/>
        <v>-18</v>
      </c>
      <c r="L21" s="12"/>
      <c r="M21" s="12"/>
      <c r="N21" s="12"/>
      <c r="O21" s="12">
        <f t="shared" si="4"/>
        <v>0</v>
      </c>
      <c r="P21" s="14"/>
      <c r="Q21" s="14"/>
      <c r="R21" s="12"/>
      <c r="S21" s="12" t="e">
        <f t="shared" si="6"/>
        <v>#DIV/0!</v>
      </c>
      <c r="T21" s="12" t="e">
        <f t="shared" si="7"/>
        <v>#DIV/0!</v>
      </c>
      <c r="U21" s="12">
        <v>8.1487999999999996</v>
      </c>
      <c r="V21" s="12">
        <v>8.8707999999999991</v>
      </c>
      <c r="W21" s="12">
        <v>5.9516</v>
      </c>
      <c r="X21" s="12">
        <v>2.0017999999999998</v>
      </c>
      <c r="Y21" s="12">
        <v>4.2435999999999998</v>
      </c>
      <c r="Z21" s="12">
        <v>9.5289999999999999</v>
      </c>
      <c r="AA21" s="12">
        <v>8.8754000000000008</v>
      </c>
      <c r="AB21" s="12">
        <v>6.5944000000000003</v>
      </c>
      <c r="AC21" s="12">
        <v>3.4007999999999998</v>
      </c>
      <c r="AD21" s="12">
        <v>3.7896000000000001</v>
      </c>
      <c r="AE21" s="11" t="s">
        <v>60</v>
      </c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16" customFormat="1" ht="15.75" thickBot="1" x14ac:dyDescent="0.3">
      <c r="A22" s="23" t="s">
        <v>147</v>
      </c>
      <c r="B22" s="24" t="s">
        <v>36</v>
      </c>
      <c r="C22" s="24"/>
      <c r="D22" s="24">
        <v>64.799000000000007</v>
      </c>
      <c r="E22" s="24"/>
      <c r="F22" s="25">
        <v>64.799000000000007</v>
      </c>
      <c r="G22" s="26">
        <v>1</v>
      </c>
      <c r="H22" s="27">
        <v>45</v>
      </c>
      <c r="I22" s="27" t="s">
        <v>37</v>
      </c>
      <c r="J22" s="27"/>
      <c r="K22" s="27">
        <f t="shared" ref="K22" si="8">E22-J22</f>
        <v>0</v>
      </c>
      <c r="L22" s="27"/>
      <c r="M22" s="27"/>
      <c r="N22" s="27"/>
      <c r="O22" s="27">
        <f t="shared" ref="O22" si="9">E22/5</f>
        <v>0</v>
      </c>
      <c r="P22" s="28"/>
      <c r="Q22" s="28"/>
      <c r="R22" s="27"/>
      <c r="S22" s="27" t="e">
        <f t="shared" ref="S22" si="10">(F22+P22)/O22</f>
        <v>#DIV/0!</v>
      </c>
      <c r="T22" s="27" t="e">
        <f t="shared" ref="T22" si="11">F22/O22</f>
        <v>#DIV/0!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 t="s">
        <v>146</v>
      </c>
      <c r="AF22" s="27">
        <f>G22*P22</f>
        <v>0</v>
      </c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" t="s">
        <v>61</v>
      </c>
      <c r="B23" s="1" t="s">
        <v>40</v>
      </c>
      <c r="C23" s="1">
        <v>50</v>
      </c>
      <c r="D23" s="1"/>
      <c r="E23" s="1">
        <v>11</v>
      </c>
      <c r="F23" s="1">
        <v>39</v>
      </c>
      <c r="G23" s="7">
        <v>0.25</v>
      </c>
      <c r="H23" s="1">
        <v>120</v>
      </c>
      <c r="I23" s="1" t="s">
        <v>37</v>
      </c>
      <c r="J23" s="1">
        <v>11</v>
      </c>
      <c r="K23" s="1">
        <f t="shared" si="2"/>
        <v>0</v>
      </c>
      <c r="L23" s="1"/>
      <c r="M23" s="1"/>
      <c r="N23" s="1"/>
      <c r="O23" s="1">
        <f t="shared" si="4"/>
        <v>2.2000000000000002</v>
      </c>
      <c r="P23" s="5"/>
      <c r="Q23" s="5"/>
      <c r="R23" s="1"/>
      <c r="S23" s="1">
        <f t="shared" si="6"/>
        <v>17.727272727272727</v>
      </c>
      <c r="T23" s="1">
        <f t="shared" si="7"/>
        <v>17.727272727272727</v>
      </c>
      <c r="U23" s="1">
        <v>1</v>
      </c>
      <c r="V23" s="1">
        <v>0</v>
      </c>
      <c r="W23" s="1">
        <v>1.4</v>
      </c>
      <c r="X23" s="1">
        <v>3.6</v>
      </c>
      <c r="Y23" s="1">
        <v>0.6</v>
      </c>
      <c r="Z23" s="1">
        <v>3.8</v>
      </c>
      <c r="AA23" s="1">
        <v>1.4</v>
      </c>
      <c r="AB23" s="1">
        <v>1.2</v>
      </c>
      <c r="AC23" s="1">
        <v>1.8</v>
      </c>
      <c r="AD23" s="1">
        <v>0.2</v>
      </c>
      <c r="AE23" s="31" t="s">
        <v>42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3.03</v>
      </c>
      <c r="D24" s="1">
        <v>20.495999999999999</v>
      </c>
      <c r="E24" s="1">
        <v>2.9489999999999998</v>
      </c>
      <c r="F24" s="1">
        <v>20.495999999999999</v>
      </c>
      <c r="G24" s="7">
        <v>1</v>
      </c>
      <c r="H24" s="1">
        <v>120</v>
      </c>
      <c r="I24" s="1" t="s">
        <v>37</v>
      </c>
      <c r="J24" s="1">
        <v>3</v>
      </c>
      <c r="K24" s="1">
        <f t="shared" si="2"/>
        <v>-5.1000000000000156E-2</v>
      </c>
      <c r="L24" s="1"/>
      <c r="M24" s="1"/>
      <c r="N24" s="1"/>
      <c r="O24" s="1">
        <f t="shared" si="4"/>
        <v>0.58979999999999999</v>
      </c>
      <c r="P24" s="5"/>
      <c r="Q24" s="5"/>
      <c r="R24" s="1"/>
      <c r="S24" s="1">
        <f t="shared" si="6"/>
        <v>34.750762970498471</v>
      </c>
      <c r="T24" s="1">
        <f t="shared" si="7"/>
        <v>34.750762970498471</v>
      </c>
      <c r="U24" s="1">
        <v>2.6833999999999998</v>
      </c>
      <c r="V24" s="1">
        <v>9.6799999999999997E-2</v>
      </c>
      <c r="W24" s="1">
        <v>0.69020000000000004</v>
      </c>
      <c r="X24" s="1">
        <v>3.1848000000000001</v>
      </c>
      <c r="Y24" s="1">
        <v>2.6764000000000001</v>
      </c>
      <c r="Z24" s="1">
        <v>1.0374000000000001</v>
      </c>
      <c r="AA24" s="1">
        <v>0.30159999999999998</v>
      </c>
      <c r="AB24" s="1">
        <v>0.20039999999999999</v>
      </c>
      <c r="AC24" s="1">
        <v>0.19939999999999999</v>
      </c>
      <c r="AD24" s="1">
        <v>2.6103999999999998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63</v>
      </c>
      <c r="B25" s="12" t="s">
        <v>36</v>
      </c>
      <c r="C25" s="12"/>
      <c r="D25" s="12">
        <v>18.882999999999999</v>
      </c>
      <c r="E25" s="12"/>
      <c r="F25" s="12"/>
      <c r="G25" s="13">
        <v>0</v>
      </c>
      <c r="H25" s="12" t="e">
        <v>#N/A</v>
      </c>
      <c r="I25" s="12" t="s">
        <v>59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6"/>
        <v>#DIV/0!</v>
      </c>
      <c r="T25" s="12" t="e">
        <f t="shared" si="7"/>
        <v>#DIV/0!</v>
      </c>
      <c r="U25" s="12">
        <v>3.7766000000000002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64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40</v>
      </c>
      <c r="C26" s="1">
        <v>6</v>
      </c>
      <c r="D26" s="1">
        <v>48</v>
      </c>
      <c r="E26" s="1">
        <v>3</v>
      </c>
      <c r="F26" s="1">
        <v>43</v>
      </c>
      <c r="G26" s="7">
        <v>0.4</v>
      </c>
      <c r="H26" s="1">
        <v>45</v>
      </c>
      <c r="I26" s="1" t="s">
        <v>37</v>
      </c>
      <c r="J26" s="1">
        <v>3</v>
      </c>
      <c r="K26" s="1">
        <f t="shared" si="2"/>
        <v>0</v>
      </c>
      <c r="L26" s="1"/>
      <c r="M26" s="1"/>
      <c r="N26" s="1"/>
      <c r="O26" s="1">
        <f t="shared" si="4"/>
        <v>0.6</v>
      </c>
      <c r="P26" s="5"/>
      <c r="Q26" s="5"/>
      <c r="R26" s="1"/>
      <c r="S26" s="1">
        <f t="shared" si="6"/>
        <v>71.666666666666671</v>
      </c>
      <c r="T26" s="1">
        <f t="shared" si="7"/>
        <v>71.666666666666671</v>
      </c>
      <c r="U26" s="1">
        <v>5</v>
      </c>
      <c r="V26" s="1">
        <v>2.8</v>
      </c>
      <c r="W26" s="1">
        <v>3</v>
      </c>
      <c r="X26" s="1">
        <v>1.8</v>
      </c>
      <c r="Y26" s="1">
        <v>1</v>
      </c>
      <c r="Z26" s="1">
        <v>1.8</v>
      </c>
      <c r="AA26" s="1">
        <v>0</v>
      </c>
      <c r="AB26" s="1">
        <v>0</v>
      </c>
      <c r="AC26" s="1">
        <v>-0.4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66</v>
      </c>
      <c r="B27" s="12" t="s">
        <v>36</v>
      </c>
      <c r="C27" s="12"/>
      <c r="D27" s="12">
        <v>35.51</v>
      </c>
      <c r="E27" s="12"/>
      <c r="F27" s="12"/>
      <c r="G27" s="13">
        <v>0</v>
      </c>
      <c r="H27" s="12" t="e">
        <v>#N/A</v>
      </c>
      <c r="I27" s="12" t="s">
        <v>59</v>
      </c>
      <c r="J27" s="12"/>
      <c r="K27" s="12">
        <f t="shared" si="2"/>
        <v>0</v>
      </c>
      <c r="L27" s="12"/>
      <c r="M27" s="12"/>
      <c r="N27" s="12"/>
      <c r="O27" s="12">
        <f t="shared" si="4"/>
        <v>0</v>
      </c>
      <c r="P27" s="14"/>
      <c r="Q27" s="14"/>
      <c r="R27" s="12"/>
      <c r="S27" s="12" t="e">
        <f t="shared" si="6"/>
        <v>#DIV/0!</v>
      </c>
      <c r="T27" s="12" t="e">
        <f t="shared" si="7"/>
        <v>#DIV/0!</v>
      </c>
      <c r="U27" s="12">
        <v>7.1019999999999994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 t="s">
        <v>67</v>
      </c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119.976</v>
      </c>
      <c r="D28" s="1">
        <v>89.741</v>
      </c>
      <c r="E28" s="1">
        <v>79.778000000000006</v>
      </c>
      <c r="F28" s="1">
        <v>98.977000000000004</v>
      </c>
      <c r="G28" s="7">
        <v>1</v>
      </c>
      <c r="H28" s="1">
        <v>60</v>
      </c>
      <c r="I28" s="1" t="s">
        <v>44</v>
      </c>
      <c r="J28" s="1">
        <v>78.099999999999994</v>
      </c>
      <c r="K28" s="1">
        <f t="shared" si="2"/>
        <v>1.6780000000000115</v>
      </c>
      <c r="L28" s="1"/>
      <c r="M28" s="1"/>
      <c r="N28" s="1"/>
      <c r="O28" s="1">
        <f t="shared" si="4"/>
        <v>15.9556</v>
      </c>
      <c r="P28" s="5">
        <f t="shared" ref="P28" si="12">13*O28-F28</f>
        <v>108.44579999999999</v>
      </c>
      <c r="Q28" s="5"/>
      <c r="R28" s="1"/>
      <c r="S28" s="1">
        <f t="shared" si="6"/>
        <v>13</v>
      </c>
      <c r="T28" s="1">
        <f t="shared" si="7"/>
        <v>6.2032765925443103</v>
      </c>
      <c r="U28" s="1">
        <v>13.730600000000001</v>
      </c>
      <c r="V28" s="1">
        <v>13.1828</v>
      </c>
      <c r="W28" s="1">
        <v>16.200199999999999</v>
      </c>
      <c r="X28" s="1">
        <v>4.8478000000000003</v>
      </c>
      <c r="Y28" s="1">
        <v>10.547599999999999</v>
      </c>
      <c r="Z28" s="1">
        <v>23.490400000000001</v>
      </c>
      <c r="AA28" s="1">
        <v>25.150200000000002</v>
      </c>
      <c r="AB28" s="1">
        <v>15.707599999999999</v>
      </c>
      <c r="AC28" s="1">
        <v>11.336</v>
      </c>
      <c r="AD28" s="1">
        <v>18.697800000000001</v>
      </c>
      <c r="AE28" s="1"/>
      <c r="AF28" s="1">
        <f>G28*P28</f>
        <v>108.44579999999999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40</v>
      </c>
      <c r="C29" s="1">
        <v>52</v>
      </c>
      <c r="D29" s="1"/>
      <c r="E29" s="1">
        <v>8</v>
      </c>
      <c r="F29" s="1">
        <v>42</v>
      </c>
      <c r="G29" s="7">
        <v>0.22</v>
      </c>
      <c r="H29" s="1">
        <v>120</v>
      </c>
      <c r="I29" s="1" t="s">
        <v>37</v>
      </c>
      <c r="J29" s="1">
        <v>8</v>
      </c>
      <c r="K29" s="1">
        <f t="shared" si="2"/>
        <v>0</v>
      </c>
      <c r="L29" s="1"/>
      <c r="M29" s="1"/>
      <c r="N29" s="1"/>
      <c r="O29" s="1">
        <f t="shared" si="4"/>
        <v>1.6</v>
      </c>
      <c r="P29" s="5"/>
      <c r="Q29" s="5"/>
      <c r="R29" s="1"/>
      <c r="S29" s="1">
        <f t="shared" si="6"/>
        <v>26.25</v>
      </c>
      <c r="T29" s="1">
        <f t="shared" si="7"/>
        <v>26.25</v>
      </c>
      <c r="U29" s="1">
        <v>1</v>
      </c>
      <c r="V29" s="1">
        <v>0.6</v>
      </c>
      <c r="W29" s="1">
        <v>0.6</v>
      </c>
      <c r="X29" s="1">
        <v>1</v>
      </c>
      <c r="Y29" s="1">
        <v>2.2000000000000002</v>
      </c>
      <c r="Z29" s="1">
        <v>3.4</v>
      </c>
      <c r="AA29" s="1">
        <v>1.6</v>
      </c>
      <c r="AB29" s="1">
        <v>0</v>
      </c>
      <c r="AC29" s="1">
        <v>0</v>
      </c>
      <c r="AD29" s="1">
        <v>1</v>
      </c>
      <c r="AE29" s="31" t="s">
        <v>42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70</v>
      </c>
      <c r="B30" s="1" t="s">
        <v>40</v>
      </c>
      <c r="C30" s="1">
        <v>2</v>
      </c>
      <c r="D30" s="1">
        <v>24</v>
      </c>
      <c r="E30" s="1">
        <v>3</v>
      </c>
      <c r="F30" s="1">
        <v>20</v>
      </c>
      <c r="G30" s="7">
        <v>0.33</v>
      </c>
      <c r="H30" s="1">
        <v>45</v>
      </c>
      <c r="I30" s="1" t="s">
        <v>37</v>
      </c>
      <c r="J30" s="1">
        <v>4</v>
      </c>
      <c r="K30" s="1">
        <f t="shared" si="2"/>
        <v>-1</v>
      </c>
      <c r="L30" s="1"/>
      <c r="M30" s="1"/>
      <c r="N30" s="1"/>
      <c r="O30" s="1">
        <f t="shared" si="4"/>
        <v>0.6</v>
      </c>
      <c r="P30" s="5"/>
      <c r="Q30" s="5"/>
      <c r="R30" s="1"/>
      <c r="S30" s="1">
        <f t="shared" si="6"/>
        <v>33.333333333333336</v>
      </c>
      <c r="T30" s="1">
        <f t="shared" si="7"/>
        <v>33.333333333333336</v>
      </c>
      <c r="U30" s="1">
        <v>1.8</v>
      </c>
      <c r="V30" s="1">
        <v>1.6</v>
      </c>
      <c r="W30" s="1">
        <v>1</v>
      </c>
      <c r="X30" s="1">
        <v>0.6</v>
      </c>
      <c r="Y30" s="1">
        <v>0</v>
      </c>
      <c r="Z30" s="1">
        <v>0</v>
      </c>
      <c r="AA30" s="1">
        <v>0</v>
      </c>
      <c r="AB30" s="1">
        <v>0</v>
      </c>
      <c r="AC30" s="1">
        <v>-0.6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71</v>
      </c>
      <c r="B31" s="18" t="s">
        <v>40</v>
      </c>
      <c r="C31" s="18">
        <v>27</v>
      </c>
      <c r="D31" s="18">
        <v>12</v>
      </c>
      <c r="E31" s="18">
        <v>21</v>
      </c>
      <c r="F31" s="19">
        <v>18</v>
      </c>
      <c r="G31" s="13">
        <v>0</v>
      </c>
      <c r="H31" s="12">
        <v>45</v>
      </c>
      <c r="I31" s="12" t="s">
        <v>59</v>
      </c>
      <c r="J31" s="12">
        <v>21</v>
      </c>
      <c r="K31" s="12">
        <f t="shared" si="2"/>
        <v>0</v>
      </c>
      <c r="L31" s="12"/>
      <c r="M31" s="12"/>
      <c r="N31" s="12"/>
      <c r="O31" s="12">
        <f t="shared" si="4"/>
        <v>4.2</v>
      </c>
      <c r="P31" s="14"/>
      <c r="Q31" s="14"/>
      <c r="R31" s="12"/>
      <c r="S31" s="12">
        <f t="shared" si="6"/>
        <v>4.2857142857142856</v>
      </c>
      <c r="T31" s="12">
        <f t="shared" si="7"/>
        <v>4.2857142857142856</v>
      </c>
      <c r="U31" s="12">
        <v>2.6</v>
      </c>
      <c r="V31" s="12">
        <v>0</v>
      </c>
      <c r="W31" s="12">
        <v>3.8</v>
      </c>
      <c r="X31" s="12">
        <v>0.2</v>
      </c>
      <c r="Y31" s="12">
        <v>0</v>
      </c>
      <c r="Z31" s="12">
        <v>3</v>
      </c>
      <c r="AA31" s="12">
        <v>0</v>
      </c>
      <c r="AB31" s="12">
        <v>0.8</v>
      </c>
      <c r="AC31" s="12">
        <v>2</v>
      </c>
      <c r="AD31" s="12">
        <v>0.6</v>
      </c>
      <c r="AE31" s="11" t="s">
        <v>72</v>
      </c>
      <c r="AF31" s="12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s="16" customFormat="1" ht="15.75" thickBot="1" x14ac:dyDescent="0.3">
      <c r="A32" s="23" t="s">
        <v>161</v>
      </c>
      <c r="B32" s="24" t="s">
        <v>40</v>
      </c>
      <c r="C32" s="24"/>
      <c r="D32" s="24">
        <v>12</v>
      </c>
      <c r="E32" s="24"/>
      <c r="F32" s="25">
        <v>12</v>
      </c>
      <c r="G32" s="26">
        <v>0.3</v>
      </c>
      <c r="H32" s="27">
        <v>50</v>
      </c>
      <c r="I32" s="27" t="s">
        <v>37</v>
      </c>
      <c r="J32" s="27"/>
      <c r="K32" s="27">
        <f t="shared" ref="K32" si="13">E32-J32</f>
        <v>0</v>
      </c>
      <c r="L32" s="27"/>
      <c r="M32" s="27"/>
      <c r="N32" s="27"/>
      <c r="O32" s="27">
        <f t="shared" ref="O32" si="14">E32/5</f>
        <v>0</v>
      </c>
      <c r="P32" s="28">
        <v>20</v>
      </c>
      <c r="Q32" s="28"/>
      <c r="R32" s="27"/>
      <c r="S32" s="27" t="e">
        <f t="shared" ref="S32" si="15">(F32+P32)/O32</f>
        <v>#DIV/0!</v>
      </c>
      <c r="T32" s="27" t="e">
        <f t="shared" ref="T32" si="16">F32/O32</f>
        <v>#DIV/0!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 t="s">
        <v>160</v>
      </c>
      <c r="AF32" s="27">
        <f>G32*P32</f>
        <v>6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" t="s">
        <v>73</v>
      </c>
      <c r="B33" s="1" t="s">
        <v>40</v>
      </c>
      <c r="C33" s="1"/>
      <c r="D33" s="1">
        <v>30</v>
      </c>
      <c r="E33" s="1">
        <v>14</v>
      </c>
      <c r="F33" s="1">
        <v>16</v>
      </c>
      <c r="G33" s="7">
        <v>0.1</v>
      </c>
      <c r="H33" s="1">
        <v>45</v>
      </c>
      <c r="I33" s="1" t="s">
        <v>37</v>
      </c>
      <c r="J33" s="1">
        <v>11</v>
      </c>
      <c r="K33" s="1">
        <f t="shared" si="2"/>
        <v>3</v>
      </c>
      <c r="L33" s="1"/>
      <c r="M33" s="1"/>
      <c r="N33" s="1"/>
      <c r="O33" s="1">
        <f t="shared" si="4"/>
        <v>2.8</v>
      </c>
      <c r="P33" s="5">
        <f t="shared" ref="P33" si="17">13*O33-F33</f>
        <v>20.399999999999999</v>
      </c>
      <c r="Q33" s="5"/>
      <c r="R33" s="1"/>
      <c r="S33" s="1">
        <f t="shared" si="6"/>
        <v>13</v>
      </c>
      <c r="T33" s="1">
        <f t="shared" si="7"/>
        <v>5.7142857142857144</v>
      </c>
      <c r="U33" s="1">
        <v>1.8</v>
      </c>
      <c r="V33" s="1">
        <v>3.6</v>
      </c>
      <c r="W33" s="1">
        <v>2</v>
      </c>
      <c r="X33" s="1">
        <v>0</v>
      </c>
      <c r="Y33" s="1">
        <v>0</v>
      </c>
      <c r="Z33" s="1">
        <v>4</v>
      </c>
      <c r="AA33" s="1">
        <v>0</v>
      </c>
      <c r="AB33" s="1">
        <v>0.8</v>
      </c>
      <c r="AC33" s="1">
        <v>2.2000000000000002</v>
      </c>
      <c r="AD33" s="1">
        <v>1</v>
      </c>
      <c r="AE33" s="1"/>
      <c r="AF33" s="1">
        <f>G33*P33</f>
        <v>2.04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26.768999999999998</v>
      </c>
      <c r="D34" s="1">
        <v>52.348999999999997</v>
      </c>
      <c r="E34" s="1">
        <v>34.857999999999997</v>
      </c>
      <c r="F34" s="1">
        <v>22.248000000000001</v>
      </c>
      <c r="G34" s="7">
        <v>1</v>
      </c>
      <c r="H34" s="1">
        <v>45</v>
      </c>
      <c r="I34" s="1" t="s">
        <v>52</v>
      </c>
      <c r="J34" s="1">
        <v>32</v>
      </c>
      <c r="K34" s="1">
        <f t="shared" si="2"/>
        <v>2.857999999999997</v>
      </c>
      <c r="L34" s="1"/>
      <c r="M34" s="1"/>
      <c r="N34" s="1"/>
      <c r="O34" s="1">
        <f t="shared" si="4"/>
        <v>6.9715999999999996</v>
      </c>
      <c r="P34" s="5">
        <f>12*O34-F34</f>
        <v>61.411199999999994</v>
      </c>
      <c r="Q34" s="5"/>
      <c r="R34" s="1"/>
      <c r="S34" s="1">
        <f t="shared" si="6"/>
        <v>12</v>
      </c>
      <c r="T34" s="1">
        <f t="shared" si="7"/>
        <v>3.1912330024671527</v>
      </c>
      <c r="U34" s="1">
        <v>5.6134000000000004</v>
      </c>
      <c r="V34" s="1">
        <v>4.1295999999999999</v>
      </c>
      <c r="W34" s="1">
        <v>5.5218000000000007</v>
      </c>
      <c r="X34" s="1">
        <v>5.7145999999999999</v>
      </c>
      <c r="Y34" s="1">
        <v>6.3579999999999997</v>
      </c>
      <c r="Z34" s="1">
        <v>4.1863999999999999</v>
      </c>
      <c r="AA34" s="1">
        <v>5.7553999999999998</v>
      </c>
      <c r="AB34" s="1">
        <v>3.596200000000001</v>
      </c>
      <c r="AC34" s="1">
        <v>2.2372000000000001</v>
      </c>
      <c r="AD34" s="1">
        <v>3.5068000000000001</v>
      </c>
      <c r="AE34" s="1"/>
      <c r="AF34" s="1">
        <f>G34*P34</f>
        <v>61.411199999999994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75</v>
      </c>
      <c r="B35" s="20" t="s">
        <v>40</v>
      </c>
      <c r="C35" s="20"/>
      <c r="D35" s="20"/>
      <c r="E35" s="20"/>
      <c r="F35" s="20"/>
      <c r="G35" s="21">
        <v>0</v>
      </c>
      <c r="H35" s="20" t="e">
        <v>#N/A</v>
      </c>
      <c r="I35" s="20" t="s">
        <v>37</v>
      </c>
      <c r="J35" s="20"/>
      <c r="K35" s="20">
        <f t="shared" si="2"/>
        <v>0</v>
      </c>
      <c r="L35" s="20"/>
      <c r="M35" s="20"/>
      <c r="N35" s="20"/>
      <c r="O35" s="20">
        <f t="shared" si="4"/>
        <v>0</v>
      </c>
      <c r="P35" s="22"/>
      <c r="Q35" s="22"/>
      <c r="R35" s="20"/>
      <c r="S35" s="20" t="e">
        <f t="shared" si="6"/>
        <v>#DIV/0!</v>
      </c>
      <c r="T35" s="20" t="e">
        <f t="shared" si="7"/>
        <v>#DIV/0!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 t="s">
        <v>76</v>
      </c>
      <c r="AF35" s="20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40</v>
      </c>
      <c r="C36" s="1">
        <v>30</v>
      </c>
      <c r="D36" s="1">
        <v>114</v>
      </c>
      <c r="E36" s="1">
        <v>29</v>
      </c>
      <c r="F36" s="1">
        <v>100</v>
      </c>
      <c r="G36" s="7">
        <v>0.4</v>
      </c>
      <c r="H36" s="1">
        <v>60</v>
      </c>
      <c r="I36" s="1" t="s">
        <v>44</v>
      </c>
      <c r="J36" s="1">
        <v>43</v>
      </c>
      <c r="K36" s="1">
        <f t="shared" si="2"/>
        <v>-14</v>
      </c>
      <c r="L36" s="1"/>
      <c r="M36" s="1"/>
      <c r="N36" s="1"/>
      <c r="O36" s="1">
        <f t="shared" si="4"/>
        <v>5.8</v>
      </c>
      <c r="P36" s="5"/>
      <c r="Q36" s="5"/>
      <c r="R36" s="1"/>
      <c r="S36" s="1">
        <f t="shared" si="6"/>
        <v>17.241379310344829</v>
      </c>
      <c r="T36" s="1">
        <f t="shared" si="7"/>
        <v>17.241379310344829</v>
      </c>
      <c r="U36" s="1">
        <v>9.8000000000000007</v>
      </c>
      <c r="V36" s="1">
        <v>9.4</v>
      </c>
      <c r="W36" s="1">
        <v>8</v>
      </c>
      <c r="X36" s="1">
        <v>8</v>
      </c>
      <c r="Y36" s="1">
        <v>4.8</v>
      </c>
      <c r="Z36" s="1">
        <v>7.2</v>
      </c>
      <c r="AA36" s="1">
        <v>8.8000000000000007</v>
      </c>
      <c r="AB36" s="1">
        <v>4.4000000000000004</v>
      </c>
      <c r="AC36" s="1">
        <v>3.6</v>
      </c>
      <c r="AD36" s="1">
        <v>3.4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40</v>
      </c>
      <c r="C37" s="1">
        <v>3</v>
      </c>
      <c r="D37" s="1">
        <v>8</v>
      </c>
      <c r="E37" s="1">
        <v>4</v>
      </c>
      <c r="F37" s="1">
        <v>7</v>
      </c>
      <c r="G37" s="7">
        <v>0.5</v>
      </c>
      <c r="H37" s="1">
        <v>60</v>
      </c>
      <c r="I37" s="1" t="s">
        <v>37</v>
      </c>
      <c r="J37" s="1">
        <v>4</v>
      </c>
      <c r="K37" s="1">
        <f t="shared" si="2"/>
        <v>0</v>
      </c>
      <c r="L37" s="1"/>
      <c r="M37" s="1"/>
      <c r="N37" s="1"/>
      <c r="O37" s="1">
        <f t="shared" si="4"/>
        <v>0.8</v>
      </c>
      <c r="P37" s="5"/>
      <c r="Q37" s="5"/>
      <c r="R37" s="1"/>
      <c r="S37" s="1">
        <f t="shared" si="6"/>
        <v>8.75</v>
      </c>
      <c r="T37" s="1">
        <f t="shared" si="7"/>
        <v>8.75</v>
      </c>
      <c r="U37" s="1">
        <v>0.4</v>
      </c>
      <c r="V37" s="1">
        <v>0.4</v>
      </c>
      <c r="W37" s="1">
        <v>0.4</v>
      </c>
      <c r="X37" s="1">
        <v>0.2</v>
      </c>
      <c r="Y37" s="1">
        <v>0.2</v>
      </c>
      <c r="Z37" s="1">
        <v>0</v>
      </c>
      <c r="AA37" s="1">
        <v>0</v>
      </c>
      <c r="AB37" s="1">
        <v>0.8</v>
      </c>
      <c r="AC37" s="1">
        <v>0.4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79</v>
      </c>
      <c r="B38" s="20" t="s">
        <v>40</v>
      </c>
      <c r="C38" s="20"/>
      <c r="D38" s="20"/>
      <c r="E38" s="20"/>
      <c r="F38" s="20"/>
      <c r="G38" s="21">
        <v>0</v>
      </c>
      <c r="H38" s="20">
        <v>60</v>
      </c>
      <c r="I38" s="20" t="s">
        <v>37</v>
      </c>
      <c r="J38" s="20"/>
      <c r="K38" s="20">
        <f t="shared" si="2"/>
        <v>0</v>
      </c>
      <c r="L38" s="20"/>
      <c r="M38" s="20"/>
      <c r="N38" s="20"/>
      <c r="O38" s="20">
        <f t="shared" si="4"/>
        <v>0</v>
      </c>
      <c r="P38" s="22"/>
      <c r="Q38" s="22"/>
      <c r="R38" s="20"/>
      <c r="S38" s="20" t="e">
        <f t="shared" si="6"/>
        <v>#DIV/0!</v>
      </c>
      <c r="T38" s="20" t="e">
        <f t="shared" si="7"/>
        <v>#DIV/0!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 t="s">
        <v>76</v>
      </c>
      <c r="AF38" s="2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40</v>
      </c>
      <c r="C39" s="1">
        <v>42</v>
      </c>
      <c r="D39" s="1">
        <v>16</v>
      </c>
      <c r="E39" s="1">
        <v>23</v>
      </c>
      <c r="F39" s="1">
        <v>29</v>
      </c>
      <c r="G39" s="7">
        <v>0.4</v>
      </c>
      <c r="H39" s="1">
        <v>60</v>
      </c>
      <c r="I39" s="1" t="s">
        <v>44</v>
      </c>
      <c r="J39" s="1">
        <v>23</v>
      </c>
      <c r="K39" s="1">
        <f t="shared" ref="K39:K72" si="18">E39-J39</f>
        <v>0</v>
      </c>
      <c r="L39" s="1"/>
      <c r="M39" s="1"/>
      <c r="N39" s="1"/>
      <c r="O39" s="1">
        <f t="shared" si="4"/>
        <v>4.5999999999999996</v>
      </c>
      <c r="P39" s="5">
        <f t="shared" ref="P39:P41" si="19">13*O39-F39</f>
        <v>30.799999999999997</v>
      </c>
      <c r="Q39" s="5"/>
      <c r="R39" s="1"/>
      <c r="S39" s="1">
        <f t="shared" si="6"/>
        <v>13</v>
      </c>
      <c r="T39" s="1">
        <f t="shared" si="7"/>
        <v>6.304347826086957</v>
      </c>
      <c r="U39" s="1">
        <v>4.2</v>
      </c>
      <c r="V39" s="1">
        <v>4</v>
      </c>
      <c r="W39" s="1">
        <v>5.4</v>
      </c>
      <c r="X39" s="1">
        <v>3.6</v>
      </c>
      <c r="Y39" s="1">
        <v>3</v>
      </c>
      <c r="Z39" s="1">
        <v>5.6</v>
      </c>
      <c r="AA39" s="1">
        <v>4.4000000000000004</v>
      </c>
      <c r="AB39" s="1">
        <v>1.4</v>
      </c>
      <c r="AC39" s="1">
        <v>1.6</v>
      </c>
      <c r="AD39" s="1">
        <v>0.8</v>
      </c>
      <c r="AE39" s="1"/>
      <c r="AF39" s="1">
        <f t="shared" ref="AF39:AF45" si="20">G39*P39</f>
        <v>12.32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40</v>
      </c>
      <c r="C40" s="1"/>
      <c r="D40" s="1">
        <v>40</v>
      </c>
      <c r="E40" s="1">
        <v>35</v>
      </c>
      <c r="F40" s="1">
        <v>5</v>
      </c>
      <c r="G40" s="7">
        <v>0.4</v>
      </c>
      <c r="H40" s="1">
        <v>60</v>
      </c>
      <c r="I40" s="1" t="s">
        <v>37</v>
      </c>
      <c r="J40" s="1">
        <v>35</v>
      </c>
      <c r="K40" s="1">
        <f t="shared" si="18"/>
        <v>0</v>
      </c>
      <c r="L40" s="1"/>
      <c r="M40" s="1"/>
      <c r="N40" s="1"/>
      <c r="O40" s="1">
        <f t="shared" si="4"/>
        <v>7</v>
      </c>
      <c r="P40" s="5">
        <f>10*O40-F40</f>
        <v>65</v>
      </c>
      <c r="Q40" s="5"/>
      <c r="R40" s="1"/>
      <c r="S40" s="1">
        <f t="shared" si="6"/>
        <v>10</v>
      </c>
      <c r="T40" s="1">
        <f t="shared" si="7"/>
        <v>0.7142857142857143</v>
      </c>
      <c r="U40" s="1">
        <v>0.6</v>
      </c>
      <c r="V40" s="1">
        <v>4</v>
      </c>
      <c r="W40" s="1">
        <v>2.4</v>
      </c>
      <c r="X40" s="1">
        <v>3</v>
      </c>
      <c r="Y40" s="1">
        <v>2.4</v>
      </c>
      <c r="Z40" s="1">
        <v>4.8</v>
      </c>
      <c r="AA40" s="1">
        <v>4.4000000000000004</v>
      </c>
      <c r="AB40" s="1">
        <v>1.2</v>
      </c>
      <c r="AC40" s="1">
        <v>1</v>
      </c>
      <c r="AD40" s="1">
        <v>3</v>
      </c>
      <c r="AE40" s="1"/>
      <c r="AF40" s="1">
        <f t="shared" si="20"/>
        <v>26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40</v>
      </c>
      <c r="C41" s="1">
        <v>2</v>
      </c>
      <c r="D41" s="1">
        <v>60</v>
      </c>
      <c r="E41" s="1">
        <v>19</v>
      </c>
      <c r="F41" s="1">
        <v>41</v>
      </c>
      <c r="G41" s="7">
        <v>0.1</v>
      </c>
      <c r="H41" s="1">
        <v>45</v>
      </c>
      <c r="I41" s="1" t="s">
        <v>37</v>
      </c>
      <c r="J41" s="1">
        <v>18</v>
      </c>
      <c r="K41" s="1">
        <f t="shared" si="18"/>
        <v>1</v>
      </c>
      <c r="L41" s="1"/>
      <c r="M41" s="1"/>
      <c r="N41" s="1"/>
      <c r="O41" s="1">
        <f t="shared" si="4"/>
        <v>3.8</v>
      </c>
      <c r="P41" s="5">
        <f t="shared" si="19"/>
        <v>8.3999999999999986</v>
      </c>
      <c r="Q41" s="5"/>
      <c r="R41" s="1"/>
      <c r="S41" s="1">
        <f t="shared" si="6"/>
        <v>13</v>
      </c>
      <c r="T41" s="1">
        <f t="shared" si="7"/>
        <v>10.789473684210527</v>
      </c>
      <c r="U41" s="1">
        <v>4.4000000000000004</v>
      </c>
      <c r="V41" s="1">
        <v>6</v>
      </c>
      <c r="W41" s="1">
        <v>3.4</v>
      </c>
      <c r="X41" s="1">
        <v>4.4000000000000004</v>
      </c>
      <c r="Y41" s="1">
        <v>7.8</v>
      </c>
      <c r="Z41" s="1">
        <v>10.199999999999999</v>
      </c>
      <c r="AA41" s="1">
        <v>7.4</v>
      </c>
      <c r="AB41" s="1">
        <v>4.2</v>
      </c>
      <c r="AC41" s="1">
        <v>2.2000000000000002</v>
      </c>
      <c r="AD41" s="1">
        <v>0</v>
      </c>
      <c r="AE41" s="1"/>
      <c r="AF41" s="1">
        <f t="shared" si="20"/>
        <v>0.83999999999999986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12</v>
      </c>
      <c r="D42" s="1">
        <v>43</v>
      </c>
      <c r="E42" s="1">
        <v>8</v>
      </c>
      <c r="F42" s="1">
        <v>42</v>
      </c>
      <c r="G42" s="7">
        <v>0.1</v>
      </c>
      <c r="H42" s="1">
        <v>60</v>
      </c>
      <c r="I42" s="1" t="s">
        <v>37</v>
      </c>
      <c r="J42" s="1">
        <v>8</v>
      </c>
      <c r="K42" s="1">
        <f t="shared" si="18"/>
        <v>0</v>
      </c>
      <c r="L42" s="1"/>
      <c r="M42" s="1"/>
      <c r="N42" s="1"/>
      <c r="O42" s="1">
        <f t="shared" si="4"/>
        <v>1.6</v>
      </c>
      <c r="P42" s="5"/>
      <c r="Q42" s="5"/>
      <c r="R42" s="1"/>
      <c r="S42" s="1">
        <f t="shared" si="6"/>
        <v>26.25</v>
      </c>
      <c r="T42" s="1">
        <f t="shared" si="7"/>
        <v>26.25</v>
      </c>
      <c r="U42" s="1">
        <v>7.2</v>
      </c>
      <c r="V42" s="1">
        <v>3.2</v>
      </c>
      <c r="W42" s="1">
        <v>4.5999999999999996</v>
      </c>
      <c r="X42" s="1">
        <v>8</v>
      </c>
      <c r="Y42" s="1">
        <v>6.2</v>
      </c>
      <c r="Z42" s="1">
        <v>6.2</v>
      </c>
      <c r="AA42" s="1">
        <v>2.2000000000000002</v>
      </c>
      <c r="AB42" s="1">
        <v>2.6</v>
      </c>
      <c r="AC42" s="1">
        <v>1</v>
      </c>
      <c r="AD42" s="1">
        <v>1.4</v>
      </c>
      <c r="AE42" s="1"/>
      <c r="AF42" s="1">
        <f t="shared" si="2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40</v>
      </c>
      <c r="C43" s="1">
        <v>18</v>
      </c>
      <c r="D43" s="1">
        <v>40</v>
      </c>
      <c r="E43" s="1">
        <v>14</v>
      </c>
      <c r="F43" s="1">
        <v>40</v>
      </c>
      <c r="G43" s="7">
        <v>0.1</v>
      </c>
      <c r="H43" s="1">
        <v>60</v>
      </c>
      <c r="I43" s="1" t="s">
        <v>37</v>
      </c>
      <c r="J43" s="1">
        <v>13</v>
      </c>
      <c r="K43" s="1">
        <f t="shared" si="18"/>
        <v>1</v>
      </c>
      <c r="L43" s="1"/>
      <c r="M43" s="1"/>
      <c r="N43" s="1"/>
      <c r="O43" s="1">
        <f t="shared" si="4"/>
        <v>2.8</v>
      </c>
      <c r="P43" s="5"/>
      <c r="Q43" s="5"/>
      <c r="R43" s="1"/>
      <c r="S43" s="1">
        <f t="shared" si="6"/>
        <v>14.285714285714286</v>
      </c>
      <c r="T43" s="1">
        <f t="shared" si="7"/>
        <v>14.285714285714286</v>
      </c>
      <c r="U43" s="1">
        <v>6.8</v>
      </c>
      <c r="V43" s="1">
        <v>0</v>
      </c>
      <c r="W43" s="1">
        <v>4.5999999999999996</v>
      </c>
      <c r="X43" s="1">
        <v>6.2</v>
      </c>
      <c r="Y43" s="1">
        <v>3.8</v>
      </c>
      <c r="Z43" s="1">
        <v>3.8</v>
      </c>
      <c r="AA43" s="1">
        <v>1.4</v>
      </c>
      <c r="AB43" s="1">
        <v>1.4</v>
      </c>
      <c r="AC43" s="1">
        <v>1.2</v>
      </c>
      <c r="AD43" s="1">
        <v>3.6</v>
      </c>
      <c r="AE43" s="1"/>
      <c r="AF43" s="1">
        <f t="shared" si="2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>
        <v>3</v>
      </c>
      <c r="D44" s="1">
        <v>20</v>
      </c>
      <c r="E44" s="1">
        <v>4</v>
      </c>
      <c r="F44" s="1">
        <v>16</v>
      </c>
      <c r="G44" s="7">
        <v>0.4</v>
      </c>
      <c r="H44" s="1">
        <v>45</v>
      </c>
      <c r="I44" s="1" t="s">
        <v>37</v>
      </c>
      <c r="J44" s="1">
        <v>4</v>
      </c>
      <c r="K44" s="1">
        <f t="shared" si="18"/>
        <v>0</v>
      </c>
      <c r="L44" s="1"/>
      <c r="M44" s="1"/>
      <c r="N44" s="1"/>
      <c r="O44" s="1">
        <f t="shared" si="4"/>
        <v>0.8</v>
      </c>
      <c r="P44" s="5"/>
      <c r="Q44" s="5"/>
      <c r="R44" s="1"/>
      <c r="S44" s="1">
        <f t="shared" si="6"/>
        <v>20</v>
      </c>
      <c r="T44" s="1">
        <f t="shared" si="7"/>
        <v>20</v>
      </c>
      <c r="U44" s="1">
        <v>1.2</v>
      </c>
      <c r="V44" s="1">
        <v>1.2</v>
      </c>
      <c r="W44" s="1">
        <v>1</v>
      </c>
      <c r="X44" s="1">
        <v>0.2</v>
      </c>
      <c r="Y44" s="1">
        <v>1</v>
      </c>
      <c r="Z44" s="1">
        <v>1.8</v>
      </c>
      <c r="AA44" s="1">
        <v>1</v>
      </c>
      <c r="AB44" s="1">
        <v>0.8</v>
      </c>
      <c r="AC44" s="1">
        <v>0.4</v>
      </c>
      <c r="AD44" s="1">
        <v>0.8</v>
      </c>
      <c r="AE44" s="1"/>
      <c r="AF44" s="1">
        <f t="shared" si="2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40</v>
      </c>
      <c r="C45" s="1">
        <v>21</v>
      </c>
      <c r="D45" s="1">
        <v>19</v>
      </c>
      <c r="E45" s="1">
        <v>11</v>
      </c>
      <c r="F45" s="1">
        <v>26</v>
      </c>
      <c r="G45" s="7">
        <v>0.3</v>
      </c>
      <c r="H45" s="1" t="e">
        <v>#N/A</v>
      </c>
      <c r="I45" s="1" t="s">
        <v>37</v>
      </c>
      <c r="J45" s="1">
        <v>13</v>
      </c>
      <c r="K45" s="1">
        <f t="shared" si="18"/>
        <v>-2</v>
      </c>
      <c r="L45" s="1"/>
      <c r="M45" s="1"/>
      <c r="N45" s="1"/>
      <c r="O45" s="1">
        <f t="shared" si="4"/>
        <v>2.2000000000000002</v>
      </c>
      <c r="P45" s="5"/>
      <c r="Q45" s="5"/>
      <c r="R45" s="1"/>
      <c r="S45" s="1">
        <f t="shared" si="6"/>
        <v>11.818181818181817</v>
      </c>
      <c r="T45" s="1">
        <f t="shared" si="7"/>
        <v>11.818181818181817</v>
      </c>
      <c r="U45" s="1">
        <v>2.8</v>
      </c>
      <c r="V45" s="1">
        <v>2.2000000000000002</v>
      </c>
      <c r="W45" s="1">
        <v>1.8</v>
      </c>
      <c r="X45" s="1">
        <v>4</v>
      </c>
      <c r="Y45" s="1">
        <v>3.2</v>
      </c>
      <c r="Z45" s="1">
        <v>2.8</v>
      </c>
      <c r="AA45" s="1">
        <v>4.8</v>
      </c>
      <c r="AB45" s="1">
        <v>4.2</v>
      </c>
      <c r="AC45" s="1">
        <v>3</v>
      </c>
      <c r="AD45" s="1">
        <v>0</v>
      </c>
      <c r="AE45" s="30" t="s">
        <v>47</v>
      </c>
      <c r="AF45" s="1">
        <f t="shared" si="2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87</v>
      </c>
      <c r="B46" s="20" t="s">
        <v>36</v>
      </c>
      <c r="C46" s="20"/>
      <c r="D46" s="20"/>
      <c r="E46" s="20"/>
      <c r="F46" s="20"/>
      <c r="G46" s="21">
        <v>0</v>
      </c>
      <c r="H46" s="20">
        <v>60</v>
      </c>
      <c r="I46" s="20" t="s">
        <v>44</v>
      </c>
      <c r="J46" s="20"/>
      <c r="K46" s="20">
        <f t="shared" si="18"/>
        <v>0</v>
      </c>
      <c r="L46" s="20"/>
      <c r="M46" s="20"/>
      <c r="N46" s="20"/>
      <c r="O46" s="20">
        <f t="shared" si="4"/>
        <v>0</v>
      </c>
      <c r="P46" s="22"/>
      <c r="Q46" s="22"/>
      <c r="R46" s="20"/>
      <c r="S46" s="20" t="e">
        <f t="shared" si="6"/>
        <v>#DIV/0!</v>
      </c>
      <c r="T46" s="20" t="e">
        <f t="shared" si="7"/>
        <v>#DIV/0!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 t="s">
        <v>76</v>
      </c>
      <c r="AF46" s="2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/>
      <c r="D47" s="1">
        <v>85.867000000000004</v>
      </c>
      <c r="E47" s="1">
        <v>40.161000000000001</v>
      </c>
      <c r="F47" s="1">
        <v>42.682000000000002</v>
      </c>
      <c r="G47" s="7">
        <v>1</v>
      </c>
      <c r="H47" s="1">
        <v>45</v>
      </c>
      <c r="I47" s="1" t="s">
        <v>37</v>
      </c>
      <c r="J47" s="1">
        <v>40.6</v>
      </c>
      <c r="K47" s="1">
        <f t="shared" si="18"/>
        <v>-0.43900000000000006</v>
      </c>
      <c r="L47" s="1"/>
      <c r="M47" s="1"/>
      <c r="N47" s="1"/>
      <c r="O47" s="1">
        <f t="shared" si="4"/>
        <v>8.0321999999999996</v>
      </c>
      <c r="P47" s="5">
        <f t="shared" ref="P47" si="21">13*O47-F47</f>
        <v>61.736599999999996</v>
      </c>
      <c r="Q47" s="5"/>
      <c r="R47" s="1"/>
      <c r="S47" s="1">
        <f t="shared" si="6"/>
        <v>13</v>
      </c>
      <c r="T47" s="1">
        <f t="shared" si="7"/>
        <v>5.3138617066308118</v>
      </c>
      <c r="U47" s="1">
        <v>3.9510000000000001</v>
      </c>
      <c r="V47" s="1">
        <v>5.859</v>
      </c>
      <c r="W47" s="1">
        <v>3.6055999999999999</v>
      </c>
      <c r="X47" s="1">
        <v>4.4973999999999998</v>
      </c>
      <c r="Y47" s="1">
        <v>6.8876000000000008</v>
      </c>
      <c r="Z47" s="1">
        <v>6.0481999999999996</v>
      </c>
      <c r="AA47" s="1">
        <v>4.8595999999999986</v>
      </c>
      <c r="AB47" s="1">
        <v>9.0432000000000006</v>
      </c>
      <c r="AC47" s="1">
        <v>4.2065999999999999</v>
      </c>
      <c r="AD47" s="1">
        <v>5.4051999999999998</v>
      </c>
      <c r="AE47" s="1"/>
      <c r="AF47" s="1">
        <f>G47*P47</f>
        <v>61.736599999999996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45.171999999999997</v>
      </c>
      <c r="D48" s="1">
        <v>88.498000000000005</v>
      </c>
      <c r="E48" s="1">
        <v>32.5</v>
      </c>
      <c r="F48" s="1">
        <v>95.111000000000004</v>
      </c>
      <c r="G48" s="7">
        <v>1</v>
      </c>
      <c r="H48" s="1">
        <v>45</v>
      </c>
      <c r="I48" s="1" t="s">
        <v>37</v>
      </c>
      <c r="J48" s="1">
        <v>32.4</v>
      </c>
      <c r="K48" s="1">
        <f t="shared" si="18"/>
        <v>0.10000000000000142</v>
      </c>
      <c r="L48" s="1"/>
      <c r="M48" s="1"/>
      <c r="N48" s="1"/>
      <c r="O48" s="1">
        <f t="shared" si="4"/>
        <v>6.5</v>
      </c>
      <c r="P48" s="5"/>
      <c r="Q48" s="5"/>
      <c r="R48" s="1"/>
      <c r="S48" s="1">
        <f t="shared" si="6"/>
        <v>14.63246153846154</v>
      </c>
      <c r="T48" s="1">
        <f t="shared" si="7"/>
        <v>14.63246153846154</v>
      </c>
      <c r="U48" s="1">
        <v>9.9379999999999988</v>
      </c>
      <c r="V48" s="1">
        <v>7.0144000000000002</v>
      </c>
      <c r="W48" s="1">
        <v>8.6630000000000003</v>
      </c>
      <c r="X48" s="1">
        <v>6.6962000000000002</v>
      </c>
      <c r="Y48" s="1">
        <v>6.0510000000000002</v>
      </c>
      <c r="Z48" s="1">
        <v>7.2313999999999989</v>
      </c>
      <c r="AA48" s="1">
        <v>5.1554000000000002</v>
      </c>
      <c r="AB48" s="1">
        <v>4.2218</v>
      </c>
      <c r="AC48" s="1">
        <v>4.2302</v>
      </c>
      <c r="AD48" s="1">
        <v>3.2229999999999999</v>
      </c>
      <c r="AE48" s="30" t="s">
        <v>47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90</v>
      </c>
      <c r="B49" s="20" t="s">
        <v>40</v>
      </c>
      <c r="C49" s="20"/>
      <c r="D49" s="20"/>
      <c r="E49" s="20"/>
      <c r="F49" s="20"/>
      <c r="G49" s="21">
        <v>0</v>
      </c>
      <c r="H49" s="20">
        <v>45</v>
      </c>
      <c r="I49" s="20" t="s">
        <v>37</v>
      </c>
      <c r="J49" s="20"/>
      <c r="K49" s="20">
        <f t="shared" si="18"/>
        <v>0</v>
      </c>
      <c r="L49" s="20"/>
      <c r="M49" s="20"/>
      <c r="N49" s="20"/>
      <c r="O49" s="20">
        <f t="shared" si="4"/>
        <v>0</v>
      </c>
      <c r="P49" s="22"/>
      <c r="Q49" s="22"/>
      <c r="R49" s="20"/>
      <c r="S49" s="20" t="e">
        <f t="shared" si="6"/>
        <v>#DIV/0!</v>
      </c>
      <c r="T49" s="20" t="e">
        <f t="shared" si="7"/>
        <v>#DIV/0!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 t="s">
        <v>76</v>
      </c>
      <c r="AF49" s="20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40</v>
      </c>
      <c r="C50" s="1"/>
      <c r="D50" s="1">
        <v>34</v>
      </c>
      <c r="E50" s="1">
        <v>8</v>
      </c>
      <c r="F50" s="1">
        <v>26</v>
      </c>
      <c r="G50" s="7">
        <v>0.35</v>
      </c>
      <c r="H50" s="1">
        <v>45</v>
      </c>
      <c r="I50" s="1" t="s">
        <v>37</v>
      </c>
      <c r="J50" s="1">
        <v>8</v>
      </c>
      <c r="K50" s="1">
        <f t="shared" si="18"/>
        <v>0</v>
      </c>
      <c r="L50" s="1"/>
      <c r="M50" s="1"/>
      <c r="N50" s="1"/>
      <c r="O50" s="1">
        <f t="shared" si="4"/>
        <v>1.6</v>
      </c>
      <c r="P50" s="5"/>
      <c r="Q50" s="5"/>
      <c r="R50" s="1"/>
      <c r="S50" s="1">
        <f t="shared" si="6"/>
        <v>16.25</v>
      </c>
      <c r="T50" s="1">
        <f t="shared" si="7"/>
        <v>16.25</v>
      </c>
      <c r="U50" s="1">
        <v>-0.4</v>
      </c>
      <c r="V50" s="1">
        <v>2.6</v>
      </c>
      <c r="W50" s="1">
        <v>2.2000000000000002</v>
      </c>
      <c r="X50" s="1">
        <v>1.2</v>
      </c>
      <c r="Y50" s="1">
        <v>1.6</v>
      </c>
      <c r="Z50" s="1">
        <v>2</v>
      </c>
      <c r="AA50" s="1"/>
      <c r="AB50" s="1">
        <v>0</v>
      </c>
      <c r="AC50" s="1">
        <v>0</v>
      </c>
      <c r="AD50" s="1">
        <v>0</v>
      </c>
      <c r="AE50" s="1" t="s">
        <v>92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93</v>
      </c>
      <c r="B51" s="12" t="s">
        <v>36</v>
      </c>
      <c r="C51" s="12"/>
      <c r="D51" s="12">
        <v>14.941000000000001</v>
      </c>
      <c r="E51" s="12"/>
      <c r="F51" s="12"/>
      <c r="G51" s="13">
        <v>0</v>
      </c>
      <c r="H51" s="12" t="e">
        <v>#N/A</v>
      </c>
      <c r="I51" s="12" t="s">
        <v>59</v>
      </c>
      <c r="J51" s="12"/>
      <c r="K51" s="12">
        <f t="shared" si="18"/>
        <v>0</v>
      </c>
      <c r="L51" s="12"/>
      <c r="M51" s="12"/>
      <c r="N51" s="12"/>
      <c r="O51" s="12">
        <f t="shared" si="4"/>
        <v>0</v>
      </c>
      <c r="P51" s="14"/>
      <c r="Q51" s="14"/>
      <c r="R51" s="12"/>
      <c r="S51" s="12" t="e">
        <f t="shared" si="6"/>
        <v>#DIV/0!</v>
      </c>
      <c r="T51" s="12" t="e">
        <f t="shared" si="7"/>
        <v>#DIV/0!</v>
      </c>
      <c r="U51" s="12">
        <v>2.9251999999999998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 t="s">
        <v>94</v>
      </c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36</v>
      </c>
      <c r="C52" s="1">
        <v>33.006</v>
      </c>
      <c r="D52" s="1">
        <v>79.561999999999998</v>
      </c>
      <c r="E52" s="1">
        <v>24.966999999999999</v>
      </c>
      <c r="F52" s="1">
        <v>68.673000000000002</v>
      </c>
      <c r="G52" s="7">
        <v>1</v>
      </c>
      <c r="H52" s="1">
        <v>45</v>
      </c>
      <c r="I52" s="1" t="s">
        <v>37</v>
      </c>
      <c r="J52" s="1">
        <v>25.1</v>
      </c>
      <c r="K52" s="1">
        <f t="shared" si="18"/>
        <v>-0.13300000000000267</v>
      </c>
      <c r="L52" s="1"/>
      <c r="M52" s="1"/>
      <c r="N52" s="1"/>
      <c r="O52" s="1">
        <f t="shared" si="4"/>
        <v>4.9933999999999994</v>
      </c>
      <c r="P52" s="5"/>
      <c r="Q52" s="5"/>
      <c r="R52" s="1"/>
      <c r="S52" s="1">
        <f t="shared" si="6"/>
        <v>13.752753634797935</v>
      </c>
      <c r="T52" s="1">
        <f t="shared" si="7"/>
        <v>13.752753634797935</v>
      </c>
      <c r="U52" s="1">
        <v>7.3096000000000014</v>
      </c>
      <c r="V52" s="1">
        <v>1.7774000000000001</v>
      </c>
      <c r="W52" s="1">
        <v>5.4161999999999999</v>
      </c>
      <c r="X52" s="1">
        <v>1.605</v>
      </c>
      <c r="Y52" s="1">
        <v>0.2016</v>
      </c>
      <c r="Z52" s="1">
        <v>1.5904</v>
      </c>
      <c r="AA52" s="1">
        <v>6.3681999999999999</v>
      </c>
      <c r="AB52" s="1">
        <v>1.8146</v>
      </c>
      <c r="AC52" s="1">
        <v>0.2016</v>
      </c>
      <c r="AD52" s="1">
        <v>0</v>
      </c>
      <c r="AE52" s="32" t="s">
        <v>164</v>
      </c>
      <c r="AF52" s="1">
        <f t="shared" ref="AF52:AF60" si="22"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36</v>
      </c>
      <c r="C53" s="1">
        <v>176.792</v>
      </c>
      <c r="D53" s="1">
        <v>12.502000000000001</v>
      </c>
      <c r="E53" s="1">
        <v>18.556999999999999</v>
      </c>
      <c r="F53" s="1">
        <v>139.77799999999999</v>
      </c>
      <c r="G53" s="7">
        <v>1</v>
      </c>
      <c r="H53" s="1">
        <v>45</v>
      </c>
      <c r="I53" s="1" t="s">
        <v>37</v>
      </c>
      <c r="J53" s="1">
        <v>16</v>
      </c>
      <c r="K53" s="1">
        <f t="shared" si="18"/>
        <v>2.5569999999999986</v>
      </c>
      <c r="L53" s="1"/>
      <c r="M53" s="1"/>
      <c r="N53" s="1"/>
      <c r="O53" s="1">
        <f t="shared" si="4"/>
        <v>3.7113999999999998</v>
      </c>
      <c r="P53" s="5"/>
      <c r="Q53" s="5"/>
      <c r="R53" s="1"/>
      <c r="S53" s="1">
        <f t="shared" si="6"/>
        <v>37.661798782130731</v>
      </c>
      <c r="T53" s="1">
        <f t="shared" si="7"/>
        <v>37.661798782130731</v>
      </c>
      <c r="U53" s="1">
        <v>12.402200000000001</v>
      </c>
      <c r="V53" s="1">
        <v>8.645999999999999</v>
      </c>
      <c r="W53" s="1">
        <v>21.003599999999999</v>
      </c>
      <c r="X53" s="1">
        <v>11.833399999999999</v>
      </c>
      <c r="Y53" s="1">
        <v>13.3912</v>
      </c>
      <c r="Z53" s="1">
        <v>13.440200000000001</v>
      </c>
      <c r="AA53" s="1">
        <v>13.1944</v>
      </c>
      <c r="AB53" s="1">
        <v>9.2471999999999994</v>
      </c>
      <c r="AC53" s="1">
        <v>6.5015999999999989</v>
      </c>
      <c r="AD53" s="1">
        <v>3.7248000000000001</v>
      </c>
      <c r="AE53" s="31" t="s">
        <v>42</v>
      </c>
      <c r="AF53" s="1">
        <f t="shared" si="22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40</v>
      </c>
      <c r="C54" s="1">
        <v>8</v>
      </c>
      <c r="D54" s="1">
        <v>16</v>
      </c>
      <c r="E54" s="1">
        <v>15</v>
      </c>
      <c r="F54" s="1">
        <v>8</v>
      </c>
      <c r="G54" s="7">
        <v>0.28000000000000003</v>
      </c>
      <c r="H54" s="1">
        <v>45</v>
      </c>
      <c r="I54" s="1" t="s">
        <v>37</v>
      </c>
      <c r="J54" s="1">
        <v>15</v>
      </c>
      <c r="K54" s="1">
        <f t="shared" si="18"/>
        <v>0</v>
      </c>
      <c r="L54" s="1"/>
      <c r="M54" s="1"/>
      <c r="N54" s="1"/>
      <c r="O54" s="1">
        <f t="shared" si="4"/>
        <v>3</v>
      </c>
      <c r="P54" s="5">
        <f>12*O54-F54</f>
        <v>28</v>
      </c>
      <c r="Q54" s="5"/>
      <c r="R54" s="1"/>
      <c r="S54" s="1">
        <f t="shared" si="6"/>
        <v>12</v>
      </c>
      <c r="T54" s="1">
        <f t="shared" si="7"/>
        <v>2.6666666666666665</v>
      </c>
      <c r="U54" s="1">
        <v>1.8</v>
      </c>
      <c r="V54" s="1">
        <v>0</v>
      </c>
      <c r="W54" s="1">
        <v>0</v>
      </c>
      <c r="X54" s="1">
        <v>1.8</v>
      </c>
      <c r="Y54" s="1">
        <v>2.6</v>
      </c>
      <c r="Z54" s="1">
        <v>2.6</v>
      </c>
      <c r="AA54" s="1">
        <v>1</v>
      </c>
      <c r="AB54" s="1">
        <v>1.2</v>
      </c>
      <c r="AC54" s="1">
        <v>0.4</v>
      </c>
      <c r="AD54" s="1">
        <v>1.8</v>
      </c>
      <c r="AE54" s="1"/>
      <c r="AF54" s="1">
        <f t="shared" si="22"/>
        <v>7.8400000000000007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40</v>
      </c>
      <c r="C55" s="1">
        <v>10</v>
      </c>
      <c r="D55" s="1">
        <v>94</v>
      </c>
      <c r="E55" s="1">
        <v>24</v>
      </c>
      <c r="F55" s="1">
        <v>78</v>
      </c>
      <c r="G55" s="7">
        <v>0.35</v>
      </c>
      <c r="H55" s="1">
        <v>45</v>
      </c>
      <c r="I55" s="1" t="s">
        <v>37</v>
      </c>
      <c r="J55" s="1">
        <v>33</v>
      </c>
      <c r="K55" s="1">
        <f t="shared" si="18"/>
        <v>-9</v>
      </c>
      <c r="L55" s="1"/>
      <c r="M55" s="1"/>
      <c r="N55" s="1"/>
      <c r="O55" s="1">
        <f t="shared" si="4"/>
        <v>4.8</v>
      </c>
      <c r="P55" s="5"/>
      <c r="Q55" s="5"/>
      <c r="R55" s="1"/>
      <c r="S55" s="1">
        <f t="shared" si="6"/>
        <v>16.25</v>
      </c>
      <c r="T55" s="1">
        <f t="shared" si="7"/>
        <v>16.25</v>
      </c>
      <c r="U55" s="1">
        <v>5.8</v>
      </c>
      <c r="V55" s="1">
        <v>2.6</v>
      </c>
      <c r="W55" s="1">
        <v>4.4000000000000004</v>
      </c>
      <c r="X55" s="1">
        <v>1.6</v>
      </c>
      <c r="Y55" s="1">
        <v>2.4</v>
      </c>
      <c r="Z55" s="1">
        <v>6.4</v>
      </c>
      <c r="AA55" s="1">
        <v>0.6</v>
      </c>
      <c r="AB55" s="1">
        <v>2.6</v>
      </c>
      <c r="AC55" s="1">
        <v>4</v>
      </c>
      <c r="AD55" s="1">
        <v>1</v>
      </c>
      <c r="AE55" s="1"/>
      <c r="AF55" s="1">
        <f t="shared" si="22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40</v>
      </c>
      <c r="C56" s="1"/>
      <c r="D56" s="1">
        <v>102</v>
      </c>
      <c r="E56" s="1">
        <v>36</v>
      </c>
      <c r="F56" s="1">
        <v>66</v>
      </c>
      <c r="G56" s="7">
        <v>0.28000000000000003</v>
      </c>
      <c r="H56" s="1">
        <v>45</v>
      </c>
      <c r="I56" s="1" t="s">
        <v>37</v>
      </c>
      <c r="J56" s="1">
        <v>36</v>
      </c>
      <c r="K56" s="1">
        <f t="shared" si="18"/>
        <v>0</v>
      </c>
      <c r="L56" s="1"/>
      <c r="M56" s="1"/>
      <c r="N56" s="1"/>
      <c r="O56" s="1">
        <f t="shared" si="4"/>
        <v>7.2</v>
      </c>
      <c r="P56" s="5">
        <f t="shared" ref="P56:P60" si="23">13*O56-F56</f>
        <v>27.600000000000009</v>
      </c>
      <c r="Q56" s="5"/>
      <c r="R56" s="1"/>
      <c r="S56" s="1">
        <f t="shared" si="6"/>
        <v>13</v>
      </c>
      <c r="T56" s="1">
        <f t="shared" si="7"/>
        <v>9.1666666666666661</v>
      </c>
      <c r="U56" s="1">
        <v>5.4</v>
      </c>
      <c r="V56" s="1">
        <v>7.6</v>
      </c>
      <c r="W56" s="1">
        <v>5</v>
      </c>
      <c r="X56" s="1">
        <v>5</v>
      </c>
      <c r="Y56" s="1">
        <v>5.2</v>
      </c>
      <c r="Z56" s="1">
        <v>7.2</v>
      </c>
      <c r="AA56" s="1">
        <v>8.8000000000000007</v>
      </c>
      <c r="AB56" s="1">
        <v>4.8</v>
      </c>
      <c r="AC56" s="1">
        <v>3.8</v>
      </c>
      <c r="AD56" s="1">
        <v>1.6</v>
      </c>
      <c r="AE56" s="1"/>
      <c r="AF56" s="1">
        <f t="shared" si="22"/>
        <v>7.7280000000000033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/>
      <c r="D57" s="1">
        <v>70</v>
      </c>
      <c r="E57" s="1"/>
      <c r="F57" s="1">
        <v>70</v>
      </c>
      <c r="G57" s="7">
        <v>0.35</v>
      </c>
      <c r="H57" s="1">
        <v>45</v>
      </c>
      <c r="I57" s="1" t="s">
        <v>52</v>
      </c>
      <c r="J57" s="1">
        <v>8</v>
      </c>
      <c r="K57" s="1">
        <f t="shared" si="18"/>
        <v>-8</v>
      </c>
      <c r="L57" s="1"/>
      <c r="M57" s="1"/>
      <c r="N57" s="1"/>
      <c r="O57" s="1">
        <f t="shared" si="4"/>
        <v>0</v>
      </c>
      <c r="P57" s="5"/>
      <c r="Q57" s="5"/>
      <c r="R57" s="1"/>
      <c r="S57" s="1" t="e">
        <f t="shared" si="6"/>
        <v>#DIV/0!</v>
      </c>
      <c r="T57" s="1" t="e">
        <f t="shared" si="7"/>
        <v>#DIV/0!</v>
      </c>
      <c r="U57" s="1">
        <v>5.6</v>
      </c>
      <c r="V57" s="1">
        <v>4</v>
      </c>
      <c r="W57" s="1">
        <v>4</v>
      </c>
      <c r="X57" s="1">
        <v>7</v>
      </c>
      <c r="Y57" s="1">
        <v>7.4</v>
      </c>
      <c r="Z57" s="1">
        <v>8</v>
      </c>
      <c r="AA57" s="1">
        <v>8.6</v>
      </c>
      <c r="AB57" s="1">
        <v>4.4000000000000004</v>
      </c>
      <c r="AC57" s="1">
        <v>3.8</v>
      </c>
      <c r="AD57" s="1">
        <v>1</v>
      </c>
      <c r="AE57" s="1"/>
      <c r="AF57" s="1">
        <f t="shared" si="22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40</v>
      </c>
      <c r="C58" s="1"/>
      <c r="D58" s="1">
        <v>110</v>
      </c>
      <c r="E58" s="1">
        <v>35</v>
      </c>
      <c r="F58" s="1">
        <v>75</v>
      </c>
      <c r="G58" s="7">
        <v>0.35</v>
      </c>
      <c r="H58" s="1">
        <v>45</v>
      </c>
      <c r="I58" s="1" t="s">
        <v>52</v>
      </c>
      <c r="J58" s="1">
        <v>35</v>
      </c>
      <c r="K58" s="1">
        <f t="shared" si="18"/>
        <v>0</v>
      </c>
      <c r="L58" s="1"/>
      <c r="M58" s="1"/>
      <c r="N58" s="1"/>
      <c r="O58" s="1">
        <f t="shared" si="4"/>
        <v>7</v>
      </c>
      <c r="P58" s="5">
        <f t="shared" si="23"/>
        <v>16</v>
      </c>
      <c r="Q58" s="5"/>
      <c r="R58" s="1"/>
      <c r="S58" s="1">
        <f t="shared" si="6"/>
        <v>13</v>
      </c>
      <c r="T58" s="1">
        <f t="shared" si="7"/>
        <v>10.714285714285714</v>
      </c>
      <c r="U58" s="1">
        <v>3.2</v>
      </c>
      <c r="V58" s="1">
        <v>9.4</v>
      </c>
      <c r="W58" s="1">
        <v>3.8</v>
      </c>
      <c r="X58" s="1">
        <v>8.8000000000000007</v>
      </c>
      <c r="Y58" s="1">
        <v>8.1999999999999993</v>
      </c>
      <c r="Z58" s="1">
        <v>9.4</v>
      </c>
      <c r="AA58" s="1">
        <v>10.8</v>
      </c>
      <c r="AB58" s="1">
        <v>4.2</v>
      </c>
      <c r="AC58" s="1">
        <v>4.4000000000000004</v>
      </c>
      <c r="AD58" s="1">
        <v>1.2</v>
      </c>
      <c r="AE58" s="1"/>
      <c r="AF58" s="1">
        <f t="shared" si="22"/>
        <v>5.6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40</v>
      </c>
      <c r="C59" s="1"/>
      <c r="D59" s="1">
        <v>56</v>
      </c>
      <c r="E59" s="1">
        <v>32</v>
      </c>
      <c r="F59" s="1">
        <v>24</v>
      </c>
      <c r="G59" s="7">
        <v>0.28000000000000003</v>
      </c>
      <c r="H59" s="1">
        <v>45</v>
      </c>
      <c r="I59" s="1" t="s">
        <v>37</v>
      </c>
      <c r="J59" s="1">
        <v>32</v>
      </c>
      <c r="K59" s="1">
        <f t="shared" si="18"/>
        <v>0</v>
      </c>
      <c r="L59" s="1"/>
      <c r="M59" s="1"/>
      <c r="N59" s="1"/>
      <c r="O59" s="1">
        <f t="shared" si="4"/>
        <v>6.4</v>
      </c>
      <c r="P59" s="5">
        <f t="shared" si="23"/>
        <v>59.2</v>
      </c>
      <c r="Q59" s="5"/>
      <c r="R59" s="1"/>
      <c r="S59" s="1">
        <f t="shared" si="6"/>
        <v>13</v>
      </c>
      <c r="T59" s="1">
        <f t="shared" si="7"/>
        <v>3.75</v>
      </c>
      <c r="U59" s="1">
        <v>4.5999999999999996</v>
      </c>
      <c r="V59" s="1">
        <v>5</v>
      </c>
      <c r="W59" s="1">
        <v>3.4</v>
      </c>
      <c r="X59" s="1">
        <v>6</v>
      </c>
      <c r="Y59" s="1">
        <v>6.6</v>
      </c>
      <c r="Z59" s="1">
        <v>6</v>
      </c>
      <c r="AA59" s="1">
        <v>5.6</v>
      </c>
      <c r="AB59" s="1">
        <v>1.6</v>
      </c>
      <c r="AC59" s="1">
        <v>2</v>
      </c>
      <c r="AD59" s="1">
        <v>0</v>
      </c>
      <c r="AE59" s="1"/>
      <c r="AF59" s="1">
        <f t="shared" si="22"/>
        <v>16.576000000000004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thickBot="1" x14ac:dyDescent="0.3">
      <c r="A60" s="1" t="s">
        <v>103</v>
      </c>
      <c r="B60" s="1" t="s">
        <v>40</v>
      </c>
      <c r="C60" s="1">
        <v>21</v>
      </c>
      <c r="D60" s="1">
        <v>192</v>
      </c>
      <c r="E60" s="1">
        <v>59</v>
      </c>
      <c r="F60" s="1">
        <v>136</v>
      </c>
      <c r="G60" s="7">
        <v>0.41</v>
      </c>
      <c r="H60" s="1">
        <v>45</v>
      </c>
      <c r="I60" s="1" t="s">
        <v>37</v>
      </c>
      <c r="J60" s="1">
        <v>59</v>
      </c>
      <c r="K60" s="1">
        <f t="shared" si="18"/>
        <v>0</v>
      </c>
      <c r="L60" s="1"/>
      <c r="M60" s="1"/>
      <c r="N60" s="1"/>
      <c r="O60" s="1">
        <f t="shared" si="4"/>
        <v>11.8</v>
      </c>
      <c r="P60" s="5">
        <f t="shared" si="23"/>
        <v>17.400000000000006</v>
      </c>
      <c r="Q60" s="5"/>
      <c r="R60" s="1"/>
      <c r="S60" s="1">
        <f t="shared" si="6"/>
        <v>13</v>
      </c>
      <c r="T60" s="1">
        <f t="shared" si="7"/>
        <v>11.525423728813559</v>
      </c>
      <c r="U60" s="1">
        <v>15.2</v>
      </c>
      <c r="V60" s="1">
        <v>13.4</v>
      </c>
      <c r="W60" s="1">
        <v>11.2</v>
      </c>
      <c r="X60" s="1">
        <v>7.2</v>
      </c>
      <c r="Y60" s="1">
        <v>11.6</v>
      </c>
      <c r="Z60" s="1">
        <v>9.6</v>
      </c>
      <c r="AA60" s="1">
        <v>11</v>
      </c>
      <c r="AB60" s="1">
        <v>11.4</v>
      </c>
      <c r="AC60" s="1">
        <v>4.2</v>
      </c>
      <c r="AD60" s="1">
        <v>0</v>
      </c>
      <c r="AE60" s="1"/>
      <c r="AF60" s="1">
        <f t="shared" si="22"/>
        <v>7.1340000000000021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104</v>
      </c>
      <c r="B61" s="18" t="s">
        <v>40</v>
      </c>
      <c r="C61" s="18">
        <v>18</v>
      </c>
      <c r="D61" s="18">
        <v>10</v>
      </c>
      <c r="E61" s="18">
        <v>15</v>
      </c>
      <c r="F61" s="19">
        <v>8</v>
      </c>
      <c r="G61" s="13">
        <v>0</v>
      </c>
      <c r="H61" s="12">
        <v>45</v>
      </c>
      <c r="I61" s="12" t="s">
        <v>59</v>
      </c>
      <c r="J61" s="12">
        <v>33</v>
      </c>
      <c r="K61" s="12">
        <f t="shared" si="18"/>
        <v>-18</v>
      </c>
      <c r="L61" s="12"/>
      <c r="M61" s="12"/>
      <c r="N61" s="12"/>
      <c r="O61" s="12">
        <f t="shared" si="4"/>
        <v>3</v>
      </c>
      <c r="P61" s="14"/>
      <c r="Q61" s="14"/>
      <c r="R61" s="12"/>
      <c r="S61" s="12">
        <f t="shared" si="6"/>
        <v>2.6666666666666665</v>
      </c>
      <c r="T61" s="12">
        <f t="shared" si="7"/>
        <v>2.6666666666666665</v>
      </c>
      <c r="U61" s="12">
        <v>7.4</v>
      </c>
      <c r="V61" s="12">
        <v>1.4</v>
      </c>
      <c r="W61" s="12">
        <v>5</v>
      </c>
      <c r="X61" s="12">
        <v>1.4</v>
      </c>
      <c r="Y61" s="12">
        <v>1.8</v>
      </c>
      <c r="Z61" s="12">
        <v>3.6</v>
      </c>
      <c r="AA61" s="12">
        <v>0.6</v>
      </c>
      <c r="AB61" s="12">
        <v>1.4</v>
      </c>
      <c r="AC61" s="12">
        <v>0.6</v>
      </c>
      <c r="AD61" s="12">
        <v>0</v>
      </c>
      <c r="AE61" s="11" t="s">
        <v>105</v>
      </c>
      <c r="AF61" s="12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s="16" customFormat="1" ht="15.75" thickBot="1" x14ac:dyDescent="0.3">
      <c r="A62" s="23" t="s">
        <v>148</v>
      </c>
      <c r="B62" s="24" t="s">
        <v>40</v>
      </c>
      <c r="C62" s="24"/>
      <c r="D62" s="24">
        <v>40</v>
      </c>
      <c r="E62" s="24"/>
      <c r="F62" s="25">
        <v>40</v>
      </c>
      <c r="G62" s="26">
        <v>0.41</v>
      </c>
      <c r="H62" s="27">
        <v>50</v>
      </c>
      <c r="I62" s="27" t="s">
        <v>37</v>
      </c>
      <c r="J62" s="27"/>
      <c r="K62" s="27">
        <f>E62-J62</f>
        <v>0</v>
      </c>
      <c r="L62" s="27"/>
      <c r="M62" s="27"/>
      <c r="N62" s="27"/>
      <c r="O62" s="27">
        <f>E62/5</f>
        <v>0</v>
      </c>
      <c r="P62" s="28">
        <v>10</v>
      </c>
      <c r="Q62" s="28"/>
      <c r="R62" s="27"/>
      <c r="S62" s="27" t="e">
        <f>(F62+P62)/O62</f>
        <v>#DIV/0!</v>
      </c>
      <c r="T62" s="27" t="e">
        <f>F62/O62</f>
        <v>#DIV/0!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 t="s">
        <v>149</v>
      </c>
      <c r="AF62" s="27">
        <f>G62*P62</f>
        <v>4.0999999999999996</v>
      </c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7" t="s">
        <v>106</v>
      </c>
      <c r="B63" s="18" t="s">
        <v>40</v>
      </c>
      <c r="C63" s="18">
        <v>3</v>
      </c>
      <c r="D63" s="18">
        <v>10</v>
      </c>
      <c r="E63" s="18">
        <v>10</v>
      </c>
      <c r="F63" s="19"/>
      <c r="G63" s="13">
        <v>0</v>
      </c>
      <c r="H63" s="12">
        <v>45</v>
      </c>
      <c r="I63" s="12" t="s">
        <v>59</v>
      </c>
      <c r="J63" s="12">
        <v>17</v>
      </c>
      <c r="K63" s="12">
        <f t="shared" si="18"/>
        <v>-7</v>
      </c>
      <c r="L63" s="12"/>
      <c r="M63" s="12"/>
      <c r="N63" s="12"/>
      <c r="O63" s="12">
        <f t="shared" si="4"/>
        <v>2</v>
      </c>
      <c r="P63" s="14"/>
      <c r="Q63" s="14"/>
      <c r="R63" s="12"/>
      <c r="S63" s="12">
        <f t="shared" si="6"/>
        <v>0</v>
      </c>
      <c r="T63" s="12">
        <f t="shared" si="7"/>
        <v>0</v>
      </c>
      <c r="U63" s="12">
        <v>4.2</v>
      </c>
      <c r="V63" s="12">
        <v>3</v>
      </c>
      <c r="W63" s="12">
        <v>2</v>
      </c>
      <c r="X63" s="12">
        <v>0.6</v>
      </c>
      <c r="Y63" s="12">
        <v>0.8</v>
      </c>
      <c r="Z63" s="12">
        <v>4.5999999999999996</v>
      </c>
      <c r="AA63" s="12">
        <v>3.2</v>
      </c>
      <c r="AB63" s="12">
        <v>1.4</v>
      </c>
      <c r="AC63" s="12">
        <v>0.6</v>
      </c>
      <c r="AD63" s="12">
        <v>1.6</v>
      </c>
      <c r="AE63" s="11" t="s">
        <v>107</v>
      </c>
      <c r="AF63" s="1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23" t="s">
        <v>156</v>
      </c>
      <c r="B64" s="24" t="s">
        <v>40</v>
      </c>
      <c r="C64" s="24"/>
      <c r="D64" s="24">
        <v>20</v>
      </c>
      <c r="E64" s="24"/>
      <c r="F64" s="25">
        <v>20</v>
      </c>
      <c r="G64" s="26">
        <v>0.41</v>
      </c>
      <c r="H64" s="27">
        <v>50</v>
      </c>
      <c r="I64" s="27" t="s">
        <v>37</v>
      </c>
      <c r="J64" s="27"/>
      <c r="K64" s="27">
        <f t="shared" ref="K64" si="24">E64-J64</f>
        <v>0</v>
      </c>
      <c r="L64" s="27"/>
      <c r="M64" s="27"/>
      <c r="N64" s="27"/>
      <c r="O64" s="27">
        <f t="shared" ref="O64" si="25">E64/5</f>
        <v>0</v>
      </c>
      <c r="P64" s="28">
        <v>10</v>
      </c>
      <c r="Q64" s="28"/>
      <c r="R64" s="27"/>
      <c r="S64" s="27" t="e">
        <f t="shared" ref="S64" si="26">(F64+P64)/O64</f>
        <v>#DIV/0!</v>
      </c>
      <c r="T64" s="27" t="e">
        <f t="shared" ref="T64" si="27">F64/O64</f>
        <v>#DIV/0!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 t="s">
        <v>157</v>
      </c>
      <c r="AF64" s="27">
        <f>G64*P64</f>
        <v>4.0999999999999996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19</v>
      </c>
      <c r="D65" s="1">
        <v>7</v>
      </c>
      <c r="E65" s="1">
        <v>20</v>
      </c>
      <c r="F65" s="1">
        <v>6</v>
      </c>
      <c r="G65" s="7">
        <v>0.4</v>
      </c>
      <c r="H65" s="1">
        <v>30</v>
      </c>
      <c r="I65" s="1" t="s">
        <v>37</v>
      </c>
      <c r="J65" s="1">
        <v>20</v>
      </c>
      <c r="K65" s="1">
        <f t="shared" si="18"/>
        <v>0</v>
      </c>
      <c r="L65" s="1"/>
      <c r="M65" s="1"/>
      <c r="N65" s="1"/>
      <c r="O65" s="1">
        <f t="shared" si="4"/>
        <v>4</v>
      </c>
      <c r="P65" s="5">
        <f>11*O65-F65</f>
        <v>38</v>
      </c>
      <c r="Q65" s="5"/>
      <c r="R65" s="1"/>
      <c r="S65" s="1">
        <f t="shared" si="6"/>
        <v>11</v>
      </c>
      <c r="T65" s="1">
        <f t="shared" si="7"/>
        <v>1.5</v>
      </c>
      <c r="U65" s="1">
        <v>1.6</v>
      </c>
      <c r="V65" s="1">
        <v>0</v>
      </c>
      <c r="W65" s="1">
        <v>2.4</v>
      </c>
      <c r="X65" s="1">
        <v>0</v>
      </c>
      <c r="Y65" s="1">
        <v>0.2</v>
      </c>
      <c r="Z65" s="1">
        <v>1.6</v>
      </c>
      <c r="AA65" s="1">
        <v>1</v>
      </c>
      <c r="AB65" s="1">
        <v>0.6</v>
      </c>
      <c r="AC65" s="1">
        <v>-0.2</v>
      </c>
      <c r="AD65" s="1">
        <v>-0.2</v>
      </c>
      <c r="AE65" s="1"/>
      <c r="AF65" s="1">
        <f>G65*P65</f>
        <v>15.200000000000001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0" t="s">
        <v>109</v>
      </c>
      <c r="B66" s="20" t="s">
        <v>36</v>
      </c>
      <c r="C66" s="20"/>
      <c r="D66" s="20"/>
      <c r="E66" s="20"/>
      <c r="F66" s="20"/>
      <c r="G66" s="21">
        <v>0</v>
      </c>
      <c r="H66" s="20">
        <v>30</v>
      </c>
      <c r="I66" s="20" t="s">
        <v>37</v>
      </c>
      <c r="J66" s="20"/>
      <c r="K66" s="20">
        <f t="shared" si="18"/>
        <v>0</v>
      </c>
      <c r="L66" s="20"/>
      <c r="M66" s="20"/>
      <c r="N66" s="20"/>
      <c r="O66" s="20">
        <f t="shared" si="4"/>
        <v>0</v>
      </c>
      <c r="P66" s="22"/>
      <c r="Q66" s="22"/>
      <c r="R66" s="20"/>
      <c r="S66" s="20" t="e">
        <f t="shared" si="6"/>
        <v>#DIV/0!</v>
      </c>
      <c r="T66" s="20" t="e">
        <f t="shared" si="7"/>
        <v>#DIV/0!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 t="s">
        <v>76</v>
      </c>
      <c r="AF66" s="2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40</v>
      </c>
      <c r="C67" s="1">
        <v>7</v>
      </c>
      <c r="D67" s="1"/>
      <c r="E67" s="1">
        <v>6</v>
      </c>
      <c r="F67" s="1"/>
      <c r="G67" s="7">
        <v>0.41</v>
      </c>
      <c r="H67" s="1">
        <v>45</v>
      </c>
      <c r="I67" s="1" t="s">
        <v>37</v>
      </c>
      <c r="J67" s="1">
        <v>8</v>
      </c>
      <c r="K67" s="1">
        <f t="shared" si="18"/>
        <v>-2</v>
      </c>
      <c r="L67" s="1"/>
      <c r="M67" s="1"/>
      <c r="N67" s="1"/>
      <c r="O67" s="1">
        <f t="shared" si="4"/>
        <v>1.2</v>
      </c>
      <c r="P67" s="5">
        <f>9*O67-F67</f>
        <v>10.799999999999999</v>
      </c>
      <c r="Q67" s="5"/>
      <c r="R67" s="1"/>
      <c r="S67" s="1">
        <f t="shared" si="6"/>
        <v>9</v>
      </c>
      <c r="T67" s="1">
        <f t="shared" si="7"/>
        <v>0</v>
      </c>
      <c r="U67" s="1">
        <v>0.2</v>
      </c>
      <c r="V67" s="1">
        <v>0</v>
      </c>
      <c r="W67" s="1">
        <v>0</v>
      </c>
      <c r="X67" s="1">
        <v>1.2</v>
      </c>
      <c r="Y67" s="1">
        <v>1</v>
      </c>
      <c r="Z67" s="1">
        <v>1</v>
      </c>
      <c r="AA67" s="1">
        <v>1.2</v>
      </c>
      <c r="AB67" s="1">
        <v>0.6</v>
      </c>
      <c r="AC67" s="1">
        <v>0.8</v>
      </c>
      <c r="AD67" s="1">
        <v>0</v>
      </c>
      <c r="AE67" s="1"/>
      <c r="AF67" s="1">
        <f>G67*P67</f>
        <v>4.427999999999999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111</v>
      </c>
      <c r="B68" s="20" t="s">
        <v>36</v>
      </c>
      <c r="C68" s="20"/>
      <c r="D68" s="20"/>
      <c r="E68" s="20"/>
      <c r="F68" s="20"/>
      <c r="G68" s="21">
        <v>0</v>
      </c>
      <c r="H68" s="20">
        <v>45</v>
      </c>
      <c r="I68" s="20" t="s">
        <v>37</v>
      </c>
      <c r="J68" s="20"/>
      <c r="K68" s="20">
        <f t="shared" si="18"/>
        <v>0</v>
      </c>
      <c r="L68" s="20"/>
      <c r="M68" s="20"/>
      <c r="N68" s="20"/>
      <c r="O68" s="20">
        <f t="shared" si="4"/>
        <v>0</v>
      </c>
      <c r="P68" s="22"/>
      <c r="Q68" s="22"/>
      <c r="R68" s="20"/>
      <c r="S68" s="20" t="e">
        <f t="shared" si="6"/>
        <v>#DIV/0!</v>
      </c>
      <c r="T68" s="20" t="e">
        <f t="shared" si="7"/>
        <v>#DIV/0!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 t="s">
        <v>76</v>
      </c>
      <c r="AF68" s="2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/>
      <c r="D69" s="1">
        <v>42</v>
      </c>
      <c r="E69" s="1">
        <v>19</v>
      </c>
      <c r="F69" s="1">
        <v>22</v>
      </c>
      <c r="G69" s="7">
        <v>0.36</v>
      </c>
      <c r="H69" s="1">
        <v>45</v>
      </c>
      <c r="I69" s="1" t="s">
        <v>37</v>
      </c>
      <c r="J69" s="1">
        <v>20</v>
      </c>
      <c r="K69" s="1">
        <f t="shared" si="18"/>
        <v>-1</v>
      </c>
      <c r="L69" s="1"/>
      <c r="M69" s="1"/>
      <c r="N69" s="1"/>
      <c r="O69" s="1">
        <f t="shared" si="4"/>
        <v>3.8</v>
      </c>
      <c r="P69" s="5">
        <f>13*O69-F69</f>
        <v>27.4</v>
      </c>
      <c r="Q69" s="5"/>
      <c r="R69" s="1"/>
      <c r="S69" s="1">
        <f t="shared" si="6"/>
        <v>13</v>
      </c>
      <c r="T69" s="1">
        <f t="shared" si="7"/>
        <v>5.7894736842105265</v>
      </c>
      <c r="U69" s="1">
        <v>3.4</v>
      </c>
      <c r="V69" s="1">
        <v>3.2</v>
      </c>
      <c r="W69" s="1">
        <v>2.4</v>
      </c>
      <c r="X69" s="1">
        <v>4</v>
      </c>
      <c r="Y69" s="1">
        <v>3.8</v>
      </c>
      <c r="Z69" s="1">
        <v>3</v>
      </c>
      <c r="AA69" s="1">
        <v>4.5999999999999996</v>
      </c>
      <c r="AB69" s="1">
        <v>2.2000000000000002</v>
      </c>
      <c r="AC69" s="1">
        <v>1.2</v>
      </c>
      <c r="AD69" s="1">
        <v>0</v>
      </c>
      <c r="AE69" s="1"/>
      <c r="AF69" s="1">
        <f>G69*P69</f>
        <v>9.863999999999999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113</v>
      </c>
      <c r="B70" s="20" t="s">
        <v>36</v>
      </c>
      <c r="C70" s="20"/>
      <c r="D70" s="20"/>
      <c r="E70" s="20"/>
      <c r="F70" s="20"/>
      <c r="G70" s="21">
        <v>0</v>
      </c>
      <c r="H70" s="20">
        <v>45</v>
      </c>
      <c r="I70" s="20" t="s">
        <v>37</v>
      </c>
      <c r="J70" s="20"/>
      <c r="K70" s="20">
        <f t="shared" si="18"/>
        <v>0</v>
      </c>
      <c r="L70" s="20"/>
      <c r="M70" s="20"/>
      <c r="N70" s="20"/>
      <c r="O70" s="20">
        <f t="shared" si="4"/>
        <v>0</v>
      </c>
      <c r="P70" s="22"/>
      <c r="Q70" s="22"/>
      <c r="R70" s="20"/>
      <c r="S70" s="20" t="e">
        <f t="shared" si="6"/>
        <v>#DIV/0!</v>
      </c>
      <c r="T70" s="20" t="e">
        <f t="shared" si="7"/>
        <v>#DIV/0!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 t="s">
        <v>76</v>
      </c>
      <c r="AF70" s="2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40</v>
      </c>
      <c r="C71" s="1"/>
      <c r="D71" s="1">
        <v>30</v>
      </c>
      <c r="E71" s="1">
        <v>14</v>
      </c>
      <c r="F71" s="1">
        <v>16</v>
      </c>
      <c r="G71" s="7">
        <v>0.41</v>
      </c>
      <c r="H71" s="1">
        <v>45</v>
      </c>
      <c r="I71" s="1" t="s">
        <v>37</v>
      </c>
      <c r="J71" s="1">
        <v>14</v>
      </c>
      <c r="K71" s="1">
        <f t="shared" si="18"/>
        <v>0</v>
      </c>
      <c r="L71" s="1"/>
      <c r="M71" s="1"/>
      <c r="N71" s="1"/>
      <c r="O71" s="1">
        <f t="shared" si="4"/>
        <v>2.8</v>
      </c>
      <c r="P71" s="5">
        <f t="shared" ref="P71:P73" si="28">13*O71-F71</f>
        <v>20.399999999999999</v>
      </c>
      <c r="Q71" s="5"/>
      <c r="R71" s="1"/>
      <c r="S71" s="1">
        <f t="shared" si="6"/>
        <v>13</v>
      </c>
      <c r="T71" s="1">
        <f t="shared" si="7"/>
        <v>5.7142857142857144</v>
      </c>
      <c r="U71" s="1">
        <v>2.2000000000000002</v>
      </c>
      <c r="V71" s="1">
        <v>0</v>
      </c>
      <c r="W71" s="1">
        <v>0</v>
      </c>
      <c r="X71" s="1">
        <v>1.6</v>
      </c>
      <c r="Y71" s="1">
        <v>0.6</v>
      </c>
      <c r="Z71" s="1">
        <v>3.2</v>
      </c>
      <c r="AA71" s="1">
        <v>2.4</v>
      </c>
      <c r="AB71" s="1">
        <v>0.8</v>
      </c>
      <c r="AC71" s="1">
        <v>1</v>
      </c>
      <c r="AD71" s="1">
        <v>0.2</v>
      </c>
      <c r="AE71" s="1"/>
      <c r="AF71" s="1">
        <f>G71*P71</f>
        <v>8.363999999999999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40</v>
      </c>
      <c r="C72" s="1"/>
      <c r="D72" s="1">
        <v>12</v>
      </c>
      <c r="E72" s="1">
        <v>3</v>
      </c>
      <c r="F72" s="1">
        <v>9</v>
      </c>
      <c r="G72" s="7">
        <v>0.41</v>
      </c>
      <c r="H72" s="1">
        <v>45</v>
      </c>
      <c r="I72" s="1" t="s">
        <v>37</v>
      </c>
      <c r="J72" s="1">
        <v>3</v>
      </c>
      <c r="K72" s="1">
        <f t="shared" si="18"/>
        <v>0</v>
      </c>
      <c r="L72" s="1"/>
      <c r="M72" s="1"/>
      <c r="N72" s="1"/>
      <c r="O72" s="1">
        <f t="shared" si="4"/>
        <v>0.6</v>
      </c>
      <c r="P72" s="5"/>
      <c r="Q72" s="5"/>
      <c r="R72" s="1"/>
      <c r="S72" s="1">
        <f t="shared" si="6"/>
        <v>15</v>
      </c>
      <c r="T72" s="1">
        <f t="shared" si="7"/>
        <v>15</v>
      </c>
      <c r="U72" s="1">
        <v>0.8</v>
      </c>
      <c r="V72" s="1">
        <v>0.6</v>
      </c>
      <c r="W72" s="1">
        <v>0.6</v>
      </c>
      <c r="X72" s="1">
        <v>1.6</v>
      </c>
      <c r="Y72" s="1">
        <v>2.2000000000000002</v>
      </c>
      <c r="Z72" s="1">
        <v>2</v>
      </c>
      <c r="AA72" s="1">
        <v>1.4</v>
      </c>
      <c r="AB72" s="1">
        <v>0.8</v>
      </c>
      <c r="AC72" s="1">
        <v>0.6</v>
      </c>
      <c r="AD72" s="1">
        <v>0.2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" t="s">
        <v>116</v>
      </c>
      <c r="B73" s="1" t="s">
        <v>40</v>
      </c>
      <c r="C73" s="1"/>
      <c r="D73" s="1">
        <v>32</v>
      </c>
      <c r="E73" s="1">
        <v>13</v>
      </c>
      <c r="F73" s="1">
        <v>19</v>
      </c>
      <c r="G73" s="7">
        <v>0.28000000000000003</v>
      </c>
      <c r="H73" s="1">
        <v>45</v>
      </c>
      <c r="I73" s="1" t="s">
        <v>37</v>
      </c>
      <c r="J73" s="1">
        <v>13</v>
      </c>
      <c r="K73" s="1">
        <f t="shared" ref="K73:K101" si="29">E73-J73</f>
        <v>0</v>
      </c>
      <c r="L73" s="1"/>
      <c r="M73" s="1"/>
      <c r="N73" s="1"/>
      <c r="O73" s="1">
        <f t="shared" si="4"/>
        <v>2.6</v>
      </c>
      <c r="P73" s="5">
        <f t="shared" si="28"/>
        <v>14.800000000000004</v>
      </c>
      <c r="Q73" s="5"/>
      <c r="R73" s="1"/>
      <c r="S73" s="1">
        <f t="shared" si="6"/>
        <v>13.000000000000002</v>
      </c>
      <c r="T73" s="1">
        <f t="shared" si="7"/>
        <v>7.3076923076923075</v>
      </c>
      <c r="U73" s="1">
        <v>0</v>
      </c>
      <c r="V73" s="1">
        <v>2.8</v>
      </c>
      <c r="W73" s="1">
        <v>0.4</v>
      </c>
      <c r="X73" s="1">
        <v>1.6</v>
      </c>
      <c r="Y73" s="1">
        <v>1.4</v>
      </c>
      <c r="Z73" s="1">
        <v>2.4</v>
      </c>
      <c r="AA73" s="1">
        <v>1.4</v>
      </c>
      <c r="AB73" s="1">
        <v>0.6</v>
      </c>
      <c r="AC73" s="1">
        <v>0.2</v>
      </c>
      <c r="AD73" s="1">
        <v>0</v>
      </c>
      <c r="AE73" s="1"/>
      <c r="AF73" s="1">
        <f>G73*P73</f>
        <v>4.1440000000000019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117</v>
      </c>
      <c r="B74" s="18" t="s">
        <v>40</v>
      </c>
      <c r="C74" s="18">
        <v>1</v>
      </c>
      <c r="D74" s="18">
        <v>80</v>
      </c>
      <c r="E74" s="18">
        <v>49</v>
      </c>
      <c r="F74" s="19">
        <v>31</v>
      </c>
      <c r="G74" s="13">
        <v>0</v>
      </c>
      <c r="H74" s="12">
        <v>45</v>
      </c>
      <c r="I74" s="12" t="s">
        <v>59</v>
      </c>
      <c r="J74" s="12">
        <v>49</v>
      </c>
      <c r="K74" s="12">
        <f t="shared" si="29"/>
        <v>0</v>
      </c>
      <c r="L74" s="12"/>
      <c r="M74" s="12"/>
      <c r="N74" s="12"/>
      <c r="O74" s="12">
        <f t="shared" ref="O74:O103" si="30">E74/5</f>
        <v>9.8000000000000007</v>
      </c>
      <c r="P74" s="14"/>
      <c r="Q74" s="14"/>
      <c r="R74" s="12"/>
      <c r="S74" s="12">
        <f t="shared" ref="S74:S103" si="31">(F74+P74)/O74</f>
        <v>3.1632653061224487</v>
      </c>
      <c r="T74" s="12">
        <f t="shared" ref="T74:T103" si="32">F74/O74</f>
        <v>3.1632653061224487</v>
      </c>
      <c r="U74" s="12">
        <v>0.2</v>
      </c>
      <c r="V74" s="12">
        <v>7.8</v>
      </c>
      <c r="W74" s="12">
        <v>7.6</v>
      </c>
      <c r="X74" s="12">
        <v>3.2</v>
      </c>
      <c r="Y74" s="12">
        <v>4.8</v>
      </c>
      <c r="Z74" s="12">
        <v>6.8</v>
      </c>
      <c r="AA74" s="12">
        <v>2.6</v>
      </c>
      <c r="AB74" s="12">
        <v>5.8</v>
      </c>
      <c r="AC74" s="12">
        <v>3.2</v>
      </c>
      <c r="AD74" s="12">
        <v>1.8</v>
      </c>
      <c r="AE74" s="11" t="s">
        <v>118</v>
      </c>
      <c r="AF74" s="12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thickBot="1" x14ac:dyDescent="0.3">
      <c r="A75" s="23" t="s">
        <v>154</v>
      </c>
      <c r="B75" s="24" t="s">
        <v>40</v>
      </c>
      <c r="C75" s="24"/>
      <c r="D75" s="24">
        <v>10</v>
      </c>
      <c r="E75" s="24"/>
      <c r="F75" s="25">
        <v>10</v>
      </c>
      <c r="G75" s="26">
        <v>0.4</v>
      </c>
      <c r="H75" s="27">
        <v>50</v>
      </c>
      <c r="I75" s="27" t="s">
        <v>37</v>
      </c>
      <c r="J75" s="27"/>
      <c r="K75" s="27">
        <f>E75-J75</f>
        <v>0</v>
      </c>
      <c r="L75" s="27"/>
      <c r="M75" s="27"/>
      <c r="N75" s="27"/>
      <c r="O75" s="27">
        <f>E75/5</f>
        <v>0</v>
      </c>
      <c r="P75" s="28">
        <v>60</v>
      </c>
      <c r="Q75" s="28"/>
      <c r="R75" s="27"/>
      <c r="S75" s="27" t="e">
        <f>(F75+P75)/O75</f>
        <v>#DIV/0!</v>
      </c>
      <c r="T75" s="27" t="e">
        <f>F75/O75</f>
        <v>#DIV/0!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 t="s">
        <v>155</v>
      </c>
      <c r="AF75" s="27">
        <f>G75*P75</f>
        <v>24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119</v>
      </c>
      <c r="B76" s="20" t="s">
        <v>40</v>
      </c>
      <c r="C76" s="20"/>
      <c r="D76" s="20"/>
      <c r="E76" s="20"/>
      <c r="F76" s="20"/>
      <c r="G76" s="21">
        <v>0</v>
      </c>
      <c r="H76" s="20">
        <v>120</v>
      </c>
      <c r="I76" s="20" t="s">
        <v>37</v>
      </c>
      <c r="J76" s="20"/>
      <c r="K76" s="20">
        <f t="shared" si="29"/>
        <v>0</v>
      </c>
      <c r="L76" s="20"/>
      <c r="M76" s="20"/>
      <c r="N76" s="20"/>
      <c r="O76" s="20">
        <f t="shared" si="30"/>
        <v>0</v>
      </c>
      <c r="P76" s="22"/>
      <c r="Q76" s="22"/>
      <c r="R76" s="20"/>
      <c r="S76" s="20" t="e">
        <f t="shared" si="31"/>
        <v>#DIV/0!</v>
      </c>
      <c r="T76" s="20" t="e">
        <f t="shared" si="32"/>
        <v>#DIV/0!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 t="s">
        <v>76</v>
      </c>
      <c r="AF76" s="2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40</v>
      </c>
      <c r="C77" s="1"/>
      <c r="D77" s="1">
        <v>8</v>
      </c>
      <c r="E77" s="1"/>
      <c r="F77" s="1">
        <v>8</v>
      </c>
      <c r="G77" s="7">
        <v>0.33</v>
      </c>
      <c r="H77" s="1" t="e">
        <v>#N/A</v>
      </c>
      <c r="I77" s="1" t="s">
        <v>37</v>
      </c>
      <c r="J77" s="1"/>
      <c r="K77" s="1">
        <f t="shared" si="29"/>
        <v>0</v>
      </c>
      <c r="L77" s="1"/>
      <c r="M77" s="1"/>
      <c r="N77" s="1"/>
      <c r="O77" s="1">
        <f t="shared" si="30"/>
        <v>0</v>
      </c>
      <c r="P77" s="5"/>
      <c r="Q77" s="5"/>
      <c r="R77" s="1"/>
      <c r="S77" s="1" t="e">
        <f t="shared" si="31"/>
        <v>#DIV/0!</v>
      </c>
      <c r="T77" s="1" t="e">
        <f t="shared" si="32"/>
        <v>#DIV/0!</v>
      </c>
      <c r="U77" s="1">
        <v>1.2</v>
      </c>
      <c r="V77" s="1">
        <v>0.2</v>
      </c>
      <c r="W77" s="1">
        <v>0.2</v>
      </c>
      <c r="X77" s="1">
        <v>0</v>
      </c>
      <c r="Y77" s="1">
        <v>0</v>
      </c>
      <c r="Z77" s="1">
        <v>0</v>
      </c>
      <c r="AA77" s="1">
        <v>0.2</v>
      </c>
      <c r="AB77" s="1">
        <v>0.4</v>
      </c>
      <c r="AC77" s="1">
        <v>0.4</v>
      </c>
      <c r="AD77" s="1">
        <v>0.4</v>
      </c>
      <c r="AE77" s="1" t="s">
        <v>121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122</v>
      </c>
      <c r="B78" s="20" t="s">
        <v>36</v>
      </c>
      <c r="C78" s="20"/>
      <c r="D78" s="20"/>
      <c r="E78" s="20"/>
      <c r="F78" s="20"/>
      <c r="G78" s="21">
        <v>0</v>
      </c>
      <c r="H78" s="20">
        <v>45</v>
      </c>
      <c r="I78" s="20" t="s">
        <v>37</v>
      </c>
      <c r="J78" s="20"/>
      <c r="K78" s="20">
        <f t="shared" si="29"/>
        <v>0</v>
      </c>
      <c r="L78" s="20"/>
      <c r="M78" s="20"/>
      <c r="N78" s="20"/>
      <c r="O78" s="20">
        <f t="shared" si="30"/>
        <v>0</v>
      </c>
      <c r="P78" s="22"/>
      <c r="Q78" s="22"/>
      <c r="R78" s="20"/>
      <c r="S78" s="20" t="e">
        <f t="shared" si="31"/>
        <v>#DIV/0!</v>
      </c>
      <c r="T78" s="20" t="e">
        <f t="shared" si="32"/>
        <v>#DIV/0!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 t="s">
        <v>76</v>
      </c>
      <c r="AF78" s="2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40</v>
      </c>
      <c r="C79" s="1">
        <v>7</v>
      </c>
      <c r="D79" s="1">
        <v>8</v>
      </c>
      <c r="E79" s="1">
        <v>6</v>
      </c>
      <c r="F79" s="1">
        <v>8</v>
      </c>
      <c r="G79" s="7">
        <v>0.33</v>
      </c>
      <c r="H79" s="1">
        <v>45</v>
      </c>
      <c r="I79" s="1" t="s">
        <v>37</v>
      </c>
      <c r="J79" s="1">
        <v>6</v>
      </c>
      <c r="K79" s="1">
        <f t="shared" si="29"/>
        <v>0</v>
      </c>
      <c r="L79" s="1"/>
      <c r="M79" s="1"/>
      <c r="N79" s="1"/>
      <c r="O79" s="1">
        <f t="shared" si="30"/>
        <v>1.2</v>
      </c>
      <c r="P79" s="5">
        <f>13*O79-F79</f>
        <v>7.6</v>
      </c>
      <c r="Q79" s="5"/>
      <c r="R79" s="1"/>
      <c r="S79" s="1">
        <f t="shared" si="31"/>
        <v>13</v>
      </c>
      <c r="T79" s="1">
        <f t="shared" si="32"/>
        <v>6.666666666666667</v>
      </c>
      <c r="U79" s="1">
        <v>1.4</v>
      </c>
      <c r="V79" s="1">
        <v>0.2</v>
      </c>
      <c r="W79" s="1">
        <v>0.4</v>
      </c>
      <c r="X79" s="1">
        <v>0</v>
      </c>
      <c r="Y79" s="1">
        <v>0</v>
      </c>
      <c r="Z79" s="1">
        <v>1.2</v>
      </c>
      <c r="AA79" s="1">
        <v>0</v>
      </c>
      <c r="AB79" s="1">
        <v>0</v>
      </c>
      <c r="AC79" s="1">
        <v>0</v>
      </c>
      <c r="AD79" s="1">
        <v>0</v>
      </c>
      <c r="AE79" s="1"/>
      <c r="AF79" s="1">
        <f>G79*P79</f>
        <v>2.508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0" t="s">
        <v>124</v>
      </c>
      <c r="B80" s="20" t="s">
        <v>36</v>
      </c>
      <c r="C80" s="20"/>
      <c r="D80" s="20"/>
      <c r="E80" s="20"/>
      <c r="F80" s="20"/>
      <c r="G80" s="21">
        <v>0</v>
      </c>
      <c r="H80" s="20">
        <v>45</v>
      </c>
      <c r="I80" s="20" t="s">
        <v>37</v>
      </c>
      <c r="J80" s="20"/>
      <c r="K80" s="20">
        <f t="shared" si="29"/>
        <v>0</v>
      </c>
      <c r="L80" s="20"/>
      <c r="M80" s="20"/>
      <c r="N80" s="20"/>
      <c r="O80" s="20">
        <f t="shared" si="30"/>
        <v>0</v>
      </c>
      <c r="P80" s="22"/>
      <c r="Q80" s="22"/>
      <c r="R80" s="20"/>
      <c r="S80" s="20" t="e">
        <f t="shared" si="31"/>
        <v>#DIV/0!</v>
      </c>
      <c r="T80" s="20" t="e">
        <f t="shared" si="32"/>
        <v>#DIV/0!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 t="s">
        <v>76</v>
      </c>
      <c r="AF80" s="2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40</v>
      </c>
      <c r="C81" s="1"/>
      <c r="D81" s="1">
        <v>24</v>
      </c>
      <c r="E81" s="1">
        <v>3</v>
      </c>
      <c r="F81" s="1">
        <v>21</v>
      </c>
      <c r="G81" s="7">
        <v>0.33</v>
      </c>
      <c r="H81" s="1">
        <v>45</v>
      </c>
      <c r="I81" s="1" t="s">
        <v>37</v>
      </c>
      <c r="J81" s="1">
        <v>9</v>
      </c>
      <c r="K81" s="1">
        <f t="shared" si="29"/>
        <v>-6</v>
      </c>
      <c r="L81" s="1"/>
      <c r="M81" s="1"/>
      <c r="N81" s="1"/>
      <c r="O81" s="1">
        <f t="shared" si="30"/>
        <v>0.6</v>
      </c>
      <c r="P81" s="5"/>
      <c r="Q81" s="5"/>
      <c r="R81" s="1"/>
      <c r="S81" s="1">
        <f t="shared" si="31"/>
        <v>35</v>
      </c>
      <c r="T81" s="1">
        <f t="shared" si="32"/>
        <v>35</v>
      </c>
      <c r="U81" s="1">
        <v>0.6</v>
      </c>
      <c r="V81" s="1">
        <v>2</v>
      </c>
      <c r="W81" s="1">
        <v>1.2</v>
      </c>
      <c r="X81" s="1">
        <v>3.8</v>
      </c>
      <c r="Y81" s="1">
        <v>2.6</v>
      </c>
      <c r="Z81" s="1">
        <v>2.8</v>
      </c>
      <c r="AA81" s="1">
        <v>2.8</v>
      </c>
      <c r="AB81" s="1">
        <v>1.4</v>
      </c>
      <c r="AC81" s="1">
        <v>2.2000000000000002</v>
      </c>
      <c r="AD81" s="1">
        <v>0.8</v>
      </c>
      <c r="AE81" s="1"/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3.5710000000000002</v>
      </c>
      <c r="D82" s="1">
        <v>5.1959999999999997</v>
      </c>
      <c r="E82" s="1">
        <v>2.6640000000000001</v>
      </c>
      <c r="F82" s="1">
        <v>6.1029999999999998</v>
      </c>
      <c r="G82" s="7">
        <v>1</v>
      </c>
      <c r="H82" s="1">
        <v>45</v>
      </c>
      <c r="I82" s="1" t="s">
        <v>37</v>
      </c>
      <c r="J82" s="1">
        <v>2.9</v>
      </c>
      <c r="K82" s="1">
        <f t="shared" si="29"/>
        <v>-0.23599999999999977</v>
      </c>
      <c r="L82" s="1"/>
      <c r="M82" s="1"/>
      <c r="N82" s="1"/>
      <c r="O82" s="1">
        <f t="shared" si="30"/>
        <v>0.53280000000000005</v>
      </c>
      <c r="P82" s="5"/>
      <c r="Q82" s="5"/>
      <c r="R82" s="1"/>
      <c r="S82" s="1">
        <f t="shared" si="31"/>
        <v>11.454579579579578</v>
      </c>
      <c r="T82" s="1">
        <f t="shared" si="32"/>
        <v>11.454579579579578</v>
      </c>
      <c r="U82" s="1">
        <v>0.78360000000000007</v>
      </c>
      <c r="V82" s="1">
        <v>0.71120000000000005</v>
      </c>
      <c r="W82" s="1">
        <v>0.13139999999999999</v>
      </c>
      <c r="X82" s="1">
        <v>2.0741999999999998</v>
      </c>
      <c r="Y82" s="1">
        <v>0.2656</v>
      </c>
      <c r="Z82" s="1">
        <v>0.13100000000000001</v>
      </c>
      <c r="AA82" s="1">
        <v>0.77880000000000005</v>
      </c>
      <c r="AB82" s="1">
        <v>0.39240000000000003</v>
      </c>
      <c r="AC82" s="1">
        <v>0.40160000000000001</v>
      </c>
      <c r="AD82" s="1">
        <v>0.26200000000000001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40</v>
      </c>
      <c r="C83" s="1">
        <v>13</v>
      </c>
      <c r="D83" s="1">
        <v>8</v>
      </c>
      <c r="E83" s="1">
        <v>2</v>
      </c>
      <c r="F83" s="1">
        <v>8</v>
      </c>
      <c r="G83" s="7">
        <v>0.33</v>
      </c>
      <c r="H83" s="1">
        <v>45</v>
      </c>
      <c r="I83" s="1" t="s">
        <v>37</v>
      </c>
      <c r="J83" s="1">
        <v>2</v>
      </c>
      <c r="K83" s="1">
        <f t="shared" si="29"/>
        <v>0</v>
      </c>
      <c r="L83" s="1"/>
      <c r="M83" s="1"/>
      <c r="N83" s="1"/>
      <c r="O83" s="1">
        <f t="shared" si="30"/>
        <v>0.4</v>
      </c>
      <c r="P83" s="5"/>
      <c r="Q83" s="5"/>
      <c r="R83" s="1"/>
      <c r="S83" s="1">
        <f t="shared" si="31"/>
        <v>20</v>
      </c>
      <c r="T83" s="1">
        <f t="shared" si="32"/>
        <v>20</v>
      </c>
      <c r="U83" s="1">
        <v>1.6</v>
      </c>
      <c r="V83" s="1">
        <v>0</v>
      </c>
      <c r="W83" s="1">
        <v>0</v>
      </c>
      <c r="X83" s="1">
        <v>0</v>
      </c>
      <c r="Y83" s="1">
        <v>0</v>
      </c>
      <c r="Z83" s="1">
        <v>0.8</v>
      </c>
      <c r="AA83" s="1">
        <v>0</v>
      </c>
      <c r="AB83" s="1">
        <v>0</v>
      </c>
      <c r="AC83" s="1">
        <v>0</v>
      </c>
      <c r="AD83" s="1">
        <v>0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128</v>
      </c>
      <c r="B84" s="20" t="s">
        <v>36</v>
      </c>
      <c r="C84" s="20"/>
      <c r="D84" s="20"/>
      <c r="E84" s="20"/>
      <c r="F84" s="20"/>
      <c r="G84" s="21">
        <v>0</v>
      </c>
      <c r="H84" s="20">
        <v>45</v>
      </c>
      <c r="I84" s="20" t="s">
        <v>37</v>
      </c>
      <c r="J84" s="20"/>
      <c r="K84" s="20">
        <f t="shared" si="29"/>
        <v>0</v>
      </c>
      <c r="L84" s="20"/>
      <c r="M84" s="20"/>
      <c r="N84" s="20"/>
      <c r="O84" s="20">
        <f t="shared" si="30"/>
        <v>0</v>
      </c>
      <c r="P84" s="22"/>
      <c r="Q84" s="22"/>
      <c r="R84" s="20"/>
      <c r="S84" s="20" t="e">
        <f t="shared" si="31"/>
        <v>#DIV/0!</v>
      </c>
      <c r="T84" s="20" t="e">
        <f t="shared" si="32"/>
        <v>#DIV/0!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 t="s">
        <v>76</v>
      </c>
      <c r="AF84" s="2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129</v>
      </c>
      <c r="B85" s="20" t="s">
        <v>40</v>
      </c>
      <c r="C85" s="20"/>
      <c r="D85" s="20"/>
      <c r="E85" s="20"/>
      <c r="F85" s="20"/>
      <c r="G85" s="21">
        <v>0</v>
      </c>
      <c r="H85" s="20" t="e">
        <v>#N/A</v>
      </c>
      <c r="I85" s="20" t="s">
        <v>37</v>
      </c>
      <c r="J85" s="20"/>
      <c r="K85" s="20">
        <f t="shared" si="29"/>
        <v>0</v>
      </c>
      <c r="L85" s="20"/>
      <c r="M85" s="20"/>
      <c r="N85" s="20"/>
      <c r="O85" s="20">
        <f t="shared" si="30"/>
        <v>0</v>
      </c>
      <c r="P85" s="22"/>
      <c r="Q85" s="22"/>
      <c r="R85" s="20"/>
      <c r="S85" s="20" t="e">
        <f t="shared" si="31"/>
        <v>#DIV/0!</v>
      </c>
      <c r="T85" s="20" t="e">
        <f t="shared" si="32"/>
        <v>#DIV/0!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 t="s">
        <v>76</v>
      </c>
      <c r="AF85" s="2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130</v>
      </c>
      <c r="B86" s="20" t="s">
        <v>36</v>
      </c>
      <c r="C86" s="20"/>
      <c r="D86" s="20"/>
      <c r="E86" s="20"/>
      <c r="F86" s="20"/>
      <c r="G86" s="21">
        <v>0</v>
      </c>
      <c r="H86" s="20" t="e">
        <v>#N/A</v>
      </c>
      <c r="I86" s="20" t="s">
        <v>37</v>
      </c>
      <c r="J86" s="20"/>
      <c r="K86" s="20">
        <f t="shared" si="29"/>
        <v>0</v>
      </c>
      <c r="L86" s="20"/>
      <c r="M86" s="20"/>
      <c r="N86" s="20"/>
      <c r="O86" s="20">
        <f t="shared" si="30"/>
        <v>0</v>
      </c>
      <c r="P86" s="22"/>
      <c r="Q86" s="22"/>
      <c r="R86" s="20"/>
      <c r="S86" s="20" t="e">
        <f t="shared" si="31"/>
        <v>#DIV/0!</v>
      </c>
      <c r="T86" s="20" t="e">
        <f t="shared" si="32"/>
        <v>#DIV/0!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 t="s">
        <v>76</v>
      </c>
      <c r="AF86" s="2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131</v>
      </c>
      <c r="B87" s="20" t="s">
        <v>40</v>
      </c>
      <c r="C87" s="20"/>
      <c r="D87" s="20"/>
      <c r="E87" s="20"/>
      <c r="F87" s="20"/>
      <c r="G87" s="21">
        <v>0</v>
      </c>
      <c r="H87" s="20">
        <v>45</v>
      </c>
      <c r="I87" s="20" t="s">
        <v>37</v>
      </c>
      <c r="J87" s="20"/>
      <c r="K87" s="20">
        <f t="shared" si="29"/>
        <v>0</v>
      </c>
      <c r="L87" s="20"/>
      <c r="M87" s="20"/>
      <c r="N87" s="20"/>
      <c r="O87" s="20">
        <f t="shared" si="30"/>
        <v>0</v>
      </c>
      <c r="P87" s="22"/>
      <c r="Q87" s="22"/>
      <c r="R87" s="20"/>
      <c r="S87" s="20" t="e">
        <f t="shared" si="31"/>
        <v>#DIV/0!</v>
      </c>
      <c r="T87" s="20" t="e">
        <f t="shared" si="32"/>
        <v>#DIV/0!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 t="s">
        <v>76</v>
      </c>
      <c r="AF87" s="2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132</v>
      </c>
      <c r="B88" s="20" t="s">
        <v>40</v>
      </c>
      <c r="C88" s="20"/>
      <c r="D88" s="20"/>
      <c r="E88" s="20"/>
      <c r="F88" s="20"/>
      <c r="G88" s="21">
        <v>0</v>
      </c>
      <c r="H88" s="20">
        <v>45</v>
      </c>
      <c r="I88" s="20" t="s">
        <v>37</v>
      </c>
      <c r="J88" s="20"/>
      <c r="K88" s="20">
        <f t="shared" si="29"/>
        <v>0</v>
      </c>
      <c r="L88" s="20"/>
      <c r="M88" s="20"/>
      <c r="N88" s="20"/>
      <c r="O88" s="20">
        <f t="shared" si="30"/>
        <v>0</v>
      </c>
      <c r="P88" s="22"/>
      <c r="Q88" s="22"/>
      <c r="R88" s="20"/>
      <c r="S88" s="20" t="e">
        <f t="shared" si="31"/>
        <v>#DIV/0!</v>
      </c>
      <c r="T88" s="20" t="e">
        <f t="shared" si="32"/>
        <v>#DIV/0!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 t="s">
        <v>76</v>
      </c>
      <c r="AF88" s="2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40</v>
      </c>
      <c r="C89" s="1"/>
      <c r="D89" s="1">
        <v>8</v>
      </c>
      <c r="E89" s="1">
        <v>2</v>
      </c>
      <c r="F89" s="1">
        <v>6</v>
      </c>
      <c r="G89" s="7">
        <v>0.33</v>
      </c>
      <c r="H89" s="1">
        <v>45</v>
      </c>
      <c r="I89" s="1" t="s">
        <v>37</v>
      </c>
      <c r="J89" s="1">
        <v>2</v>
      </c>
      <c r="K89" s="1">
        <f t="shared" si="29"/>
        <v>0</v>
      </c>
      <c r="L89" s="1"/>
      <c r="M89" s="1"/>
      <c r="N89" s="1"/>
      <c r="O89" s="1">
        <f t="shared" si="30"/>
        <v>0.4</v>
      </c>
      <c r="P89" s="5"/>
      <c r="Q89" s="5"/>
      <c r="R89" s="1"/>
      <c r="S89" s="1">
        <f t="shared" si="31"/>
        <v>15</v>
      </c>
      <c r="T89" s="1">
        <f t="shared" si="32"/>
        <v>15</v>
      </c>
      <c r="U89" s="1">
        <v>0.6</v>
      </c>
      <c r="V89" s="1">
        <v>0.6</v>
      </c>
      <c r="W89" s="1">
        <v>0.4</v>
      </c>
      <c r="X89" s="1">
        <v>0.8</v>
      </c>
      <c r="Y89" s="1">
        <v>1.6</v>
      </c>
      <c r="Z89" s="1">
        <v>1.2</v>
      </c>
      <c r="AA89" s="1">
        <v>0.6</v>
      </c>
      <c r="AB89" s="1">
        <v>0.8</v>
      </c>
      <c r="AC89" s="1">
        <v>0.2</v>
      </c>
      <c r="AD89" s="1">
        <v>0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40</v>
      </c>
      <c r="C90" s="1">
        <v>1</v>
      </c>
      <c r="D90" s="1">
        <v>34</v>
      </c>
      <c r="E90" s="1">
        <v>11</v>
      </c>
      <c r="F90" s="1">
        <v>24</v>
      </c>
      <c r="G90" s="7">
        <v>0.36</v>
      </c>
      <c r="H90" s="1">
        <v>45</v>
      </c>
      <c r="I90" s="1" t="s">
        <v>37</v>
      </c>
      <c r="J90" s="1">
        <v>15</v>
      </c>
      <c r="K90" s="1">
        <f t="shared" si="29"/>
        <v>-4</v>
      </c>
      <c r="L90" s="1"/>
      <c r="M90" s="1"/>
      <c r="N90" s="1"/>
      <c r="O90" s="1">
        <f t="shared" si="30"/>
        <v>2.2000000000000002</v>
      </c>
      <c r="P90" s="5">
        <f t="shared" ref="P90:P91" si="33">13*O90-F90</f>
        <v>4.6000000000000014</v>
      </c>
      <c r="Q90" s="5"/>
      <c r="R90" s="1"/>
      <c r="S90" s="1">
        <f t="shared" si="31"/>
        <v>13</v>
      </c>
      <c r="T90" s="1">
        <f t="shared" si="32"/>
        <v>10.909090909090908</v>
      </c>
      <c r="U90" s="1">
        <v>3.8</v>
      </c>
      <c r="V90" s="1">
        <v>2.4</v>
      </c>
      <c r="W90" s="1">
        <v>2.6</v>
      </c>
      <c r="X90" s="1">
        <v>1.2</v>
      </c>
      <c r="Y90" s="1">
        <v>1.2</v>
      </c>
      <c r="Z90" s="1">
        <v>2.8</v>
      </c>
      <c r="AA90" s="1">
        <v>5.4</v>
      </c>
      <c r="AB90" s="1">
        <v>0</v>
      </c>
      <c r="AC90" s="1">
        <v>0.2</v>
      </c>
      <c r="AD90" s="1">
        <v>1.2</v>
      </c>
      <c r="AE90" s="1"/>
      <c r="AF90" s="1">
        <f>G90*P90</f>
        <v>1.6560000000000004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36</v>
      </c>
      <c r="C91" s="1">
        <v>4.2060000000000004</v>
      </c>
      <c r="D91" s="1">
        <v>150.309</v>
      </c>
      <c r="E91" s="1">
        <v>70.155000000000001</v>
      </c>
      <c r="F91" s="1">
        <v>80.114000000000004</v>
      </c>
      <c r="G91" s="7">
        <v>1</v>
      </c>
      <c r="H91" s="1">
        <v>45</v>
      </c>
      <c r="I91" s="1" t="s">
        <v>52</v>
      </c>
      <c r="J91" s="1">
        <v>69.153999999999996</v>
      </c>
      <c r="K91" s="1">
        <f t="shared" si="29"/>
        <v>1.0010000000000048</v>
      </c>
      <c r="L91" s="1"/>
      <c r="M91" s="1"/>
      <c r="N91" s="1"/>
      <c r="O91" s="1">
        <f t="shared" si="30"/>
        <v>14.031000000000001</v>
      </c>
      <c r="P91" s="5">
        <f t="shared" si="33"/>
        <v>102.28900000000002</v>
      </c>
      <c r="Q91" s="5"/>
      <c r="R91" s="1"/>
      <c r="S91" s="1">
        <f t="shared" si="31"/>
        <v>13</v>
      </c>
      <c r="T91" s="1">
        <f t="shared" si="32"/>
        <v>5.7097854750195998</v>
      </c>
      <c r="U91" s="1">
        <v>18.560400000000001</v>
      </c>
      <c r="V91" s="1">
        <v>4.2090000000000014</v>
      </c>
      <c r="W91" s="1">
        <v>10.8278</v>
      </c>
      <c r="X91" s="1">
        <v>1.266</v>
      </c>
      <c r="Y91" s="1">
        <v>5.4698000000000002</v>
      </c>
      <c r="Z91" s="1">
        <v>6.9635999999999996</v>
      </c>
      <c r="AA91" s="1">
        <v>1.6894</v>
      </c>
      <c r="AB91" s="1">
        <v>3.3626</v>
      </c>
      <c r="AC91" s="1">
        <v>0</v>
      </c>
      <c r="AD91" s="1">
        <v>0</v>
      </c>
      <c r="AE91" s="1"/>
      <c r="AF91" s="1">
        <f>G91*P91</f>
        <v>102.28900000000002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136</v>
      </c>
      <c r="B92" s="20" t="s">
        <v>40</v>
      </c>
      <c r="C92" s="20"/>
      <c r="D92" s="20"/>
      <c r="E92" s="20"/>
      <c r="F92" s="20"/>
      <c r="G92" s="21">
        <v>0</v>
      </c>
      <c r="H92" s="20">
        <v>60</v>
      </c>
      <c r="I92" s="20" t="s">
        <v>37</v>
      </c>
      <c r="J92" s="20"/>
      <c r="K92" s="20">
        <f t="shared" si="29"/>
        <v>0</v>
      </c>
      <c r="L92" s="20"/>
      <c r="M92" s="20"/>
      <c r="N92" s="20"/>
      <c r="O92" s="20">
        <f t="shared" si="30"/>
        <v>0</v>
      </c>
      <c r="P92" s="22"/>
      <c r="Q92" s="22"/>
      <c r="R92" s="20"/>
      <c r="S92" s="20" t="e">
        <f t="shared" si="31"/>
        <v>#DIV/0!</v>
      </c>
      <c r="T92" s="20" t="e">
        <f t="shared" si="32"/>
        <v>#DIV/0!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 t="s">
        <v>76</v>
      </c>
      <c r="AF92" s="2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0" t="s">
        <v>137</v>
      </c>
      <c r="B93" s="20" t="s">
        <v>36</v>
      </c>
      <c r="C93" s="20"/>
      <c r="D93" s="20"/>
      <c r="E93" s="20"/>
      <c r="F93" s="20"/>
      <c r="G93" s="21">
        <v>0</v>
      </c>
      <c r="H93" s="20">
        <v>60</v>
      </c>
      <c r="I93" s="20" t="s">
        <v>52</v>
      </c>
      <c r="J93" s="20"/>
      <c r="K93" s="20">
        <f t="shared" si="29"/>
        <v>0</v>
      </c>
      <c r="L93" s="20"/>
      <c r="M93" s="20"/>
      <c r="N93" s="20"/>
      <c r="O93" s="20">
        <f t="shared" si="30"/>
        <v>0</v>
      </c>
      <c r="P93" s="22"/>
      <c r="Q93" s="22"/>
      <c r="R93" s="20"/>
      <c r="S93" s="20" t="e">
        <f t="shared" si="31"/>
        <v>#DIV/0!</v>
      </c>
      <c r="T93" s="20" t="e">
        <f t="shared" si="32"/>
        <v>#DIV/0!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 t="s">
        <v>76</v>
      </c>
      <c r="AF93" s="2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138</v>
      </c>
      <c r="B94" s="20" t="s">
        <v>36</v>
      </c>
      <c r="C94" s="20"/>
      <c r="D94" s="20"/>
      <c r="E94" s="20"/>
      <c r="F94" s="20"/>
      <c r="G94" s="21">
        <v>0</v>
      </c>
      <c r="H94" s="20">
        <v>60</v>
      </c>
      <c r="I94" s="20" t="s">
        <v>52</v>
      </c>
      <c r="J94" s="20"/>
      <c r="K94" s="20">
        <f t="shared" si="29"/>
        <v>0</v>
      </c>
      <c r="L94" s="20"/>
      <c r="M94" s="20"/>
      <c r="N94" s="20"/>
      <c r="O94" s="20">
        <f t="shared" si="30"/>
        <v>0</v>
      </c>
      <c r="P94" s="22"/>
      <c r="Q94" s="22"/>
      <c r="R94" s="20"/>
      <c r="S94" s="20" t="e">
        <f t="shared" si="31"/>
        <v>#DIV/0!</v>
      </c>
      <c r="T94" s="20" t="e">
        <f t="shared" si="32"/>
        <v>#DIV/0!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 t="s">
        <v>76</v>
      </c>
      <c r="AF94" s="2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36</v>
      </c>
      <c r="C95" s="1">
        <v>7.55</v>
      </c>
      <c r="D95" s="1"/>
      <c r="E95" s="1">
        <v>1.55</v>
      </c>
      <c r="F95" s="1">
        <v>6</v>
      </c>
      <c r="G95" s="7">
        <v>1</v>
      </c>
      <c r="H95" s="1">
        <v>60</v>
      </c>
      <c r="I95" s="1" t="s">
        <v>44</v>
      </c>
      <c r="J95" s="1">
        <v>1.5</v>
      </c>
      <c r="K95" s="1">
        <f t="shared" si="29"/>
        <v>5.0000000000000044E-2</v>
      </c>
      <c r="L95" s="1"/>
      <c r="M95" s="1"/>
      <c r="N95" s="1"/>
      <c r="O95" s="1">
        <f t="shared" si="30"/>
        <v>0.31</v>
      </c>
      <c r="P95" s="5"/>
      <c r="Q95" s="5"/>
      <c r="R95" s="1"/>
      <c r="S95" s="1">
        <f t="shared" si="31"/>
        <v>19.35483870967742</v>
      </c>
      <c r="T95" s="1">
        <f t="shared" si="32"/>
        <v>19.35483870967742</v>
      </c>
      <c r="U95" s="1">
        <v>0.60499999999999998</v>
      </c>
      <c r="V95" s="1">
        <v>0.309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thickBot="1" x14ac:dyDescent="0.3">
      <c r="A96" s="1" t="s">
        <v>140</v>
      </c>
      <c r="B96" s="1" t="s">
        <v>40</v>
      </c>
      <c r="C96" s="1"/>
      <c r="D96" s="1">
        <v>32</v>
      </c>
      <c r="E96" s="1">
        <v>13</v>
      </c>
      <c r="F96" s="1">
        <v>18</v>
      </c>
      <c r="G96" s="7">
        <v>0.33</v>
      </c>
      <c r="H96" s="1" t="e">
        <v>#N/A</v>
      </c>
      <c r="I96" s="1" t="s">
        <v>37</v>
      </c>
      <c r="J96" s="1">
        <v>14</v>
      </c>
      <c r="K96" s="1">
        <f t="shared" si="29"/>
        <v>-1</v>
      </c>
      <c r="L96" s="1"/>
      <c r="M96" s="1"/>
      <c r="N96" s="1"/>
      <c r="O96" s="1">
        <f t="shared" si="30"/>
        <v>2.6</v>
      </c>
      <c r="P96" s="5">
        <f t="shared" ref="P96" si="34">13*O96-F96</f>
        <v>15.800000000000004</v>
      </c>
      <c r="Q96" s="5"/>
      <c r="R96" s="1"/>
      <c r="S96" s="1">
        <f t="shared" si="31"/>
        <v>13.000000000000002</v>
      </c>
      <c r="T96" s="1">
        <f t="shared" si="32"/>
        <v>6.9230769230769225</v>
      </c>
      <c r="U96" s="1">
        <v>0</v>
      </c>
      <c r="V96" s="1">
        <v>2.4</v>
      </c>
      <c r="W96" s="1">
        <v>0</v>
      </c>
      <c r="X96" s="1">
        <v>0</v>
      </c>
      <c r="Y96" s="1">
        <v>1.4</v>
      </c>
      <c r="Z96" s="1">
        <v>2.2000000000000002</v>
      </c>
      <c r="AA96" s="1">
        <v>2.6</v>
      </c>
      <c r="AB96" s="1">
        <v>4.5999999999999996</v>
      </c>
      <c r="AC96" s="1">
        <v>2</v>
      </c>
      <c r="AD96" s="1">
        <v>4.8</v>
      </c>
      <c r="AE96" s="1" t="s">
        <v>141</v>
      </c>
      <c r="AF96" s="1">
        <f>G96*P96</f>
        <v>5.2140000000000013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7" t="s">
        <v>142</v>
      </c>
      <c r="B97" s="18" t="s">
        <v>36</v>
      </c>
      <c r="C97" s="18">
        <v>40.127000000000002</v>
      </c>
      <c r="D97" s="18">
        <v>36.875</v>
      </c>
      <c r="E97" s="18">
        <v>19.923999999999999</v>
      </c>
      <c r="F97" s="19">
        <v>16.951000000000001</v>
      </c>
      <c r="G97" s="13">
        <v>0</v>
      </c>
      <c r="H97" s="12">
        <v>45</v>
      </c>
      <c r="I97" s="12" t="s">
        <v>59</v>
      </c>
      <c r="J97" s="12">
        <v>19.100000000000001</v>
      </c>
      <c r="K97" s="12">
        <f t="shared" si="29"/>
        <v>0.82399999999999807</v>
      </c>
      <c r="L97" s="12"/>
      <c r="M97" s="12"/>
      <c r="N97" s="12"/>
      <c r="O97" s="12">
        <f t="shared" si="30"/>
        <v>3.9847999999999999</v>
      </c>
      <c r="P97" s="14"/>
      <c r="Q97" s="14"/>
      <c r="R97" s="12"/>
      <c r="S97" s="12">
        <f t="shared" si="31"/>
        <v>4.2539148765308177</v>
      </c>
      <c r="T97" s="12">
        <f t="shared" si="32"/>
        <v>4.2539148765308177</v>
      </c>
      <c r="U97" s="12">
        <v>9.883799999999999</v>
      </c>
      <c r="V97" s="12">
        <v>5.6440000000000001</v>
      </c>
      <c r="W97" s="12">
        <v>5.6261999999999999</v>
      </c>
      <c r="X97" s="12">
        <v>5.5973999999999986</v>
      </c>
      <c r="Y97" s="12">
        <v>5.2918000000000003</v>
      </c>
      <c r="Z97" s="12">
        <v>2.5036</v>
      </c>
      <c r="AA97" s="12">
        <v>7.6534000000000004</v>
      </c>
      <c r="AB97" s="12">
        <v>7.0046000000000008</v>
      </c>
      <c r="AC97" s="12">
        <v>5.3057999999999996</v>
      </c>
      <c r="AD97" s="12">
        <v>0</v>
      </c>
      <c r="AE97" s="29" t="s">
        <v>143</v>
      </c>
      <c r="AF97" s="12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thickBot="1" x14ac:dyDescent="0.3">
      <c r="A98" s="23" t="s">
        <v>158</v>
      </c>
      <c r="B98" s="24" t="s">
        <v>36</v>
      </c>
      <c r="C98" s="24"/>
      <c r="D98" s="24">
        <v>43.540999999999997</v>
      </c>
      <c r="E98" s="24"/>
      <c r="F98" s="25">
        <v>43.540999999999997</v>
      </c>
      <c r="G98" s="26">
        <v>1</v>
      </c>
      <c r="H98" s="27">
        <v>50</v>
      </c>
      <c r="I98" s="27" t="s">
        <v>37</v>
      </c>
      <c r="J98" s="27"/>
      <c r="K98" s="27">
        <f>E98-J98</f>
        <v>0</v>
      </c>
      <c r="L98" s="27"/>
      <c r="M98" s="27"/>
      <c r="N98" s="27"/>
      <c r="O98" s="27">
        <f>E98/5</f>
        <v>0</v>
      </c>
      <c r="P98" s="28">
        <v>10</v>
      </c>
      <c r="Q98" s="28"/>
      <c r="R98" s="27"/>
      <c r="S98" s="27" t="e">
        <f>(F98+P98)/O98</f>
        <v>#DIV/0!</v>
      </c>
      <c r="T98" s="27" t="e">
        <f>F98/O98</f>
        <v>#DIV/0!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 t="s">
        <v>159</v>
      </c>
      <c r="AF98" s="27">
        <f>G98*P98</f>
        <v>10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7" t="s">
        <v>144</v>
      </c>
      <c r="B99" s="18" t="s">
        <v>36</v>
      </c>
      <c r="C99" s="18">
        <v>60.548000000000002</v>
      </c>
      <c r="D99" s="18">
        <v>18.358000000000001</v>
      </c>
      <c r="E99" s="18">
        <v>15.526</v>
      </c>
      <c r="F99" s="19">
        <v>52.566000000000003</v>
      </c>
      <c r="G99" s="13">
        <v>0</v>
      </c>
      <c r="H99" s="12">
        <v>45</v>
      </c>
      <c r="I99" s="12" t="s">
        <v>59</v>
      </c>
      <c r="J99" s="12">
        <v>14.8</v>
      </c>
      <c r="K99" s="12">
        <f t="shared" si="29"/>
        <v>0.72599999999999909</v>
      </c>
      <c r="L99" s="12"/>
      <c r="M99" s="12"/>
      <c r="N99" s="12"/>
      <c r="O99" s="12">
        <f t="shared" si="30"/>
        <v>3.1052</v>
      </c>
      <c r="P99" s="14"/>
      <c r="Q99" s="14"/>
      <c r="R99" s="12"/>
      <c r="S99" s="12">
        <f t="shared" si="31"/>
        <v>16.928378204302462</v>
      </c>
      <c r="T99" s="12">
        <f t="shared" si="32"/>
        <v>16.928378204302462</v>
      </c>
      <c r="U99" s="12">
        <v>5.59</v>
      </c>
      <c r="V99" s="12">
        <v>2.1496</v>
      </c>
      <c r="W99" s="12">
        <v>6.4117999999999986</v>
      </c>
      <c r="X99" s="12">
        <v>5.2990000000000004</v>
      </c>
      <c r="Y99" s="12">
        <v>5.6015999999999986</v>
      </c>
      <c r="Z99" s="12">
        <v>3.7130000000000001</v>
      </c>
      <c r="AA99" s="12">
        <v>3.9980000000000002</v>
      </c>
      <c r="AB99" s="12">
        <v>2.1656</v>
      </c>
      <c r="AC99" s="12">
        <v>4.9108000000000001</v>
      </c>
      <c r="AD99" s="12">
        <v>0</v>
      </c>
      <c r="AE99" s="11" t="s">
        <v>145</v>
      </c>
      <c r="AF99" s="12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thickBot="1" x14ac:dyDescent="0.3">
      <c r="A100" s="23" t="s">
        <v>150</v>
      </c>
      <c r="B100" s="24" t="s">
        <v>36</v>
      </c>
      <c r="C100" s="24"/>
      <c r="D100" s="24">
        <v>43.652999999999999</v>
      </c>
      <c r="E100" s="24"/>
      <c r="F100" s="25">
        <v>43.652999999999999</v>
      </c>
      <c r="G100" s="26">
        <v>1</v>
      </c>
      <c r="H100" s="27">
        <v>50</v>
      </c>
      <c r="I100" s="27" t="s">
        <v>37</v>
      </c>
      <c r="J100" s="27"/>
      <c r="K100" s="27">
        <f>E100-J100</f>
        <v>0</v>
      </c>
      <c r="L100" s="27"/>
      <c r="M100" s="27"/>
      <c r="N100" s="27"/>
      <c r="O100" s="27">
        <f>E100/5</f>
        <v>0</v>
      </c>
      <c r="P100" s="28"/>
      <c r="Q100" s="28"/>
      <c r="R100" s="27"/>
      <c r="S100" s="27" t="e">
        <f>(#REF!+P100)/O100</f>
        <v>#REF!</v>
      </c>
      <c r="T100" s="27" t="e">
        <f>#REF!/O100</f>
        <v>#REF!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 t="s">
        <v>151</v>
      </c>
      <c r="AF100" s="27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0" t="s">
        <v>152</v>
      </c>
      <c r="B101" s="20" t="s">
        <v>40</v>
      </c>
      <c r="C101" s="20"/>
      <c r="D101" s="20"/>
      <c r="E101" s="20"/>
      <c r="F101" s="20"/>
      <c r="G101" s="21">
        <v>0</v>
      </c>
      <c r="H101" s="20">
        <v>50</v>
      </c>
      <c r="I101" s="20" t="s">
        <v>37</v>
      </c>
      <c r="J101" s="20"/>
      <c r="K101" s="20">
        <f t="shared" si="29"/>
        <v>0</v>
      </c>
      <c r="L101" s="20"/>
      <c r="M101" s="20"/>
      <c r="N101" s="20"/>
      <c r="O101" s="20">
        <f t="shared" si="30"/>
        <v>0</v>
      </c>
      <c r="P101" s="22"/>
      <c r="Q101" s="22"/>
      <c r="R101" s="20"/>
      <c r="S101" s="20" t="e">
        <f t="shared" si="31"/>
        <v>#DIV/0!</v>
      </c>
      <c r="T101" s="20" t="e">
        <f t="shared" si="32"/>
        <v>#DIV/0!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 t="s">
        <v>76</v>
      </c>
      <c r="AF101" s="2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0" t="s">
        <v>153</v>
      </c>
      <c r="B102" s="20" t="s">
        <v>36</v>
      </c>
      <c r="C102" s="20"/>
      <c r="D102" s="20"/>
      <c r="E102" s="20"/>
      <c r="F102" s="20"/>
      <c r="G102" s="21">
        <v>0</v>
      </c>
      <c r="H102" s="20">
        <v>50</v>
      </c>
      <c r="I102" s="20" t="s">
        <v>37</v>
      </c>
      <c r="J102" s="20"/>
      <c r="K102" s="20">
        <f t="shared" ref="K102:K103" si="35">E102-J102</f>
        <v>0</v>
      </c>
      <c r="L102" s="20"/>
      <c r="M102" s="20"/>
      <c r="N102" s="20"/>
      <c r="O102" s="20">
        <f t="shared" si="30"/>
        <v>0</v>
      </c>
      <c r="P102" s="22"/>
      <c r="Q102" s="22"/>
      <c r="R102" s="20"/>
      <c r="S102" s="20" t="e">
        <f t="shared" si="31"/>
        <v>#DIV/0!</v>
      </c>
      <c r="T102" s="20" t="e">
        <f t="shared" si="32"/>
        <v>#DIV/0!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 t="s">
        <v>76</v>
      </c>
      <c r="AF102" s="2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162</v>
      </c>
      <c r="B103" s="1" t="s">
        <v>40</v>
      </c>
      <c r="C103" s="1">
        <v>20</v>
      </c>
      <c r="D103" s="1">
        <v>20</v>
      </c>
      <c r="E103" s="1"/>
      <c r="F103" s="1">
        <v>40</v>
      </c>
      <c r="G103" s="7">
        <v>0.18</v>
      </c>
      <c r="H103" s="1">
        <v>50</v>
      </c>
      <c r="I103" s="1" t="s">
        <v>37</v>
      </c>
      <c r="J103" s="1"/>
      <c r="K103" s="1">
        <f t="shared" si="35"/>
        <v>0</v>
      </c>
      <c r="L103" s="1"/>
      <c r="M103" s="1"/>
      <c r="N103" s="1"/>
      <c r="O103" s="1">
        <f t="shared" si="30"/>
        <v>0</v>
      </c>
      <c r="P103" s="5"/>
      <c r="Q103" s="5"/>
      <c r="R103" s="1"/>
      <c r="S103" s="1" t="e">
        <f t="shared" si="31"/>
        <v>#DIV/0!</v>
      </c>
      <c r="T103" s="1" t="e">
        <f t="shared" si="32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0" t="s">
        <v>163</v>
      </c>
      <c r="AF103" s="1">
        <f>G103*P103</f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F103" xr:uid="{758AC084-2445-4F39-B3EE-5B0E75FDAA0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2025-02-04T12:18:32Z</dcterms:created>
  <dcterms:modified xsi:type="dcterms:W3CDTF">2025-02-04T12:40:51Z</dcterms:modified>
</cp:coreProperties>
</file>