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3,24\22,03,24 Ост СЫР филиалы\"/>
    </mc:Choice>
  </mc:AlternateContent>
  <xr:revisionPtr revIDLastSave="0" documentId="13_ncr:1_{885AE1AF-B1C3-440E-84F7-5B7357A9BB7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7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  <c r="R7" i="1" l="1"/>
  <c r="AA7" i="1" s="1"/>
  <c r="R8" i="1"/>
  <c r="R14" i="1"/>
  <c r="R15" i="1"/>
  <c r="AA15" i="1" s="1"/>
  <c r="R17" i="1"/>
  <c r="AA17" i="1" s="1"/>
  <c r="R18" i="1"/>
  <c r="AA18" i="1" s="1"/>
  <c r="R6" i="1"/>
  <c r="AA8" i="1"/>
  <c r="AA9" i="1"/>
  <c r="AA10" i="1"/>
  <c r="AA12" i="1"/>
  <c r="AA14" i="1"/>
  <c r="AA16" i="1"/>
  <c r="AA19" i="1"/>
  <c r="AA20" i="1"/>
  <c r="AA21" i="1"/>
  <c r="AA22" i="1"/>
  <c r="AA23" i="1"/>
  <c r="AA24" i="1"/>
  <c r="AA25" i="1"/>
  <c r="AA6" i="1"/>
  <c r="P25" i="1" l="1"/>
  <c r="U25" i="1" s="1"/>
  <c r="K25" i="1"/>
  <c r="P24" i="1"/>
  <c r="K24" i="1"/>
  <c r="P23" i="1"/>
  <c r="K23" i="1"/>
  <c r="P22" i="1"/>
  <c r="U22" i="1"/>
  <c r="K22" i="1"/>
  <c r="P21" i="1"/>
  <c r="U21" i="1" s="1"/>
  <c r="K21" i="1"/>
  <c r="P20" i="1"/>
  <c r="U20" i="1" s="1"/>
  <c r="K20" i="1"/>
  <c r="P19" i="1"/>
  <c r="K19" i="1"/>
  <c r="P18" i="1"/>
  <c r="K18" i="1"/>
  <c r="P17" i="1"/>
  <c r="K17" i="1"/>
  <c r="P16" i="1"/>
  <c r="U16" i="1" s="1"/>
  <c r="K16" i="1"/>
  <c r="P15" i="1"/>
  <c r="U15" i="1"/>
  <c r="K15" i="1"/>
  <c r="P14" i="1"/>
  <c r="U14" i="1" s="1"/>
  <c r="K14" i="1"/>
  <c r="P13" i="1"/>
  <c r="K13" i="1"/>
  <c r="P12" i="1"/>
  <c r="K12" i="1"/>
  <c r="P11" i="1"/>
  <c r="K11" i="1"/>
  <c r="P10" i="1"/>
  <c r="U10" i="1" s="1"/>
  <c r="K10" i="1"/>
  <c r="P9" i="1"/>
  <c r="U9" i="1" s="1"/>
  <c r="K9" i="1"/>
  <c r="P8" i="1"/>
  <c r="K8" i="1"/>
  <c r="P7" i="1"/>
  <c r="K7" i="1"/>
  <c r="P6" i="1"/>
  <c r="K6" i="1"/>
  <c r="Y5" i="1"/>
  <c r="X5" i="1"/>
  <c r="W5" i="1"/>
  <c r="S5" i="1"/>
  <c r="O5" i="1"/>
  <c r="M5" i="1"/>
  <c r="L5" i="1"/>
  <c r="J5" i="1"/>
  <c r="F5" i="1"/>
  <c r="E5" i="1"/>
  <c r="Q20" i="1" l="1"/>
  <c r="V12" i="1"/>
  <c r="U12" i="1"/>
  <c r="V15" i="1"/>
  <c r="V18" i="1"/>
  <c r="U18" i="1"/>
  <c r="V24" i="1"/>
  <c r="U24" i="1"/>
  <c r="V8" i="1"/>
  <c r="U8" i="1"/>
  <c r="V7" i="1"/>
  <c r="U7" i="1"/>
  <c r="Q10" i="1"/>
  <c r="V17" i="1"/>
  <c r="U17" i="1"/>
  <c r="V19" i="1"/>
  <c r="U19" i="1"/>
  <c r="V23" i="1"/>
  <c r="U23" i="1"/>
  <c r="V6" i="1"/>
  <c r="U6" i="1"/>
  <c r="R11" i="1"/>
  <c r="Q13" i="1"/>
  <c r="AA13" i="1" s="1"/>
  <c r="Q22" i="1"/>
  <c r="V11" i="1"/>
  <c r="Q12" i="1"/>
  <c r="V21" i="1"/>
  <c r="V22" i="1"/>
  <c r="Q23" i="1"/>
  <c r="P5" i="1"/>
  <c r="K5" i="1"/>
  <c r="Q9" i="1"/>
  <c r="V10" i="1"/>
  <c r="V13" i="1"/>
  <c r="V14" i="1"/>
  <c r="V16" i="1"/>
  <c r="V20" i="1"/>
  <c r="V25" i="1"/>
  <c r="V9" i="1"/>
  <c r="Q24" i="1"/>
  <c r="N5" i="1"/>
  <c r="Q19" i="1"/>
  <c r="Q16" i="1"/>
  <c r="AA11" i="1" l="1"/>
  <c r="R5" i="1"/>
  <c r="U11" i="1"/>
  <c r="U13" i="1"/>
  <c r="AA5" i="1"/>
  <c r="Q5" i="1"/>
</calcChain>
</file>

<file path=xl/sharedStrings.xml><?xml version="1.0" encoding="utf-8"?>
<sst xmlns="http://schemas.openxmlformats.org/spreadsheetml/2006/main" count="80" uniqueCount="53">
  <si>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</si>
  <si>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</si>
  <si>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</si>
  <si>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</si>
  <si>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</si>
  <si>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</si>
  <si>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</si>
  <si>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</si>
  <si>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</si>
  <si>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</si>
  <si>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</si>
  <si>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</si>
  <si>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</si>
  <si>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</si>
  <si>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</si>
  <si>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</si>
  <si>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</si>
  <si>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</si>
  <si>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</si>
  <si>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</si>
  <si>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</si>
  <si>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</si>
  <si>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</si>
  <si>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хотели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</si>
  <si>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</si>
  <si>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</si>
  <si>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</si>
  <si>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</si>
  <si>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</si>
  <si>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</si>
  <si>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</si>
  <si>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</si>
  <si>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Боккончини копченый 40% 100 гр.  ОСТАНКИНО</t>
  </si>
  <si>
    <t>Сыр Папа Может Гауда  45% 200гр     Останкино</t>
  </si>
  <si>
    <t>нет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</si>
  <si>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</si>
  <si>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</si>
  <si>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</si>
  <si>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</si>
  <si>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</si>
  <si>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</si>
  <si>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</si>
  <si>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</si>
  <si>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</si>
  <si>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</si>
  <si>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</si>
  <si>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</si>
  <si>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</si>
  <si>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</si>
  <si>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</si>
  <si>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</si>
  <si>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заказ</t>
  </si>
  <si>
    <t>26,03,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</si>
</sst>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92D050"/>
        <bgColor rgb="FFC0C0C0"/>
      </patternFill>
    </fill>
    <fill>
      <patternFill patternType="solid">
        <fgColor rgb="FF758CE0"/>
        <bgColor rgb="FF969696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2" fontId="0" fillId="0" borderId="0" xfId="0" applyNumberFormat="1"/>
    <xf numFmtId="0" fontId="3" fillId="0" borderId="0" xfId="0" applyFont="1"/>
    <xf numFmtId="164" fontId="2" fillId="0" borderId="0" xfId="1" applyNumberFormat="1"/>
    <xf numFmtId="2" fontId="2" fillId="0" borderId="0" xfId="1" applyNumberFormat="1"/>
    <xf numFmtId="164" fontId="4" fillId="0" borderId="0" xfId="1" applyNumberFormat="1" applyFont="1"/>
    <xf numFmtId="164" fontId="5" fillId="2" borderId="0" xfId="1" applyNumberFormat="1" applyFont="1" applyFill="1"/>
    <xf numFmtId="2" fontId="5" fillId="2" borderId="0" xfId="1" applyNumberFormat="1" applyFont="1" applyFill="1"/>
    <xf numFmtId="164" fontId="6" fillId="2" borderId="0" xfId="1" applyNumberFormat="1" applyFont="1" applyFill="1"/>
    <xf numFmtId="164" fontId="7" fillId="2" borderId="0" xfId="1" applyNumberFormat="1" applyFont="1" applyFill="1"/>
    <xf numFmtId="164" fontId="5" fillId="3" borderId="0" xfId="1" applyNumberFormat="1" applyFont="1" applyFill="1"/>
    <xf numFmtId="164" fontId="8" fillId="0" borderId="0" xfId="1" applyNumberFormat="1" applyFont="1"/>
    <xf numFmtId="164" fontId="2" fillId="4" borderId="0" xfId="1" applyNumberFormat="1" applyFill="1"/>
    <xf numFmtId="164" fontId="4" fillId="4" borderId="0" xfId="1" applyNumberFormat="1" applyFont="1" applyFill="1"/>
    <xf numFmtId="164" fontId="2" fillId="0" borderId="1" xfId="1" applyNumberFormat="1" applyBorder="1"/>
    <xf numFmtId="164" fontId="2" fillId="5" borderId="0" xfId="1" applyNumberFormat="1" applyFill="1"/>
    <xf numFmtId="2" fontId="2" fillId="5" borderId="0" xfId="1" applyNumberFormat="1" applyFill="1"/>
    <xf numFmtId="164" fontId="4" fillId="5" borderId="0" xfId="1" applyNumberFormat="1" applyFont="1" applyFill="1"/>
    <xf numFmtId="164" fontId="2" fillId="5" borderId="1" xfId="1" applyNumberFormat="1" applyFill="1" applyBorder="1"/>
    <xf numFmtId="164" fontId="1" fillId="5" borderId="0" xfId="1" applyNumberFormat="1" applyFont="1" applyFill="1"/>
    <xf numFmtId="164" fontId="1" fillId="0" borderId="0" xfId="1" applyNumberFormat="1" applyFont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3,24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4596.1810000000005</v>
          </cell>
          <cell r="F5">
            <v>2093.0360000000001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32</v>
          </cell>
          <cell r="E6">
            <v>27</v>
          </cell>
          <cell r="F6">
            <v>5</v>
          </cell>
          <cell r="G6">
            <v>0.14000000000000001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I7">
            <v>9988445</v>
          </cell>
        </row>
        <row r="8">
          <cell r="A8" t="str">
            <v>Сыр "Пармезан" 40% колотый 100 гр  ОСТАНКИНО</v>
          </cell>
          <cell r="B8" t="str">
            <v>шт</v>
          </cell>
          <cell r="C8">
            <v>75</v>
          </cell>
          <cell r="E8">
            <v>31</v>
          </cell>
          <cell r="F8">
            <v>38</v>
          </cell>
          <cell r="G8">
            <v>0.1</v>
          </cell>
          <cell r="I8">
            <v>5034864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418</v>
          </cell>
          <cell r="E9">
            <v>189</v>
          </cell>
          <cell r="F9">
            <v>201</v>
          </cell>
          <cell r="G9">
            <v>0.1</v>
          </cell>
          <cell r="I9">
            <v>8444163</v>
          </cell>
        </row>
        <row r="10">
          <cell r="A10" t="str">
            <v>Сыр Папа Может Гауда  45% 200гр     Останкино</v>
          </cell>
          <cell r="B10" t="str">
            <v>шт</v>
          </cell>
          <cell r="C10">
            <v>1273</v>
          </cell>
          <cell r="E10">
            <v>608</v>
          </cell>
          <cell r="F10">
            <v>583</v>
          </cell>
          <cell r="G10">
            <v>0.2</v>
          </cell>
          <cell r="I10">
            <v>5038411</v>
          </cell>
        </row>
        <row r="11">
          <cell r="A11" t="str">
            <v>Сыр Папа Может Гауда  45% вес     Останкино</v>
          </cell>
          <cell r="B11" t="str">
            <v>кг</v>
          </cell>
          <cell r="G11">
            <v>1</v>
          </cell>
          <cell r="I11">
            <v>5038572</v>
          </cell>
        </row>
        <row r="12">
          <cell r="A12" t="str">
            <v>Сыр Папа Может Голландский  45% 200гр     Останкино</v>
          </cell>
          <cell r="B12" t="str">
            <v>шт</v>
          </cell>
          <cell r="C12">
            <v>1683</v>
          </cell>
          <cell r="D12">
            <v>2</v>
          </cell>
          <cell r="E12">
            <v>720</v>
          </cell>
          <cell r="F12">
            <v>862</v>
          </cell>
          <cell r="G12">
            <v>0.2</v>
          </cell>
          <cell r="I12">
            <v>5038459</v>
          </cell>
        </row>
        <row r="13">
          <cell r="A13" t="str">
            <v>Сыр Папа Может Голландский  45% вес      Останкино</v>
          </cell>
          <cell r="B13" t="str">
            <v>кг</v>
          </cell>
          <cell r="C13">
            <v>279.00900000000001</v>
          </cell>
          <cell r="D13">
            <v>2.2490000000000001</v>
          </cell>
          <cell r="E13">
            <v>255.22900000000001</v>
          </cell>
          <cell r="G13">
            <v>1</v>
          </cell>
          <cell r="I13">
            <v>5038596</v>
          </cell>
        </row>
        <row r="14">
          <cell r="A14" t="str">
            <v>Сыр Папа Может Министерский 45% 200г  Останкино</v>
          </cell>
          <cell r="B14" t="str">
            <v>шт</v>
          </cell>
          <cell r="C14">
            <v>315</v>
          </cell>
          <cell r="E14">
            <v>284</v>
          </cell>
          <cell r="G14">
            <v>0.2</v>
          </cell>
          <cell r="I14">
            <v>99876550</v>
          </cell>
        </row>
        <row r="15">
          <cell r="A15" t="str">
            <v>Сыр Папа Может Российский  50% вес    Останкино</v>
          </cell>
          <cell r="B15" t="str">
            <v>кг</v>
          </cell>
          <cell r="G15">
            <v>1</v>
          </cell>
          <cell r="I15">
            <v>8785204</v>
          </cell>
        </row>
        <row r="16">
          <cell r="A16" t="str">
            <v>Сыр Папа Может Сливочный со вкусом.топл.молока 50% вес (=3,5кг)  Останкино</v>
          </cell>
          <cell r="B16" t="str">
            <v>кг</v>
          </cell>
          <cell r="C16">
            <v>661.45299999999997</v>
          </cell>
          <cell r="D16">
            <v>1.0620000000000001</v>
          </cell>
          <cell r="E16">
            <v>566.54899999999998</v>
          </cell>
          <cell r="F16">
            <v>3.55</v>
          </cell>
          <cell r="G16">
            <v>1</v>
          </cell>
          <cell r="I16">
            <v>6159901</v>
          </cell>
        </row>
        <row r="17">
          <cell r="A17" t="str">
            <v>Сыр Папа Может Тильзитер   45% 200гр     Останкино</v>
          </cell>
          <cell r="B17" t="str">
            <v>шт</v>
          </cell>
          <cell r="C17">
            <v>902</v>
          </cell>
          <cell r="E17">
            <v>586</v>
          </cell>
          <cell r="F17">
            <v>280</v>
          </cell>
          <cell r="G17">
            <v>0.2</v>
          </cell>
          <cell r="I17">
            <v>3350128</v>
          </cell>
        </row>
        <row r="18">
          <cell r="A18" t="str">
            <v>Сыр Папа Может Тильзитер   45% вес      Останкино</v>
          </cell>
          <cell r="B18" t="str">
            <v>кг</v>
          </cell>
          <cell r="C18">
            <v>36.405000000000001</v>
          </cell>
          <cell r="D18">
            <v>5.1970000000000001</v>
          </cell>
          <cell r="G18">
            <v>1</v>
          </cell>
          <cell r="I18">
            <v>2700001</v>
          </cell>
        </row>
        <row r="19">
          <cell r="A19" t="str">
            <v>Сыр Папа Может Эдам 45% вес (=3,5кг)  Останкино</v>
          </cell>
          <cell r="B19" t="str">
            <v>кг</v>
          </cell>
          <cell r="G19">
            <v>1</v>
          </cell>
          <cell r="I19">
            <v>6159949</v>
          </cell>
        </row>
        <row r="20">
          <cell r="A20" t="str">
            <v>Сыр Плавленый Сливочный Папа Может 55% 190гр  Останкино</v>
          </cell>
          <cell r="B20" t="str">
            <v>шт</v>
          </cell>
          <cell r="C20">
            <v>232</v>
          </cell>
          <cell r="D20">
            <v>1</v>
          </cell>
          <cell r="E20">
            <v>120</v>
          </cell>
          <cell r="G20">
            <v>0.19</v>
          </cell>
          <cell r="I20">
            <v>9877076</v>
          </cell>
        </row>
        <row r="21">
          <cell r="A21" t="str">
            <v>Сыр Скаморца свежий 100 гр.  ОСТАНКИНО</v>
          </cell>
          <cell r="B21" t="str">
            <v>шт</v>
          </cell>
          <cell r="C21">
            <v>144</v>
          </cell>
          <cell r="E21">
            <v>105</v>
          </cell>
          <cell r="G21">
            <v>0.1</v>
          </cell>
          <cell r="I21">
            <v>8444170</v>
          </cell>
        </row>
        <row r="22">
          <cell r="A22" t="str">
            <v>Сыр Творожный с зеленью 60% Папа может 140 гр.  Останкино</v>
          </cell>
          <cell r="B22" t="str">
            <v>шт</v>
          </cell>
          <cell r="C22">
            <v>294</v>
          </cell>
          <cell r="E22">
            <v>166</v>
          </cell>
          <cell r="F22">
            <v>3</v>
          </cell>
          <cell r="G22">
            <v>0.14000000000000001</v>
          </cell>
          <cell r="I22">
            <v>9988391</v>
          </cell>
        </row>
        <row r="23">
          <cell r="A23" t="str">
            <v>Сыр рассольный жирный Чечил 45% 100 гр  ОСТАНКИНО</v>
          </cell>
          <cell r="B23" t="str">
            <v>шт</v>
          </cell>
          <cell r="C23">
            <v>182</v>
          </cell>
          <cell r="E23">
            <v>141</v>
          </cell>
          <cell r="G23">
            <v>0.1</v>
          </cell>
          <cell r="I23">
            <v>8444187</v>
          </cell>
        </row>
        <row r="24">
          <cell r="A24" t="str">
            <v>Сыр рассольный жирный Чечил копченый 43% 100 гр  Останкино</v>
          </cell>
          <cell r="B24" t="str">
            <v>шт</v>
          </cell>
          <cell r="C24">
            <v>335</v>
          </cell>
          <cell r="E24">
            <v>236</v>
          </cell>
          <cell r="F24">
            <v>46</v>
          </cell>
          <cell r="G24">
            <v>0.1</v>
          </cell>
          <cell r="I24">
            <v>8444194</v>
          </cell>
        </row>
        <row r="25">
          <cell r="A25" t="str">
            <v>Сыч/Прод Коровино Российский 50% 200г СЗМЖ  Останкино</v>
          </cell>
          <cell r="B25" t="str">
            <v>шт</v>
          </cell>
          <cell r="C25">
            <v>138</v>
          </cell>
          <cell r="E25">
            <v>96</v>
          </cell>
          <cell r="G25">
            <v>0.2</v>
          </cell>
          <cell r="I25">
            <v>783798</v>
          </cell>
        </row>
        <row r="26">
          <cell r="A26" t="str">
            <v>Сыч/Прод Коровино Российский Оригин 50% ВЕС (5 кг)  ОСТАНКИНО</v>
          </cell>
          <cell r="B26" t="str">
            <v>кг</v>
          </cell>
          <cell r="C26">
            <v>186.53</v>
          </cell>
          <cell r="E26">
            <v>66.347999999999999</v>
          </cell>
          <cell r="F26">
            <v>62.655999999999999</v>
          </cell>
          <cell r="G26">
            <v>1</v>
          </cell>
          <cell r="I26">
            <v>783811</v>
          </cell>
        </row>
        <row r="27">
          <cell r="A27" t="str">
            <v>Сыч/Прод Коровино Тильзитер 50% 200г СЗМЖ  ОСТАНКИНО</v>
          </cell>
          <cell r="B27" t="str">
            <v>шт</v>
          </cell>
          <cell r="C27">
            <v>79</v>
          </cell>
          <cell r="E27">
            <v>69</v>
          </cell>
          <cell r="G27">
            <v>0.2</v>
          </cell>
          <cell r="I27">
            <v>783804</v>
          </cell>
        </row>
        <row r="28">
          <cell r="A28" t="str">
            <v>Сыч/Прод Коровино Тильзитер Оригин 50% ВЕС (5 кг брус) СЗМЖ  ОСТАНКИНО</v>
          </cell>
          <cell r="B28" t="str">
            <v>кг</v>
          </cell>
          <cell r="C28">
            <v>412.178</v>
          </cell>
          <cell r="D28">
            <v>3.085</v>
          </cell>
          <cell r="E28">
            <v>330.05500000000001</v>
          </cell>
          <cell r="F28">
            <v>8.83</v>
          </cell>
          <cell r="G28">
            <v>1</v>
          </cell>
          <cell r="I28">
            <v>783828</v>
          </cell>
        </row>
        <row r="29">
          <cell r="A29" t="str">
            <v>Сыр Сливочный со вкусом топленого молока 50% тм Папа Может, брус (2 шт)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498"/>
  <sheetViews>
    <sheetView tabSelected="1" zoomScale="85" zoomScaleNormal="85" workbookViewId="0">
      <selection activeCell="T25" sqref="T25"/>
    </sheetView>
  </sheetViews>
  <sheetFormatPr defaultColWidth="8.5703125" defaultRowHeight="15" x14ac:dyDescent="0.25"/>
  <cols>
    <col min="1" max="1" width="60" customWidth="1"/>
    <col min="2" max="2" width="3.85546875" customWidth="1"/>
    <col min="3" max="6" width="8" customWidth="1"/>
    <col min="7" max="7" width="5.28515625" style="1" customWidth="1"/>
    <col min="8" max="8" width="5.28515625" customWidth="1"/>
    <col min="9" max="9" width="9.7109375" customWidth="1"/>
    <col min="10" max="11" width="6.85546875" customWidth="1"/>
    <col min="12" max="13" width="1.28515625" customWidth="1"/>
    <col min="14" max="14" width="6.85546875" style="2" customWidth="1"/>
    <col min="15" max="15" width="1.28515625" customWidth="1"/>
    <col min="16" max="19" width="6.85546875" customWidth="1"/>
    <col min="20" max="20" width="15.28515625" customWidth="1"/>
    <col min="21" max="22" width="5.28515625" customWidth="1"/>
    <col min="23" max="25" width="8" customWidth="1"/>
    <col min="26" max="26" width="12.7109375" customWidth="1"/>
    <col min="27" max="52" width="8" customWidth="1"/>
  </cols>
  <sheetData>
    <row r="1" spans="1:52" x14ac:dyDescent="0.25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x14ac:dyDescent="0.25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8" t="s">
        <v>13</v>
      </c>
      <c r="O3" s="6" t="s">
        <v>13</v>
      </c>
      <c r="P3" s="6" t="s">
        <v>14</v>
      </c>
      <c r="Q3" s="9" t="s">
        <v>15</v>
      </c>
      <c r="R3" s="9" t="s">
        <v>51</v>
      </c>
      <c r="S3" s="10" t="s">
        <v>16</v>
      </c>
      <c r="T3" s="10" t="s">
        <v>17</v>
      </c>
      <c r="U3" s="6" t="s">
        <v>18</v>
      </c>
      <c r="V3" s="6" t="s">
        <v>19</v>
      </c>
      <c r="W3" s="6" t="s">
        <v>20</v>
      </c>
      <c r="X3" s="6" t="s">
        <v>20</v>
      </c>
      <c r="Y3" s="6" t="s">
        <v>20</v>
      </c>
      <c r="Z3" s="6" t="s">
        <v>21</v>
      </c>
      <c r="AA3" s="6" t="s">
        <v>22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x14ac:dyDescent="0.25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5" t="s">
        <v>19</v>
      </c>
      <c r="O4" s="11" t="s">
        <v>23</v>
      </c>
      <c r="P4" s="3" t="s">
        <v>24</v>
      </c>
      <c r="Q4" s="3"/>
      <c r="R4" s="20" t="s">
        <v>52</v>
      </c>
      <c r="S4" s="3"/>
      <c r="T4" s="3"/>
      <c r="U4" s="3"/>
      <c r="V4" s="3"/>
      <c r="W4" s="3" t="s">
        <v>25</v>
      </c>
      <c r="X4" s="3" t="s">
        <v>26</v>
      </c>
      <c r="Y4" s="3" t="s">
        <v>27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25">
      <c r="A5" s="3"/>
      <c r="B5" s="3"/>
      <c r="C5" s="3"/>
      <c r="D5" s="3"/>
      <c r="E5" s="12">
        <f>SUM(E6:E498)</f>
        <v>2852.0720000000001</v>
      </c>
      <c r="F5" s="12">
        <f>SUM(F6:F498)</f>
        <v>2935.7510000000002</v>
      </c>
      <c r="G5" s="4"/>
      <c r="H5" s="3"/>
      <c r="I5" s="3"/>
      <c r="J5" s="12">
        <f t="shared" ref="J5:S5" si="0">SUM(J6:J498)</f>
        <v>2967.3819999999996</v>
      </c>
      <c r="K5" s="12">
        <f t="shared" si="0"/>
        <v>-115.31</v>
      </c>
      <c r="L5" s="12">
        <f t="shared" si="0"/>
        <v>0</v>
      </c>
      <c r="M5" s="12">
        <f t="shared" si="0"/>
        <v>0</v>
      </c>
      <c r="N5" s="13">
        <f t="shared" si="0"/>
        <v>3528</v>
      </c>
      <c r="O5" s="12">
        <f t="shared" si="0"/>
        <v>4069.4830000000002</v>
      </c>
      <c r="P5" s="12">
        <f t="shared" si="0"/>
        <v>570.4144</v>
      </c>
      <c r="Q5" s="12">
        <f t="shared" si="0"/>
        <v>6553.3390000000009</v>
      </c>
      <c r="R5" s="12">
        <f t="shared" si="0"/>
        <v>7270</v>
      </c>
      <c r="S5" s="12">
        <f t="shared" si="0"/>
        <v>2000</v>
      </c>
      <c r="T5" s="3"/>
      <c r="U5" s="3"/>
      <c r="V5" s="3"/>
      <c r="W5" s="12">
        <f>SUM(W6:W498)</f>
        <v>736.92160000000001</v>
      </c>
      <c r="X5" s="12">
        <f>SUM(X6:X498)</f>
        <v>858.30499999999984</v>
      </c>
      <c r="Y5" s="12">
        <f>SUM(Y6:Y498)</f>
        <v>554.84740000000011</v>
      </c>
      <c r="Z5" s="3"/>
      <c r="AA5" s="12">
        <f>SUM(AA6:AA498)</f>
        <v>2983</v>
      </c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25">
      <c r="A6" s="3" t="s">
        <v>28</v>
      </c>
      <c r="B6" s="3" t="s">
        <v>29</v>
      </c>
      <c r="C6" s="3">
        <v>1</v>
      </c>
      <c r="D6" s="3"/>
      <c r="E6" s="3"/>
      <c r="F6" s="3"/>
      <c r="G6" s="4">
        <v>0.14000000000000001</v>
      </c>
      <c r="H6" s="3"/>
      <c r="I6" s="3">
        <f>VLOOKUP(A6,[1]Sheet!$A:$I,9,0)</f>
        <v>9988421</v>
      </c>
      <c r="J6" s="3"/>
      <c r="K6" s="3">
        <f t="shared" ref="K6:K25" si="1">E6-J6</f>
        <v>0</v>
      </c>
      <c r="L6" s="3"/>
      <c r="M6" s="3"/>
      <c r="N6" s="5">
        <v>192</v>
      </c>
      <c r="O6" s="3">
        <v>188</v>
      </c>
      <c r="P6" s="3">
        <f t="shared" ref="P6:P25" si="2">E6/5</f>
        <v>0</v>
      </c>
      <c r="Q6" s="14"/>
      <c r="R6" s="14">
        <f>Q6</f>
        <v>0</v>
      </c>
      <c r="S6" s="14"/>
      <c r="T6" s="3"/>
      <c r="U6" s="3" t="e">
        <f>(F6+N6+R6)/P6</f>
        <v>#DIV/0!</v>
      </c>
      <c r="V6" s="3" t="e">
        <f t="shared" ref="V6:V25" si="3">(F6+N6)/P6</f>
        <v>#DIV/0!</v>
      </c>
      <c r="W6" s="3">
        <v>12.6</v>
      </c>
      <c r="X6" s="3">
        <v>0</v>
      </c>
      <c r="Y6" s="3">
        <v>0</v>
      </c>
      <c r="Z6" s="3"/>
      <c r="AA6" s="3">
        <f>R6*G6</f>
        <v>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25">
      <c r="A7" s="3" t="s">
        <v>30</v>
      </c>
      <c r="B7" s="3" t="s">
        <v>29</v>
      </c>
      <c r="C7" s="3"/>
      <c r="D7" s="3"/>
      <c r="E7" s="3"/>
      <c r="F7" s="3"/>
      <c r="G7" s="4">
        <v>0.18</v>
      </c>
      <c r="H7" s="3"/>
      <c r="I7" s="3">
        <f>VLOOKUP(A7,[1]Sheet!$A:$I,9,0)</f>
        <v>9988445</v>
      </c>
      <c r="J7" s="3"/>
      <c r="K7" s="3">
        <f t="shared" si="1"/>
        <v>0</v>
      </c>
      <c r="L7" s="3"/>
      <c r="M7" s="3"/>
      <c r="N7" s="5">
        <v>192</v>
      </c>
      <c r="O7" s="3">
        <v>192</v>
      </c>
      <c r="P7" s="3">
        <f t="shared" si="2"/>
        <v>0</v>
      </c>
      <c r="Q7" s="14"/>
      <c r="R7" s="14">
        <f t="shared" ref="R7:R18" si="4">Q7</f>
        <v>0</v>
      </c>
      <c r="S7" s="14"/>
      <c r="T7" s="3"/>
      <c r="U7" s="3" t="e">
        <f t="shared" ref="U7:U25" si="5">(F7+N7+R7)/P7</f>
        <v>#DIV/0!</v>
      </c>
      <c r="V7" s="3" t="e">
        <f t="shared" si="3"/>
        <v>#DIV/0!</v>
      </c>
      <c r="W7" s="3">
        <v>12.8</v>
      </c>
      <c r="X7" s="3">
        <v>0</v>
      </c>
      <c r="Y7" s="3">
        <v>0</v>
      </c>
      <c r="Z7" s="3"/>
      <c r="AA7" s="3">
        <f t="shared" ref="AA7:AA25" si="6">R7*G7</f>
        <v>0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25">
      <c r="A8" s="3" t="s">
        <v>31</v>
      </c>
      <c r="B8" s="3" t="s">
        <v>29</v>
      </c>
      <c r="C8" s="3">
        <v>39</v>
      </c>
      <c r="D8" s="3"/>
      <c r="E8" s="3">
        <v>18</v>
      </c>
      <c r="F8" s="3"/>
      <c r="G8" s="4">
        <v>0.18</v>
      </c>
      <c r="H8" s="3"/>
      <c r="I8" s="3">
        <v>5034819</v>
      </c>
      <c r="J8" s="3">
        <v>20</v>
      </c>
      <c r="K8" s="3">
        <f t="shared" si="1"/>
        <v>-2</v>
      </c>
      <c r="L8" s="3"/>
      <c r="M8" s="3"/>
      <c r="N8" s="5">
        <v>360</v>
      </c>
      <c r="O8" s="3">
        <v>362</v>
      </c>
      <c r="P8" s="3">
        <f t="shared" si="2"/>
        <v>3.6</v>
      </c>
      <c r="Q8" s="14"/>
      <c r="R8" s="14">
        <f t="shared" si="4"/>
        <v>0</v>
      </c>
      <c r="S8" s="14"/>
      <c r="T8" s="3"/>
      <c r="U8" s="3">
        <f t="shared" si="5"/>
        <v>100</v>
      </c>
      <c r="V8" s="3">
        <f t="shared" si="3"/>
        <v>100</v>
      </c>
      <c r="W8" s="3">
        <v>29.6</v>
      </c>
      <c r="X8" s="3">
        <v>20.8</v>
      </c>
      <c r="Y8" s="3">
        <v>22.6</v>
      </c>
      <c r="Z8" s="3"/>
      <c r="AA8" s="3">
        <f t="shared" si="6"/>
        <v>0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25">
      <c r="A9" s="3" t="s">
        <v>32</v>
      </c>
      <c r="B9" s="3" t="s">
        <v>29</v>
      </c>
      <c r="C9" s="3">
        <v>291</v>
      </c>
      <c r="D9" s="3">
        <v>12</v>
      </c>
      <c r="E9" s="3">
        <v>66</v>
      </c>
      <c r="F9" s="3">
        <v>223</v>
      </c>
      <c r="G9" s="4">
        <v>0.1</v>
      </c>
      <c r="H9" s="3"/>
      <c r="I9" s="3">
        <f>VLOOKUP(A9,[1]Sheet!$A:$I,9,0)</f>
        <v>8444163</v>
      </c>
      <c r="J9" s="3">
        <v>70</v>
      </c>
      <c r="K9" s="3">
        <f t="shared" si="1"/>
        <v>-4</v>
      </c>
      <c r="L9" s="3"/>
      <c r="M9" s="3"/>
      <c r="N9" s="5">
        <v>0</v>
      </c>
      <c r="O9" s="3"/>
      <c r="P9" s="3">
        <f t="shared" si="2"/>
        <v>13.2</v>
      </c>
      <c r="Q9" s="14">
        <f>20*P9-N9-F9</f>
        <v>41</v>
      </c>
      <c r="R9" s="14">
        <v>50</v>
      </c>
      <c r="S9" s="14"/>
      <c r="T9" s="3"/>
      <c r="U9" s="3">
        <f t="shared" si="5"/>
        <v>20.681818181818183</v>
      </c>
      <c r="V9" s="3">
        <f t="shared" si="3"/>
        <v>16.893939393939394</v>
      </c>
      <c r="W9" s="3">
        <v>17.2</v>
      </c>
      <c r="X9" s="3">
        <v>31</v>
      </c>
      <c r="Y9" s="3">
        <v>46.2</v>
      </c>
      <c r="Z9" s="3"/>
      <c r="AA9" s="3">
        <f t="shared" si="6"/>
        <v>5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25">
      <c r="A10" s="15" t="s">
        <v>33</v>
      </c>
      <c r="B10" s="15" t="s">
        <v>29</v>
      </c>
      <c r="C10" s="15">
        <v>836</v>
      </c>
      <c r="D10" s="15">
        <v>7</v>
      </c>
      <c r="E10" s="15">
        <v>391</v>
      </c>
      <c r="F10" s="15">
        <v>412</v>
      </c>
      <c r="G10" s="16">
        <v>0.2</v>
      </c>
      <c r="H10" s="15"/>
      <c r="I10" s="15">
        <f>VLOOKUP(A10,[1]Sheet!$A:$I,9,0)</f>
        <v>5038411</v>
      </c>
      <c r="J10" s="15">
        <v>400</v>
      </c>
      <c r="K10" s="15">
        <f t="shared" si="1"/>
        <v>-9</v>
      </c>
      <c r="L10" s="15"/>
      <c r="M10" s="15"/>
      <c r="N10" s="17">
        <v>108</v>
      </c>
      <c r="O10" s="15">
        <v>104</v>
      </c>
      <c r="P10" s="15">
        <f t="shared" si="2"/>
        <v>78.2</v>
      </c>
      <c r="Q10" s="18">
        <f>20*P10-N10-F10</f>
        <v>1044</v>
      </c>
      <c r="R10" s="18">
        <v>1100</v>
      </c>
      <c r="S10" s="18"/>
      <c r="T10" s="15"/>
      <c r="U10" s="15">
        <f t="shared" si="5"/>
        <v>20.716112531969308</v>
      </c>
      <c r="V10" s="15">
        <f t="shared" si="3"/>
        <v>6.6496163682864449</v>
      </c>
      <c r="W10" s="15">
        <v>70.2</v>
      </c>
      <c r="X10" s="15">
        <v>88.6</v>
      </c>
      <c r="Y10" s="15">
        <v>34.6</v>
      </c>
      <c r="Z10" s="15" t="s">
        <v>34</v>
      </c>
      <c r="AA10" s="15">
        <f t="shared" si="6"/>
        <v>220</v>
      </c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5">
      <c r="A11" s="3" t="s">
        <v>35</v>
      </c>
      <c r="B11" s="3" t="s">
        <v>36</v>
      </c>
      <c r="C11" s="3">
        <v>147.351</v>
      </c>
      <c r="D11" s="3"/>
      <c r="E11" s="3">
        <v>119.199</v>
      </c>
      <c r="F11" s="3">
        <v>16.882000000000001</v>
      </c>
      <c r="G11" s="4">
        <v>1</v>
      </c>
      <c r="H11" s="3"/>
      <c r="I11" s="3">
        <f>VLOOKUP(A11,[1]Sheet!$A:$I,9,0)</f>
        <v>5038572</v>
      </c>
      <c r="J11" s="3">
        <v>115.908</v>
      </c>
      <c r="K11" s="3">
        <f t="shared" si="1"/>
        <v>3.2909999999999968</v>
      </c>
      <c r="L11" s="3"/>
      <c r="M11" s="3"/>
      <c r="N11" s="5">
        <v>300</v>
      </c>
      <c r="O11" s="3">
        <v>282.03100000000001</v>
      </c>
      <c r="P11" s="3">
        <f t="shared" si="2"/>
        <v>23.8398</v>
      </c>
      <c r="Q11" s="14">
        <v>160</v>
      </c>
      <c r="R11" s="14">
        <f t="shared" si="4"/>
        <v>160</v>
      </c>
      <c r="S11" s="14"/>
      <c r="T11" s="3"/>
      <c r="U11" s="3">
        <f t="shared" si="5"/>
        <v>20.003607412813867</v>
      </c>
      <c r="V11" s="3">
        <f t="shared" si="3"/>
        <v>13.29214171259826</v>
      </c>
      <c r="W11" s="3">
        <v>30.363</v>
      </c>
      <c r="X11" s="3">
        <v>29.24</v>
      </c>
      <c r="Y11" s="3">
        <v>22.126999999999999</v>
      </c>
      <c r="Z11" s="3"/>
      <c r="AA11" s="3">
        <f t="shared" si="6"/>
        <v>160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hidden="1" x14ac:dyDescent="0.25">
      <c r="A12" s="15" t="s">
        <v>37</v>
      </c>
      <c r="B12" s="15" t="s">
        <v>29</v>
      </c>
      <c r="C12" s="15">
        <v>1124</v>
      </c>
      <c r="D12" s="15"/>
      <c r="E12" s="15">
        <v>414</v>
      </c>
      <c r="F12" s="15">
        <v>672</v>
      </c>
      <c r="G12" s="16">
        <v>0.2</v>
      </c>
      <c r="H12" s="15"/>
      <c r="I12" s="15">
        <f>VLOOKUP(A12,[1]Sheet!$A:$I,9,0)</f>
        <v>5038459</v>
      </c>
      <c r="J12" s="15">
        <v>423</v>
      </c>
      <c r="K12" s="15">
        <f t="shared" si="1"/>
        <v>-9</v>
      </c>
      <c r="L12" s="15"/>
      <c r="M12" s="15"/>
      <c r="N12" s="17">
        <v>0</v>
      </c>
      <c r="O12" s="15"/>
      <c r="P12" s="15">
        <f t="shared" si="2"/>
        <v>82.8</v>
      </c>
      <c r="Q12" s="18">
        <f>20*P12-N12-F12</f>
        <v>984</v>
      </c>
      <c r="R12" s="18">
        <v>1000</v>
      </c>
      <c r="S12" s="18"/>
      <c r="T12" s="15"/>
      <c r="U12" s="15">
        <f t="shared" si="5"/>
        <v>20.193236714975846</v>
      </c>
      <c r="V12" s="15">
        <f t="shared" si="3"/>
        <v>8.1159420289855078</v>
      </c>
      <c r="W12" s="15">
        <v>59.6</v>
      </c>
      <c r="X12" s="15">
        <v>100.4</v>
      </c>
      <c r="Y12" s="15">
        <v>47</v>
      </c>
      <c r="Z12" s="15" t="s">
        <v>34</v>
      </c>
      <c r="AA12" s="15">
        <f t="shared" si="6"/>
        <v>200</v>
      </c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5">
      <c r="A13" s="15" t="s">
        <v>38</v>
      </c>
      <c r="B13" s="15" t="s">
        <v>36</v>
      </c>
      <c r="C13" s="15">
        <v>275.08</v>
      </c>
      <c r="D13" s="15"/>
      <c r="E13" s="15">
        <v>93.165000000000006</v>
      </c>
      <c r="F13" s="15">
        <v>173.05</v>
      </c>
      <c r="G13" s="16">
        <v>1</v>
      </c>
      <c r="H13" s="15"/>
      <c r="I13" s="15">
        <f>VLOOKUP(A13,[1]Sheet!$A:$I,9,0)</f>
        <v>5038596</v>
      </c>
      <c r="J13" s="15">
        <v>93.04</v>
      </c>
      <c r="K13" s="15">
        <f t="shared" si="1"/>
        <v>0.125</v>
      </c>
      <c r="L13" s="15"/>
      <c r="M13" s="15"/>
      <c r="N13" s="17">
        <v>0</v>
      </c>
      <c r="O13" s="15"/>
      <c r="P13" s="15">
        <f t="shared" si="2"/>
        <v>18.633000000000003</v>
      </c>
      <c r="Q13" s="18">
        <f>20*P13-N13-F13</f>
        <v>199.61000000000007</v>
      </c>
      <c r="R13" s="18">
        <v>200</v>
      </c>
      <c r="S13" s="18"/>
      <c r="T13" s="15">
        <v>200</v>
      </c>
      <c r="U13" s="15">
        <f t="shared" si="5"/>
        <v>20.020930606987601</v>
      </c>
      <c r="V13" s="15">
        <f t="shared" si="3"/>
        <v>9.2872859979606073</v>
      </c>
      <c r="W13" s="15">
        <v>15.144</v>
      </c>
      <c r="X13" s="15">
        <v>28.266999999999999</v>
      </c>
      <c r="Y13" s="15">
        <v>28.959</v>
      </c>
      <c r="Z13" s="15" t="s">
        <v>34</v>
      </c>
      <c r="AA13" s="15">
        <f t="shared" si="6"/>
        <v>200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5">
      <c r="A14" s="15" t="s">
        <v>39</v>
      </c>
      <c r="B14" s="15" t="s">
        <v>36</v>
      </c>
      <c r="C14" s="15">
        <v>68.713999999999999</v>
      </c>
      <c r="D14" s="15"/>
      <c r="E14" s="15">
        <v>44.777999999999999</v>
      </c>
      <c r="F14" s="15">
        <v>-2.81</v>
      </c>
      <c r="G14" s="16">
        <v>1</v>
      </c>
      <c r="H14" s="15"/>
      <c r="I14" s="15">
        <f>VLOOKUP(A14,[1]Sheet!$A:$I,9,0)</f>
        <v>8785204</v>
      </c>
      <c r="J14" s="15">
        <v>49.195999999999998</v>
      </c>
      <c r="K14" s="15">
        <f t="shared" si="1"/>
        <v>-4.4179999999999993</v>
      </c>
      <c r="L14" s="15"/>
      <c r="M14" s="15"/>
      <c r="N14" s="17">
        <v>400</v>
      </c>
      <c r="O14" s="15">
        <v>289.702</v>
      </c>
      <c r="P14" s="15">
        <f t="shared" si="2"/>
        <v>8.9556000000000004</v>
      </c>
      <c r="Q14" s="18"/>
      <c r="R14" s="18">
        <f t="shared" si="4"/>
        <v>0</v>
      </c>
      <c r="S14" s="18"/>
      <c r="T14" s="15">
        <v>200</v>
      </c>
      <c r="U14" s="15">
        <f t="shared" si="5"/>
        <v>44.351020590468529</v>
      </c>
      <c r="V14" s="15">
        <f t="shared" si="3"/>
        <v>44.351020590468529</v>
      </c>
      <c r="W14" s="15">
        <v>28.660599999999999</v>
      </c>
      <c r="X14" s="15"/>
      <c r="Y14" s="15">
        <v>0</v>
      </c>
      <c r="Z14" s="15" t="s">
        <v>34</v>
      </c>
      <c r="AA14" s="15">
        <f t="shared" si="6"/>
        <v>0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5">
      <c r="A15" s="3" t="s">
        <v>40</v>
      </c>
      <c r="B15" s="3" t="s">
        <v>36</v>
      </c>
      <c r="C15" s="3">
        <v>442.47</v>
      </c>
      <c r="D15" s="3"/>
      <c r="E15" s="3">
        <v>196.20400000000001</v>
      </c>
      <c r="F15" s="3">
        <v>216.964</v>
      </c>
      <c r="G15" s="4">
        <v>1</v>
      </c>
      <c r="H15" s="3"/>
      <c r="I15" s="3">
        <f>VLOOKUP(A15,[1]Sheet!$A:$I,9,0)</f>
        <v>6159901</v>
      </c>
      <c r="J15" s="3">
        <v>212.61500000000001</v>
      </c>
      <c r="K15" s="3">
        <f t="shared" si="1"/>
        <v>-16.411000000000001</v>
      </c>
      <c r="L15" s="3"/>
      <c r="M15" s="3"/>
      <c r="N15" s="5">
        <v>805</v>
      </c>
      <c r="O15" s="3">
        <v>441.553</v>
      </c>
      <c r="P15" s="3">
        <f t="shared" si="2"/>
        <v>39.2408</v>
      </c>
      <c r="Q15" s="14"/>
      <c r="R15" s="14">
        <f t="shared" si="4"/>
        <v>0</v>
      </c>
      <c r="S15" s="14"/>
      <c r="T15" s="3"/>
      <c r="U15" s="3">
        <f t="shared" si="5"/>
        <v>26.043403804203788</v>
      </c>
      <c r="V15" s="3">
        <f t="shared" si="3"/>
        <v>26.043403804203788</v>
      </c>
      <c r="W15" s="3">
        <v>67.406400000000005</v>
      </c>
      <c r="X15" s="3">
        <v>65.572800000000001</v>
      </c>
      <c r="Y15" s="3">
        <v>34.907400000000003</v>
      </c>
      <c r="Z15" s="3"/>
      <c r="AA15" s="3">
        <f t="shared" si="6"/>
        <v>0</v>
      </c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hidden="1" x14ac:dyDescent="0.25">
      <c r="A16" s="3" t="s">
        <v>41</v>
      </c>
      <c r="B16" s="3" t="s">
        <v>29</v>
      </c>
      <c r="C16" s="3">
        <v>670</v>
      </c>
      <c r="D16" s="3"/>
      <c r="E16" s="3">
        <v>336</v>
      </c>
      <c r="F16" s="3">
        <v>302</v>
      </c>
      <c r="G16" s="4">
        <v>0.2</v>
      </c>
      <c r="H16" s="3"/>
      <c r="I16" s="3">
        <f>VLOOKUP(A16,[1]Sheet!$A:$I,9,0)</f>
        <v>3350128</v>
      </c>
      <c r="J16" s="3">
        <v>336</v>
      </c>
      <c r="K16" s="3">
        <f t="shared" si="1"/>
        <v>0</v>
      </c>
      <c r="L16" s="3"/>
      <c r="M16" s="3"/>
      <c r="N16" s="5">
        <v>132</v>
      </c>
      <c r="O16" s="3">
        <v>130</v>
      </c>
      <c r="P16" s="3">
        <f t="shared" si="2"/>
        <v>67.2</v>
      </c>
      <c r="Q16" s="14">
        <f>20*P16-N16-F16</f>
        <v>910</v>
      </c>
      <c r="R16" s="14">
        <v>950</v>
      </c>
      <c r="S16" s="14"/>
      <c r="T16" s="3"/>
      <c r="U16" s="3">
        <f t="shared" si="5"/>
        <v>20.595238095238095</v>
      </c>
      <c r="V16" s="3">
        <f t="shared" si="3"/>
        <v>6.458333333333333</v>
      </c>
      <c r="W16" s="3">
        <v>61</v>
      </c>
      <c r="X16" s="3">
        <v>72.2</v>
      </c>
      <c r="Y16" s="3">
        <v>86.4</v>
      </c>
      <c r="Z16" s="3"/>
      <c r="AA16" s="3">
        <f t="shared" si="6"/>
        <v>190</v>
      </c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x14ac:dyDescent="0.25">
      <c r="A17" s="3" t="s">
        <v>42</v>
      </c>
      <c r="B17" s="3" t="s">
        <v>36</v>
      </c>
      <c r="C17" s="3">
        <v>121.747</v>
      </c>
      <c r="D17" s="3"/>
      <c r="E17" s="3">
        <v>70.58</v>
      </c>
      <c r="F17" s="3">
        <v>42.406999999999996</v>
      </c>
      <c r="G17" s="4">
        <v>1</v>
      </c>
      <c r="H17" s="3"/>
      <c r="I17" s="3">
        <f>VLOOKUP(A17,[1]Sheet!$A:$I,9,0)</f>
        <v>2700001</v>
      </c>
      <c r="J17" s="3">
        <v>71.418999999999997</v>
      </c>
      <c r="K17" s="3">
        <f t="shared" si="1"/>
        <v>-0.83899999999999864</v>
      </c>
      <c r="L17" s="3"/>
      <c r="M17" s="3"/>
      <c r="N17" s="5">
        <v>420</v>
      </c>
      <c r="O17" s="3">
        <v>371.58699999999999</v>
      </c>
      <c r="P17" s="3">
        <f t="shared" si="2"/>
        <v>14.116</v>
      </c>
      <c r="Q17" s="14"/>
      <c r="R17" s="14">
        <f t="shared" si="4"/>
        <v>0</v>
      </c>
      <c r="S17" s="14"/>
      <c r="T17" s="3">
        <v>200</v>
      </c>
      <c r="U17" s="3">
        <f t="shared" si="5"/>
        <v>32.75765089260414</v>
      </c>
      <c r="V17" s="3">
        <f t="shared" si="3"/>
        <v>32.75765089260414</v>
      </c>
      <c r="W17" s="3">
        <v>35.120600000000003</v>
      </c>
      <c r="X17" s="3">
        <v>33.045000000000002</v>
      </c>
      <c r="Y17" s="3">
        <v>17.218</v>
      </c>
      <c r="Z17" s="3"/>
      <c r="AA17" s="3">
        <f t="shared" si="6"/>
        <v>0</v>
      </c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25">
      <c r="A18" s="3" t="s">
        <v>43</v>
      </c>
      <c r="B18" s="3" t="s">
        <v>36</v>
      </c>
      <c r="C18" s="3">
        <v>22.030999999999999</v>
      </c>
      <c r="D18" s="3"/>
      <c r="E18" s="3">
        <v>13.097</v>
      </c>
      <c r="F18" s="3"/>
      <c r="G18" s="4">
        <v>1</v>
      </c>
      <c r="H18" s="3"/>
      <c r="I18" s="3">
        <f>VLOOKUP(A18,[1]Sheet!$A:$I,9,0)</f>
        <v>6159949</v>
      </c>
      <c r="J18" s="3">
        <v>13.329000000000001</v>
      </c>
      <c r="K18" s="3">
        <f t="shared" si="1"/>
        <v>-0.23200000000000109</v>
      </c>
      <c r="L18" s="3"/>
      <c r="M18" s="3"/>
      <c r="N18" s="5">
        <v>70</v>
      </c>
      <c r="O18" s="3">
        <v>39.286000000000001</v>
      </c>
      <c r="P18" s="3">
        <f t="shared" si="2"/>
        <v>2.6193999999999997</v>
      </c>
      <c r="Q18" s="14">
        <v>30</v>
      </c>
      <c r="R18" s="14">
        <f t="shared" si="4"/>
        <v>30</v>
      </c>
      <c r="S18" s="14"/>
      <c r="T18" s="3"/>
      <c r="U18" s="3">
        <f t="shared" si="5"/>
        <v>38.176681682828132</v>
      </c>
      <c r="V18" s="3">
        <f t="shared" si="3"/>
        <v>26.723677177979692</v>
      </c>
      <c r="W18" s="3">
        <v>5.2358000000000002</v>
      </c>
      <c r="X18" s="3">
        <v>3.903</v>
      </c>
      <c r="Y18" s="3">
        <v>3.9336000000000002</v>
      </c>
      <c r="Z18" s="3"/>
      <c r="AA18" s="3">
        <f t="shared" si="6"/>
        <v>30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25">
      <c r="A19" s="3" t="s">
        <v>44</v>
      </c>
      <c r="B19" s="3" t="s">
        <v>29</v>
      </c>
      <c r="C19" s="3">
        <v>422</v>
      </c>
      <c r="D19" s="3"/>
      <c r="E19" s="3">
        <v>224</v>
      </c>
      <c r="F19" s="3">
        <v>164</v>
      </c>
      <c r="G19" s="4">
        <v>0.2</v>
      </c>
      <c r="H19" s="3"/>
      <c r="I19" s="3">
        <f>VLOOKUP(A19,[1]Sheet!$A:$I,9,0)</f>
        <v>9877076</v>
      </c>
      <c r="J19" s="3">
        <v>225</v>
      </c>
      <c r="K19" s="3">
        <f t="shared" si="1"/>
        <v>-1</v>
      </c>
      <c r="L19" s="3"/>
      <c r="M19" s="3"/>
      <c r="N19" s="5">
        <v>0</v>
      </c>
      <c r="O19" s="3">
        <v>226</v>
      </c>
      <c r="P19" s="3">
        <f t="shared" si="2"/>
        <v>44.8</v>
      </c>
      <c r="Q19" s="14">
        <f>20*P19-N19-F19</f>
        <v>732</v>
      </c>
      <c r="R19" s="14">
        <v>750</v>
      </c>
      <c r="S19" s="14"/>
      <c r="T19" s="3"/>
      <c r="U19" s="3">
        <f t="shared" si="5"/>
        <v>20.401785714285715</v>
      </c>
      <c r="V19" s="3">
        <f t="shared" si="3"/>
        <v>3.660714285714286</v>
      </c>
      <c r="W19" s="3">
        <v>54.2</v>
      </c>
      <c r="X19" s="3">
        <v>65.400000000000006</v>
      </c>
      <c r="Y19" s="3">
        <v>18.2</v>
      </c>
      <c r="Z19" s="3"/>
      <c r="AA19" s="3">
        <f t="shared" si="6"/>
        <v>150</v>
      </c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hidden="1" x14ac:dyDescent="0.25">
      <c r="A20" s="3" t="s">
        <v>45</v>
      </c>
      <c r="B20" s="3" t="s">
        <v>29</v>
      </c>
      <c r="C20" s="3">
        <v>470</v>
      </c>
      <c r="D20" s="3">
        <v>1</v>
      </c>
      <c r="E20" s="3">
        <v>143</v>
      </c>
      <c r="F20" s="3">
        <v>297</v>
      </c>
      <c r="G20" s="4">
        <v>0.14000000000000001</v>
      </c>
      <c r="H20" s="3"/>
      <c r="I20" s="3">
        <f>VLOOKUP(A20,[1]Sheet!$A:$I,9,0)</f>
        <v>9988391</v>
      </c>
      <c r="J20" s="3">
        <v>151</v>
      </c>
      <c r="K20" s="3">
        <f t="shared" si="1"/>
        <v>-8</v>
      </c>
      <c r="L20" s="3"/>
      <c r="M20" s="3"/>
      <c r="N20" s="5">
        <v>0</v>
      </c>
      <c r="O20" s="3"/>
      <c r="P20" s="3">
        <f t="shared" si="2"/>
        <v>28.6</v>
      </c>
      <c r="Q20" s="14">
        <f>20*P20-N20-F20</f>
        <v>275</v>
      </c>
      <c r="R20" s="14">
        <v>300</v>
      </c>
      <c r="S20" s="14"/>
      <c r="T20" s="3"/>
      <c r="U20" s="3">
        <f t="shared" si="5"/>
        <v>20.874125874125873</v>
      </c>
      <c r="V20" s="3">
        <f t="shared" si="3"/>
        <v>10.384615384615383</v>
      </c>
      <c r="W20" s="3">
        <v>25.6</v>
      </c>
      <c r="X20" s="3">
        <v>51.4</v>
      </c>
      <c r="Y20" s="3">
        <v>24.2</v>
      </c>
      <c r="Z20" s="3"/>
      <c r="AA20" s="3">
        <f t="shared" si="6"/>
        <v>42.000000000000007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hidden="1" x14ac:dyDescent="0.25">
      <c r="A21" s="3" t="s">
        <v>46</v>
      </c>
      <c r="B21" s="3" t="s">
        <v>29</v>
      </c>
      <c r="C21" s="3">
        <v>256</v>
      </c>
      <c r="D21" s="3"/>
      <c r="E21" s="3">
        <v>197</v>
      </c>
      <c r="F21" s="3">
        <v>3</v>
      </c>
      <c r="G21" s="4">
        <v>0.1</v>
      </c>
      <c r="H21" s="3"/>
      <c r="I21" s="3">
        <f>VLOOKUP(A21,[1]Sheet!$A:$I,9,0)</f>
        <v>8444187</v>
      </c>
      <c r="J21" s="3">
        <v>203</v>
      </c>
      <c r="K21" s="3">
        <f t="shared" si="1"/>
        <v>-6</v>
      </c>
      <c r="L21" s="3"/>
      <c r="M21" s="3"/>
      <c r="N21" s="5">
        <v>0</v>
      </c>
      <c r="O21" s="3">
        <v>549</v>
      </c>
      <c r="P21" s="3">
        <f t="shared" si="2"/>
        <v>39.4</v>
      </c>
      <c r="Q21" s="14">
        <v>800</v>
      </c>
      <c r="R21" s="14">
        <v>800</v>
      </c>
      <c r="S21" s="14"/>
      <c r="T21" s="3"/>
      <c r="U21" s="3">
        <f t="shared" si="5"/>
        <v>20.38071065989848</v>
      </c>
      <c r="V21" s="3">
        <f t="shared" si="3"/>
        <v>7.6142131979695438E-2</v>
      </c>
      <c r="W21" s="3">
        <v>66.400000000000006</v>
      </c>
      <c r="X21" s="3">
        <v>60.2</v>
      </c>
      <c r="Y21" s="3">
        <v>71.599999999999994</v>
      </c>
      <c r="Z21" s="3"/>
      <c r="AA21" s="3">
        <f t="shared" si="6"/>
        <v>80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 hidden="1" x14ac:dyDescent="0.25">
      <c r="A22" s="3" t="s">
        <v>47</v>
      </c>
      <c r="B22" s="3" t="s">
        <v>29</v>
      </c>
      <c r="C22" s="3">
        <v>100</v>
      </c>
      <c r="D22" s="3"/>
      <c r="E22" s="3">
        <v>67</v>
      </c>
      <c r="F22" s="3">
        <v>11</v>
      </c>
      <c r="G22" s="4">
        <v>0.2</v>
      </c>
      <c r="H22" s="3"/>
      <c r="I22" s="3">
        <f>VLOOKUP(A22,[1]Sheet!$A:$I,9,0)</f>
        <v>783798</v>
      </c>
      <c r="J22" s="3">
        <v>84</v>
      </c>
      <c r="K22" s="3">
        <f t="shared" si="1"/>
        <v>-17</v>
      </c>
      <c r="L22" s="3"/>
      <c r="M22" s="3"/>
      <c r="N22" s="5">
        <v>234</v>
      </c>
      <c r="O22" s="3">
        <v>228</v>
      </c>
      <c r="P22" s="3">
        <f t="shared" si="2"/>
        <v>13.4</v>
      </c>
      <c r="Q22" s="14">
        <f>20*P22-N22-F22</f>
        <v>23</v>
      </c>
      <c r="R22" s="14">
        <v>30</v>
      </c>
      <c r="S22" s="14"/>
      <c r="T22" s="3"/>
      <c r="U22" s="3">
        <f t="shared" si="5"/>
        <v>20.522388059701491</v>
      </c>
      <c r="V22" s="3">
        <f t="shared" si="3"/>
        <v>18.283582089552237</v>
      </c>
      <c r="W22" s="3">
        <v>24.8</v>
      </c>
      <c r="X22" s="3">
        <v>33.4</v>
      </c>
      <c r="Y22" s="3">
        <v>36.200000000000003</v>
      </c>
      <c r="Z22" s="3"/>
      <c r="AA22" s="3">
        <f t="shared" si="6"/>
        <v>6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 x14ac:dyDescent="0.25">
      <c r="A23" s="15" t="s">
        <v>48</v>
      </c>
      <c r="B23" s="15" t="s">
        <v>36</v>
      </c>
      <c r="C23" s="15">
        <v>513.13199999999995</v>
      </c>
      <c r="D23" s="15"/>
      <c r="E23" s="15">
        <v>184.107</v>
      </c>
      <c r="F23" s="15">
        <v>294.69900000000001</v>
      </c>
      <c r="G23" s="16">
        <v>1</v>
      </c>
      <c r="H23" s="15"/>
      <c r="I23" s="15">
        <f>VLOOKUP(A23,[1]Sheet!$A:$I,9,0)</f>
        <v>783811</v>
      </c>
      <c r="J23" s="15">
        <v>201.749</v>
      </c>
      <c r="K23" s="15">
        <f t="shared" si="1"/>
        <v>-17.641999999999996</v>
      </c>
      <c r="L23" s="15"/>
      <c r="M23" s="15"/>
      <c r="N23" s="17">
        <v>105</v>
      </c>
      <c r="O23" s="15">
        <v>128.31800000000001</v>
      </c>
      <c r="P23" s="15">
        <f t="shared" si="2"/>
        <v>36.821399999999997</v>
      </c>
      <c r="Q23" s="18">
        <f>20*P23-N23-F23</f>
        <v>336.72899999999987</v>
      </c>
      <c r="R23" s="18">
        <v>350</v>
      </c>
      <c r="S23" s="18"/>
      <c r="T23" s="15"/>
      <c r="U23" s="15">
        <f t="shared" si="5"/>
        <v>20.360415410603618</v>
      </c>
      <c r="V23" s="15">
        <f t="shared" si="3"/>
        <v>10.855073408398379</v>
      </c>
      <c r="W23" s="15">
        <v>46.736800000000002</v>
      </c>
      <c r="X23" s="15">
        <v>67.001999999999995</v>
      </c>
      <c r="Y23" s="15">
        <v>2.1716000000000002</v>
      </c>
      <c r="Z23" s="15" t="s">
        <v>34</v>
      </c>
      <c r="AA23" s="15">
        <f t="shared" si="6"/>
        <v>350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 hidden="1" x14ac:dyDescent="0.25">
      <c r="A24" s="3" t="s">
        <v>49</v>
      </c>
      <c r="B24" s="3" t="s">
        <v>29</v>
      </c>
      <c r="C24" s="3">
        <v>221</v>
      </c>
      <c r="D24" s="3"/>
      <c r="E24" s="3">
        <v>83</v>
      </c>
      <c r="F24" s="3">
        <v>114</v>
      </c>
      <c r="G24" s="4">
        <v>0.2</v>
      </c>
      <c r="H24" s="3"/>
      <c r="I24" s="3">
        <f>VLOOKUP(A24,[1]Sheet!$A:$I,9,0)</f>
        <v>783804</v>
      </c>
      <c r="J24" s="3">
        <v>105</v>
      </c>
      <c r="K24" s="3">
        <f t="shared" si="1"/>
        <v>-22</v>
      </c>
      <c r="L24" s="3"/>
      <c r="M24" s="3"/>
      <c r="N24" s="5">
        <v>0</v>
      </c>
      <c r="O24" s="3">
        <v>158</v>
      </c>
      <c r="P24" s="3">
        <f t="shared" si="2"/>
        <v>16.600000000000001</v>
      </c>
      <c r="Q24" s="14">
        <f>20*P24-N24-F24</f>
        <v>218</v>
      </c>
      <c r="R24" s="14">
        <v>250</v>
      </c>
      <c r="S24" s="14"/>
      <c r="T24" s="3"/>
      <c r="U24" s="3">
        <f t="shared" si="5"/>
        <v>21.927710843373493</v>
      </c>
      <c r="V24" s="3">
        <f t="shared" si="3"/>
        <v>6.8674698795180715</v>
      </c>
      <c r="W24" s="3">
        <v>28</v>
      </c>
      <c r="X24" s="3">
        <v>29.4</v>
      </c>
      <c r="Y24" s="3">
        <v>27.8</v>
      </c>
      <c r="Z24" s="3"/>
      <c r="AA24" s="3">
        <f t="shared" si="6"/>
        <v>50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 x14ac:dyDescent="0.25">
      <c r="A25" s="15" t="s">
        <v>50</v>
      </c>
      <c r="B25" s="15" t="s">
        <v>36</v>
      </c>
      <c r="C25" s="15">
        <v>240.28100000000001</v>
      </c>
      <c r="D25" s="15"/>
      <c r="E25" s="15">
        <v>191.94200000000001</v>
      </c>
      <c r="F25" s="15">
        <v>-3.4409999999999998</v>
      </c>
      <c r="G25" s="16">
        <v>1</v>
      </c>
      <c r="H25" s="15"/>
      <c r="I25" s="15">
        <f>VLOOKUP(A25,[1]Sheet!$A:$I,9,0)</f>
        <v>783828</v>
      </c>
      <c r="J25" s="15">
        <v>193.126</v>
      </c>
      <c r="K25" s="15">
        <f t="shared" si="1"/>
        <v>-1.1839999999999975</v>
      </c>
      <c r="L25" s="15"/>
      <c r="M25" s="15"/>
      <c r="N25" s="17">
        <v>210</v>
      </c>
      <c r="O25" s="15">
        <v>380.00599999999997</v>
      </c>
      <c r="P25" s="15">
        <f t="shared" si="2"/>
        <v>38.388400000000004</v>
      </c>
      <c r="Q25" s="18">
        <v>800</v>
      </c>
      <c r="R25" s="18">
        <v>1300</v>
      </c>
      <c r="S25" s="18">
        <v>2000</v>
      </c>
      <c r="T25" s="19"/>
      <c r="U25" s="15">
        <f t="shared" si="5"/>
        <v>39.245162601202445</v>
      </c>
      <c r="V25" s="15">
        <f t="shared" si="3"/>
        <v>5.3807660647487259</v>
      </c>
      <c r="W25" s="15">
        <v>46.254399999999997</v>
      </c>
      <c r="X25" s="15">
        <v>78.475200000000001</v>
      </c>
      <c r="Y25" s="15">
        <v>30.730799999999999</v>
      </c>
      <c r="Z25" s="15" t="s">
        <v>34</v>
      </c>
      <c r="AA25" s="15">
        <f t="shared" si="6"/>
        <v>1300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x14ac:dyDescent="0.25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2" x14ac:dyDescent="0.2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2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x14ac:dyDescent="0.25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x14ac:dyDescent="0.2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 x14ac:dyDescent="0.2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2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2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x14ac:dyDescent="0.2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2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x14ac:dyDescent="0.2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x14ac:dyDescent="0.2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x14ac:dyDescent="0.2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 x14ac:dyDescent="0.2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 x14ac:dyDescent="0.2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2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x14ac:dyDescent="0.2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x14ac:dyDescent="0.2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2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x14ac:dyDescent="0.2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x14ac:dyDescent="0.2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x14ac:dyDescent="0.2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2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2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2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2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x14ac:dyDescent="0.2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x14ac:dyDescent="0.2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2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x14ac:dyDescent="0.2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x14ac:dyDescent="0.2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x14ac:dyDescent="0.2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x14ac:dyDescent="0.2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x14ac:dyDescent="0.2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2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2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x14ac:dyDescent="0.2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2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2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2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2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x14ac:dyDescent="0.2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x14ac:dyDescent="0.2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2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x14ac:dyDescent="0.2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x14ac:dyDescent="0.2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x14ac:dyDescent="0.2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x14ac:dyDescent="0.2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x14ac:dyDescent="0.2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x14ac:dyDescent="0.2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x14ac:dyDescent="0.2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2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x14ac:dyDescent="0.2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x14ac:dyDescent="0.2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x14ac:dyDescent="0.2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x14ac:dyDescent="0.2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x14ac:dyDescent="0.2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x14ac:dyDescent="0.2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x14ac:dyDescent="0.2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x14ac:dyDescent="0.2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x14ac:dyDescent="0.2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x14ac:dyDescent="0.2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x14ac:dyDescent="0.2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x14ac:dyDescent="0.2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x14ac:dyDescent="0.2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x14ac:dyDescent="0.2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x14ac:dyDescent="0.2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x14ac:dyDescent="0.2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x14ac:dyDescent="0.2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x14ac:dyDescent="0.2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x14ac:dyDescent="0.2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x14ac:dyDescent="0.2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x14ac:dyDescent="0.2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x14ac:dyDescent="0.2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x14ac:dyDescent="0.2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x14ac:dyDescent="0.2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x14ac:dyDescent="0.2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x14ac:dyDescent="0.2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x14ac:dyDescent="0.2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x14ac:dyDescent="0.2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x14ac:dyDescent="0.2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x14ac:dyDescent="0.2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x14ac:dyDescent="0.2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x14ac:dyDescent="0.2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x14ac:dyDescent="0.2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x14ac:dyDescent="0.2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x14ac:dyDescent="0.2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x14ac:dyDescent="0.2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x14ac:dyDescent="0.2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x14ac:dyDescent="0.2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x14ac:dyDescent="0.2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x14ac:dyDescent="0.2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x14ac:dyDescent="0.2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x14ac:dyDescent="0.2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x14ac:dyDescent="0.2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x14ac:dyDescent="0.2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x14ac:dyDescent="0.2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x14ac:dyDescent="0.2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x14ac:dyDescent="0.2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x14ac:dyDescent="0.2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x14ac:dyDescent="0.2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x14ac:dyDescent="0.2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x14ac:dyDescent="0.2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x14ac:dyDescent="0.2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x14ac:dyDescent="0.2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x14ac:dyDescent="0.2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x14ac:dyDescent="0.2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x14ac:dyDescent="0.2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x14ac:dyDescent="0.2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x14ac:dyDescent="0.2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x14ac:dyDescent="0.2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x14ac:dyDescent="0.2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x14ac:dyDescent="0.2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x14ac:dyDescent="0.2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x14ac:dyDescent="0.2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x14ac:dyDescent="0.2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x14ac:dyDescent="0.2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x14ac:dyDescent="0.2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x14ac:dyDescent="0.2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x14ac:dyDescent="0.2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x14ac:dyDescent="0.2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x14ac:dyDescent="0.2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x14ac:dyDescent="0.2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x14ac:dyDescent="0.2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x14ac:dyDescent="0.2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x14ac:dyDescent="0.2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x14ac:dyDescent="0.2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x14ac:dyDescent="0.2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x14ac:dyDescent="0.2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x14ac:dyDescent="0.2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x14ac:dyDescent="0.2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x14ac:dyDescent="0.2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x14ac:dyDescent="0.2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x14ac:dyDescent="0.2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x14ac:dyDescent="0.2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x14ac:dyDescent="0.2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x14ac:dyDescent="0.2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x14ac:dyDescent="0.2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x14ac:dyDescent="0.2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x14ac:dyDescent="0.2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x14ac:dyDescent="0.2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x14ac:dyDescent="0.2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x14ac:dyDescent="0.2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x14ac:dyDescent="0.2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x14ac:dyDescent="0.2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x14ac:dyDescent="0.2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x14ac:dyDescent="0.2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x14ac:dyDescent="0.2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x14ac:dyDescent="0.2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x14ac:dyDescent="0.2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x14ac:dyDescent="0.2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x14ac:dyDescent="0.2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x14ac:dyDescent="0.2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x14ac:dyDescent="0.2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x14ac:dyDescent="0.2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x14ac:dyDescent="0.2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x14ac:dyDescent="0.2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x14ac:dyDescent="0.2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x14ac:dyDescent="0.2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x14ac:dyDescent="0.2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x14ac:dyDescent="0.2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x14ac:dyDescent="0.2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x14ac:dyDescent="0.2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x14ac:dyDescent="0.2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x14ac:dyDescent="0.2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x14ac:dyDescent="0.2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x14ac:dyDescent="0.2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x14ac:dyDescent="0.2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x14ac:dyDescent="0.2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x14ac:dyDescent="0.2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x14ac:dyDescent="0.2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x14ac:dyDescent="0.2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x14ac:dyDescent="0.2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x14ac:dyDescent="0.2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x14ac:dyDescent="0.2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x14ac:dyDescent="0.2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x14ac:dyDescent="0.2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x14ac:dyDescent="0.2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x14ac:dyDescent="0.2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x14ac:dyDescent="0.2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x14ac:dyDescent="0.2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x14ac:dyDescent="0.2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x14ac:dyDescent="0.2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x14ac:dyDescent="0.2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x14ac:dyDescent="0.2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x14ac:dyDescent="0.2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x14ac:dyDescent="0.2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x14ac:dyDescent="0.2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x14ac:dyDescent="0.2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x14ac:dyDescent="0.2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x14ac:dyDescent="0.2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x14ac:dyDescent="0.2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x14ac:dyDescent="0.2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x14ac:dyDescent="0.2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x14ac:dyDescent="0.2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x14ac:dyDescent="0.2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x14ac:dyDescent="0.2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x14ac:dyDescent="0.2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x14ac:dyDescent="0.2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x14ac:dyDescent="0.2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x14ac:dyDescent="0.2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x14ac:dyDescent="0.2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1:52" x14ac:dyDescent="0.2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1:52" x14ac:dyDescent="0.2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1:52" x14ac:dyDescent="0.2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1:52" x14ac:dyDescent="0.2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1:52" x14ac:dyDescent="0.2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1:52" x14ac:dyDescent="0.2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1:52" x14ac:dyDescent="0.2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1:52" x14ac:dyDescent="0.2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1:52" x14ac:dyDescent="0.2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1:52" x14ac:dyDescent="0.2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1:52" x14ac:dyDescent="0.2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1:52" x14ac:dyDescent="0.2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1:52" x14ac:dyDescent="0.2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1:52" x14ac:dyDescent="0.2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1:52" x14ac:dyDescent="0.2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1:52" x14ac:dyDescent="0.2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1:52" x14ac:dyDescent="0.2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1:52" x14ac:dyDescent="0.2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1:52" x14ac:dyDescent="0.2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1:52" x14ac:dyDescent="0.2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1:52" x14ac:dyDescent="0.2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1:52" x14ac:dyDescent="0.2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1:52" x14ac:dyDescent="0.2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1:52" x14ac:dyDescent="0.2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1:52" x14ac:dyDescent="0.2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spans="1:52" x14ac:dyDescent="0.2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spans="1:52" x14ac:dyDescent="0.2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spans="1:52" x14ac:dyDescent="0.2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spans="1:52" x14ac:dyDescent="0.2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spans="1:52" x14ac:dyDescent="0.2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spans="1:52" x14ac:dyDescent="0.2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spans="1:52" x14ac:dyDescent="0.2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spans="1:52" x14ac:dyDescent="0.2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1:52" x14ac:dyDescent="0.2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spans="1:52" x14ac:dyDescent="0.2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1:52" x14ac:dyDescent="0.2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spans="1:52" x14ac:dyDescent="0.2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spans="1:52" x14ac:dyDescent="0.2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1:52" x14ac:dyDescent="0.2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spans="1:52" x14ac:dyDescent="0.2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1:52" x14ac:dyDescent="0.2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1:52" x14ac:dyDescent="0.2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spans="1:52" x14ac:dyDescent="0.2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1:52" x14ac:dyDescent="0.2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spans="1:52" x14ac:dyDescent="0.2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1:52" x14ac:dyDescent="0.2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spans="1:52" x14ac:dyDescent="0.2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1:52" x14ac:dyDescent="0.2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spans="1:52" x14ac:dyDescent="0.2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1:52" x14ac:dyDescent="0.2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1:52" x14ac:dyDescent="0.2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1:52" x14ac:dyDescent="0.2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1:52" x14ac:dyDescent="0.2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spans="1:52" x14ac:dyDescent="0.2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spans="1:52" x14ac:dyDescent="0.2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spans="1:52" x14ac:dyDescent="0.2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spans="1:52" x14ac:dyDescent="0.2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spans="1:52" x14ac:dyDescent="0.2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spans="1:52" x14ac:dyDescent="0.2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spans="1:52" x14ac:dyDescent="0.2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spans="1:52" x14ac:dyDescent="0.2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1:52" x14ac:dyDescent="0.2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1:52" x14ac:dyDescent="0.2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1:52" x14ac:dyDescent="0.2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1:52" x14ac:dyDescent="0.2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1:52" x14ac:dyDescent="0.2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1:52" x14ac:dyDescent="0.2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1:52" x14ac:dyDescent="0.2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1:52" x14ac:dyDescent="0.2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1:52" x14ac:dyDescent="0.2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spans="1:52" x14ac:dyDescent="0.2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1:52" x14ac:dyDescent="0.2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spans="1:52" x14ac:dyDescent="0.2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1:52" x14ac:dyDescent="0.2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spans="1:52" x14ac:dyDescent="0.2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1:52" x14ac:dyDescent="0.2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spans="1:52" x14ac:dyDescent="0.2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1:52" x14ac:dyDescent="0.2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spans="1:52" x14ac:dyDescent="0.2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1:52" x14ac:dyDescent="0.2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1:52" x14ac:dyDescent="0.2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spans="1:52" x14ac:dyDescent="0.2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1:52" x14ac:dyDescent="0.2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spans="1:52" x14ac:dyDescent="0.2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1:52" x14ac:dyDescent="0.2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1:52" x14ac:dyDescent="0.2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1:52" x14ac:dyDescent="0.2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spans="1:52" x14ac:dyDescent="0.2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spans="1:52" x14ac:dyDescent="0.2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spans="1:52" x14ac:dyDescent="0.2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spans="1:52" x14ac:dyDescent="0.2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1:52" x14ac:dyDescent="0.2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1:52" x14ac:dyDescent="0.2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1:52" x14ac:dyDescent="0.2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1:52" x14ac:dyDescent="0.2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1:52" x14ac:dyDescent="0.2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1:52" x14ac:dyDescent="0.2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1:52" x14ac:dyDescent="0.2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1:52" x14ac:dyDescent="0.2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1:52" x14ac:dyDescent="0.2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1:52" x14ac:dyDescent="0.2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spans="1:52" x14ac:dyDescent="0.2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1:52" x14ac:dyDescent="0.2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spans="1:52" x14ac:dyDescent="0.2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1:52" x14ac:dyDescent="0.2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1:52" x14ac:dyDescent="0.2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1:52" x14ac:dyDescent="0.2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1:52" x14ac:dyDescent="0.2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1:52" x14ac:dyDescent="0.2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spans="1:52" x14ac:dyDescent="0.2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1:52" x14ac:dyDescent="0.2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spans="1:52" x14ac:dyDescent="0.2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1:52" x14ac:dyDescent="0.2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1:52" x14ac:dyDescent="0.2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1:52" x14ac:dyDescent="0.2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1:52" x14ac:dyDescent="0.2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1:52" x14ac:dyDescent="0.2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1:52" x14ac:dyDescent="0.2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1:52" x14ac:dyDescent="0.2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1:52" x14ac:dyDescent="0.2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spans="1:52" x14ac:dyDescent="0.2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spans="1:52" x14ac:dyDescent="0.2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spans="1:52" x14ac:dyDescent="0.2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spans="1:52" x14ac:dyDescent="0.2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1:52" x14ac:dyDescent="0.2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1:52" x14ac:dyDescent="0.2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1:52" x14ac:dyDescent="0.2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1:52" x14ac:dyDescent="0.2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1:52" x14ac:dyDescent="0.2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1:52" x14ac:dyDescent="0.2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1:52" x14ac:dyDescent="0.2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1:52" x14ac:dyDescent="0.2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1:52" x14ac:dyDescent="0.2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1:52" x14ac:dyDescent="0.2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1:52" x14ac:dyDescent="0.2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spans="1:52" x14ac:dyDescent="0.2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1:52" x14ac:dyDescent="0.2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spans="1:52" x14ac:dyDescent="0.2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1:52" x14ac:dyDescent="0.2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1:52" x14ac:dyDescent="0.2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1:52" x14ac:dyDescent="0.2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spans="1:52" x14ac:dyDescent="0.2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1:52" x14ac:dyDescent="0.2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spans="1:52" x14ac:dyDescent="0.2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1:52" x14ac:dyDescent="0.2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spans="1:52" x14ac:dyDescent="0.2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spans="1:52" x14ac:dyDescent="0.2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 spans="1:52" x14ac:dyDescent="0.2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 spans="1:52" x14ac:dyDescent="0.2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 spans="1:52" x14ac:dyDescent="0.2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 spans="1:52" x14ac:dyDescent="0.2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 spans="1:52" x14ac:dyDescent="0.2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 spans="1:52" x14ac:dyDescent="0.2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 spans="1:52" x14ac:dyDescent="0.2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 spans="1:52" x14ac:dyDescent="0.2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 spans="1:52" x14ac:dyDescent="0.2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 spans="1:52" x14ac:dyDescent="0.2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 spans="1:52" x14ac:dyDescent="0.2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 x14ac:dyDescent="0.2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 x14ac:dyDescent="0.2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 x14ac:dyDescent="0.2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 x14ac:dyDescent="0.2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 x14ac:dyDescent="0.2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 x14ac:dyDescent="0.2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 x14ac:dyDescent="0.2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 x14ac:dyDescent="0.2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 x14ac:dyDescent="0.2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 x14ac:dyDescent="0.2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 x14ac:dyDescent="0.2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 x14ac:dyDescent="0.2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spans="1:52" x14ac:dyDescent="0.2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 x14ac:dyDescent="0.2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 x14ac:dyDescent="0.2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 x14ac:dyDescent="0.2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 x14ac:dyDescent="0.2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 x14ac:dyDescent="0.2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 x14ac:dyDescent="0.2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 x14ac:dyDescent="0.2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 x14ac:dyDescent="0.2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 x14ac:dyDescent="0.2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 x14ac:dyDescent="0.2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 x14ac:dyDescent="0.2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 x14ac:dyDescent="0.2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 x14ac:dyDescent="0.2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 x14ac:dyDescent="0.2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 x14ac:dyDescent="0.2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spans="1:52" x14ac:dyDescent="0.2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 x14ac:dyDescent="0.2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 x14ac:dyDescent="0.2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 x14ac:dyDescent="0.2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 x14ac:dyDescent="0.2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 x14ac:dyDescent="0.2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 x14ac:dyDescent="0.2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 x14ac:dyDescent="0.2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 x14ac:dyDescent="0.2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 x14ac:dyDescent="0.2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 x14ac:dyDescent="0.2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 x14ac:dyDescent="0.2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 x14ac:dyDescent="0.2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 x14ac:dyDescent="0.2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 spans="1:52" x14ac:dyDescent="0.2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 spans="1:52" x14ac:dyDescent="0.2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 spans="1:52" x14ac:dyDescent="0.2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 spans="1:52" x14ac:dyDescent="0.2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 spans="1:52" x14ac:dyDescent="0.2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 spans="1:52" x14ac:dyDescent="0.2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 spans="1:52" x14ac:dyDescent="0.2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 spans="1:52" x14ac:dyDescent="0.2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 spans="1:52" x14ac:dyDescent="0.2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 spans="1:52" x14ac:dyDescent="0.2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 spans="1:52" x14ac:dyDescent="0.2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 spans="1:52" x14ac:dyDescent="0.2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 spans="1:52" x14ac:dyDescent="0.2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 spans="1:52" x14ac:dyDescent="0.2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 spans="1:52" x14ac:dyDescent="0.2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 spans="1:52" x14ac:dyDescent="0.2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 spans="1:52" x14ac:dyDescent="0.2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 spans="1:52" x14ac:dyDescent="0.2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 spans="1:52" x14ac:dyDescent="0.2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 spans="1:52" x14ac:dyDescent="0.2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 spans="1:52" x14ac:dyDescent="0.2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 spans="1:52" x14ac:dyDescent="0.2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 spans="1:52" x14ac:dyDescent="0.2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 spans="1:52" x14ac:dyDescent="0.2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 spans="1:52" x14ac:dyDescent="0.2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 spans="1:52" x14ac:dyDescent="0.2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 spans="1:52" x14ac:dyDescent="0.2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 spans="1:52" x14ac:dyDescent="0.2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 spans="1:52" x14ac:dyDescent="0.2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 spans="1:52" x14ac:dyDescent="0.2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 spans="1:52" x14ac:dyDescent="0.2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 spans="1:52" x14ac:dyDescent="0.2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 spans="1:52" x14ac:dyDescent="0.2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 spans="1:52" x14ac:dyDescent="0.2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 spans="1:52" x14ac:dyDescent="0.2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 spans="1:52" x14ac:dyDescent="0.2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 spans="1:52" x14ac:dyDescent="0.2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</sheetData>
  <autoFilter ref="A3:AA25" xr:uid="{539AB5A2-2431-40F8-9A0F-AE358073F003}">
    <filterColumn colId="6">
      <filters blank="1">
        <filter val="1,00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4</cp:revision>
  <dcterms:created xsi:type="dcterms:W3CDTF">2024-03-22T08:44:48Z</dcterms:created>
  <dcterms:modified xsi:type="dcterms:W3CDTF">2024-03-29T13:01:51Z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