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Sheet!$A$3:$AA$27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<sst xmlns="http://schemas.openxmlformats.org/spreadsheetml/2006/main" count="84" uniqueCount="54">
  <si>
    <t xml:space="preserve">Номенклатура</t>
  </si>
  <si>
    <t xml:space="preserve">Ед. изм.</t>
  </si>
  <si>
    <t xml:space="preserve">Начальный остаток</t>
  </si>
  <si>
    <t xml:space="preserve">Приход</t>
  </si>
  <si>
    <t xml:space="preserve">Расход</t>
  </si>
  <si>
    <t xml:space="preserve">Конечный остаток</t>
  </si>
  <si>
    <t xml:space="preserve">крат</t>
  </si>
  <si>
    <t xml:space="preserve">сроки</t>
  </si>
  <si>
    <t xml:space="preserve">метка</t>
  </si>
  <si>
    <t xml:space="preserve">заяв</t>
  </si>
  <si>
    <t xml:space="preserve">разн</t>
  </si>
  <si>
    <t xml:space="preserve">без опта</t>
  </si>
  <si>
    <t xml:space="preserve">опт</t>
  </si>
  <si>
    <t xml:space="preserve">заказ в пути</t>
  </si>
  <si>
    <t xml:space="preserve">ср нов</t>
  </si>
  <si>
    <t xml:space="preserve">расчет</t>
  </si>
  <si>
    <t xml:space="preserve">заказ филиала</t>
  </si>
  <si>
    <t xml:space="preserve">Комментарии филиала</t>
  </si>
  <si>
    <t xml:space="preserve">кон ост</t>
  </si>
  <si>
    <t xml:space="preserve">факт</t>
  </si>
  <si>
    <t xml:space="preserve">ср</t>
  </si>
  <si>
    <t xml:space="preserve">комментарии</t>
  </si>
  <si>
    <t xml:space="preserve">вес</t>
  </si>
  <si>
    <t xml:space="preserve">нет</t>
  </si>
  <si>
    <t xml:space="preserve">хотели</t>
  </si>
  <si>
    <t xml:space="preserve">22,03,</t>
  </si>
  <si>
    <t xml:space="preserve">12,03,</t>
  </si>
  <si>
    <t xml:space="preserve">26,02,</t>
  </si>
  <si>
    <t xml:space="preserve">20,02,</t>
  </si>
  <si>
    <t xml:space="preserve">06,02,</t>
  </si>
  <si>
    <t xml:space="preserve">9988421 Творожный Сыр 60 % С маринованными огурчиками и укропом  Останкино</t>
  </si>
  <si>
    <t xml:space="preserve">шт</t>
  </si>
  <si>
    <t xml:space="preserve">9988445 Плавленый Сыр 45%"С грибами" СТМ"ПапаМожет" 180 гр  Останкино</t>
  </si>
  <si>
    <t xml:space="preserve">Сыр "Пармезан" 40% колотый 100 гр  ОСТАНКИНО</t>
  </si>
  <si>
    <t xml:space="preserve">Сыр "Пармезан" 40% кусок 180 гр  ОСТАНКИНО</t>
  </si>
  <si>
    <t xml:space="preserve">Сыр ПАПА МОЖЕТ "Гауда Голд" 45 % 180 гр (10шт) Останкино</t>
  </si>
  <si>
    <t xml:space="preserve">Сыр ПАПА МОЖЕТ "Голландский традиционный" 45% 180 гр (10шт)  Останкино</t>
  </si>
  <si>
    <t xml:space="preserve">Сыр Папа Может "Голландский традиционный" 45%(-2,5 кг)(6 шт)  Останкино</t>
  </si>
  <si>
    <t xml:space="preserve">кг</t>
  </si>
  <si>
    <t xml:space="preserve">Сыр Папа Может Гауда  45% 200гр     Останкино</t>
  </si>
  <si>
    <t xml:space="preserve">Сыр Папа Может Гауда  45% вес     Останкино</t>
  </si>
  <si>
    <t xml:space="preserve">Сыр Папа Может Голландский  45% 200гр     Останкино</t>
  </si>
  <si>
    <t xml:space="preserve">Сыр Папа Может Голландский  45% вес      Останкино</t>
  </si>
  <si>
    <t xml:space="preserve">Сыр Папа Может Российский  50% вес    Останкино</t>
  </si>
  <si>
    <t xml:space="preserve">Сыр Папа Может Сливочный со вкусом.топл.молока 50% вес (=3,5кг)  Останкино</t>
  </si>
  <si>
    <t xml:space="preserve">Сыр Папа Может Тильзитер   45% вес      Останкино</t>
  </si>
  <si>
    <t xml:space="preserve">Сыр Папа Может Эдам 45% вес (=3,5кг)  Останкино</t>
  </si>
  <si>
    <t xml:space="preserve">Сыр Плавленый Сливочный Папа Может 55% 190гр  Останкино</t>
  </si>
  <si>
    <t xml:space="preserve">Сыр Творожный с зеленью 60% Папа может 140 гр.  Останкино</t>
  </si>
  <si>
    <t xml:space="preserve">Сыр полутвердый "Российский" с массовой долей жира 50%  Останкино</t>
  </si>
  <si>
    <t xml:space="preserve">Сыч/Прод Коровино Российский Оригин 50% ВЕС (3,5 кг)  Останкино</t>
  </si>
  <si>
    <t xml:space="preserve">Сыч/Прод Коровино Российский Оригин 50% ВЕС (5 кг)  ОСТАНКИНО</t>
  </si>
  <si>
    <t xml:space="preserve">Сыч/Прод Коровино Тильзитер Оригин 50% ВЕС (3,5 кг брус) СЗМЖ  Останкино</t>
  </si>
  <si>
    <t xml:space="preserve">Сыч/Прод Коровино Тильзитер Оригин 50% ВЕС (5 кг брус) СЗМЖ  ОСТАНКИНО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</si>
</sst>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_ ;[RED]\-0\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C9211E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4C5"/>
        <bgColor rgb="FFFFFF99"/>
      </patternFill>
    </fill>
    <fill>
      <patternFill patternType="solid">
        <fgColor rgb="FF92D050"/>
        <bgColor rgb="FF46D444"/>
      </patternFill>
    </fill>
    <fill>
      <patternFill patternType="solid">
        <fgColor rgb="FF758CE0"/>
        <bgColor rgb="FF969696"/>
      </patternFill>
    </fill>
    <fill>
      <patternFill patternType="solid">
        <fgColor rgb="FF46D444"/>
        <bgColor rgb="FF92D050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rial10px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58CE0"/>
      <rgbColor rgb="FF993366"/>
      <rgbColor rgb="FFFFF4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D444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49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S7" activeCellId="0" sqref="S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0"/>
    <col collapsed="false" customWidth="true" hidden="false" outlineLevel="0" max="2" min="2" style="0" width="4.14"/>
    <col collapsed="false" customWidth="true" hidden="false" outlineLevel="0" max="6" min="3" style="0" width="6.28"/>
    <col collapsed="false" customWidth="true" hidden="false" outlineLevel="0" max="7" min="7" style="1" width="4.57"/>
    <col collapsed="false" customWidth="true" hidden="false" outlineLevel="0" max="8" min="8" style="0" width="4.57"/>
    <col collapsed="false" customWidth="true" hidden="false" outlineLevel="0" max="9" min="9" style="0" width="9.43"/>
    <col collapsed="false" customWidth="true" hidden="false" outlineLevel="0" max="11" min="10" style="0" width="8"/>
    <col collapsed="false" customWidth="true" hidden="false" outlineLevel="0" max="14" min="12" style="0" width="1.14"/>
    <col collapsed="false" customWidth="true" hidden="false" outlineLevel="0" max="15" min="15" style="0" width="1.29"/>
    <col collapsed="false" customWidth="true" hidden="false" outlineLevel="0" max="18" min="16" style="0" width="8"/>
    <col collapsed="false" customWidth="true" hidden="false" outlineLevel="0" max="19" min="19" style="0" width="16.6"/>
    <col collapsed="false" customWidth="true" hidden="false" outlineLevel="0" max="21" min="20" style="0" width="5.7"/>
    <col collapsed="false" customWidth="true" hidden="false" outlineLevel="0" max="25" min="22" style="0" width="7.28"/>
    <col collapsed="false" customWidth="true" hidden="false" outlineLevel="0" max="26" min="26" style="0" width="14"/>
    <col collapsed="false" customWidth="true" hidden="false" outlineLevel="0" max="52" min="27" style="0" width="8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customFormat="false" ht="13.8" hidden="false" customHeight="false" outlineLevel="0" collapsed="false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13</v>
      </c>
      <c r="P3" s="4" t="s">
        <v>14</v>
      </c>
      <c r="Q3" s="6" t="s">
        <v>15</v>
      </c>
      <c r="R3" s="7" t="s">
        <v>16</v>
      </c>
      <c r="S3" s="7" t="s">
        <v>17</v>
      </c>
      <c r="T3" s="4" t="s">
        <v>18</v>
      </c>
      <c r="U3" s="4" t="s">
        <v>19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21</v>
      </c>
      <c r="AA3" s="4" t="s">
        <v>22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 t="s">
        <v>23</v>
      </c>
      <c r="O4" s="2" t="s">
        <v>24</v>
      </c>
      <c r="P4" s="2" t="s">
        <v>25</v>
      </c>
      <c r="Q4" s="2"/>
      <c r="R4" s="2"/>
      <c r="S4" s="2"/>
      <c r="T4" s="2"/>
      <c r="U4" s="2"/>
      <c r="V4" s="2" t="s">
        <v>26</v>
      </c>
      <c r="W4" s="2" t="s">
        <v>27</v>
      </c>
      <c r="X4" s="2" t="s">
        <v>28</v>
      </c>
      <c r="Y4" s="2" t="s">
        <v>29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customFormat="false" ht="13.8" hidden="false" customHeight="false" outlineLevel="0" collapsed="false">
      <c r="A5" s="2"/>
      <c r="B5" s="2"/>
      <c r="C5" s="2"/>
      <c r="D5" s="2"/>
      <c r="E5" s="8" t="n">
        <f aca="false">SUM(E6:E499)</f>
        <v>718.139</v>
      </c>
      <c r="F5" s="8" t="n">
        <f aca="false">SUM(F6:F499)</f>
        <v>2283.74</v>
      </c>
      <c r="G5" s="3"/>
      <c r="H5" s="2"/>
      <c r="I5" s="2"/>
      <c r="J5" s="8" t="n">
        <f aca="false">SUM(J6:J499)</f>
        <v>660.714</v>
      </c>
      <c r="K5" s="8" t="n">
        <f aca="false">SUM(K6:K499)</f>
        <v>57.425</v>
      </c>
      <c r="L5" s="8" t="n">
        <f aca="false">SUM(L6:L499)</f>
        <v>0</v>
      </c>
      <c r="M5" s="8" t="n">
        <f aca="false">SUM(M6:M499)</f>
        <v>0</v>
      </c>
      <c r="N5" s="8" t="n">
        <f aca="false">SUM(N6:N499)</f>
        <v>0</v>
      </c>
      <c r="O5" s="8" t="n">
        <f aca="false">SUM(O6:O499)</f>
        <v>3214.528</v>
      </c>
      <c r="P5" s="8" t="n">
        <f aca="false">SUM(P6:P499)</f>
        <v>143.6278</v>
      </c>
      <c r="Q5" s="8" t="n">
        <f aca="false">SUM(Q6:Q499)</f>
        <v>4180.954</v>
      </c>
      <c r="R5" s="8" t="n">
        <f aca="false">SUM(R6:R499)</f>
        <v>0</v>
      </c>
      <c r="S5" s="2"/>
      <c r="T5" s="2"/>
      <c r="U5" s="2"/>
      <c r="V5" s="8" t="n">
        <f aca="false">SUM(V6:V499)</f>
        <v>261.1852</v>
      </c>
      <c r="W5" s="8" t="n">
        <f aca="false">SUM(W6:W499)</f>
        <v>53.841</v>
      </c>
      <c r="X5" s="8" t="n">
        <f aca="false">SUM(X6:X499)</f>
        <v>160.789</v>
      </c>
      <c r="Y5" s="8" t="n">
        <f aca="false">SUM(Y6:Y499)</f>
        <v>70.0074</v>
      </c>
      <c r="Z5" s="2"/>
      <c r="AA5" s="8" t="n">
        <f aca="false">SUM(AA6:AA499)</f>
        <v>3696.414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customFormat="false" ht="13.8" hidden="false" customHeight="false" outlineLevel="0" collapsed="false">
      <c r="A6" s="2" t="s">
        <v>30</v>
      </c>
      <c r="B6" s="2" t="s">
        <v>31</v>
      </c>
      <c r="C6" s="2" t="n">
        <v>52</v>
      </c>
      <c r="D6" s="2"/>
      <c r="E6" s="2" t="n">
        <v>8</v>
      </c>
      <c r="F6" s="2" t="n">
        <v>38</v>
      </c>
      <c r="G6" s="3" t="n">
        <v>0.14</v>
      </c>
      <c r="H6" s="2"/>
      <c r="I6" s="2" t="n">
        <v>9988421</v>
      </c>
      <c r="J6" s="2" t="n">
        <v>9</v>
      </c>
      <c r="K6" s="2" t="n">
        <f aca="false">E6-J6</f>
        <v>-1</v>
      </c>
      <c r="L6" s="2"/>
      <c r="M6" s="2"/>
      <c r="N6" s="2"/>
      <c r="O6" s="2" t="n">
        <v>0</v>
      </c>
      <c r="P6" s="2" t="n">
        <f aca="false">E6/5</f>
        <v>1.6</v>
      </c>
      <c r="Q6" s="9"/>
      <c r="R6" s="9"/>
      <c r="S6" s="2"/>
      <c r="T6" s="2" t="n">
        <f aca="false">(F6+Q6)/P6</f>
        <v>23.75</v>
      </c>
      <c r="U6" s="2" t="n">
        <f aca="false">F6/P6</f>
        <v>23.75</v>
      </c>
      <c r="V6" s="2" t="n">
        <v>2.2</v>
      </c>
      <c r="W6" s="2" t="n">
        <v>0</v>
      </c>
      <c r="X6" s="2" t="n">
        <v>0</v>
      </c>
      <c r="Y6" s="2" t="n">
        <v>0</v>
      </c>
      <c r="Z6" s="2"/>
      <c r="AA6" s="2" t="n">
        <f aca="false">Q6*G6</f>
        <v>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customFormat="false" ht="13.8" hidden="false" customHeight="false" outlineLevel="0" collapsed="false">
      <c r="A7" s="2" t="s">
        <v>32</v>
      </c>
      <c r="B7" s="2" t="s">
        <v>31</v>
      </c>
      <c r="C7" s="2" t="n">
        <v>47</v>
      </c>
      <c r="D7" s="2" t="n">
        <v>1</v>
      </c>
      <c r="E7" s="2" t="n">
        <v>8</v>
      </c>
      <c r="F7" s="2" t="n">
        <v>39</v>
      </c>
      <c r="G7" s="3" t="n">
        <v>0.18</v>
      </c>
      <c r="H7" s="2"/>
      <c r="I7" s="2" t="n">
        <v>9988445</v>
      </c>
      <c r="J7" s="2" t="n">
        <v>8</v>
      </c>
      <c r="K7" s="2" t="n">
        <f aca="false">E7-J7</f>
        <v>0</v>
      </c>
      <c r="L7" s="2"/>
      <c r="M7" s="2"/>
      <c r="N7" s="2"/>
      <c r="O7" s="2" t="n">
        <v>0</v>
      </c>
      <c r="P7" s="2" t="n">
        <f aca="false">E7/5</f>
        <v>1.6</v>
      </c>
      <c r="Q7" s="9"/>
      <c r="R7" s="9"/>
      <c r="S7" s="2"/>
      <c r="T7" s="2" t="n">
        <f aca="false">(F7+Q7)/P7</f>
        <v>24.375</v>
      </c>
      <c r="U7" s="2" t="n">
        <f aca="false">F7/P7</f>
        <v>24.375</v>
      </c>
      <c r="V7" s="2" t="n">
        <v>2.8</v>
      </c>
      <c r="W7" s="2" t="n">
        <v>0</v>
      </c>
      <c r="X7" s="2" t="n">
        <v>0</v>
      </c>
      <c r="Y7" s="2" t="n">
        <v>0</v>
      </c>
      <c r="Z7" s="2"/>
      <c r="AA7" s="2" t="n">
        <f aca="false">Q7*G7</f>
        <v>0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customFormat="false" ht="13.8" hidden="false" customHeight="false" outlineLevel="0" collapsed="false">
      <c r="A8" s="2" t="s">
        <v>33</v>
      </c>
      <c r="B8" s="2" t="s">
        <v>31</v>
      </c>
      <c r="C8" s="2" t="n">
        <v>90</v>
      </c>
      <c r="D8" s="2" t="n">
        <v>8</v>
      </c>
      <c r="E8" s="2" t="n">
        <v>5</v>
      </c>
      <c r="F8" s="2" t="n">
        <v>92</v>
      </c>
      <c r="G8" s="3" t="n">
        <v>0.1</v>
      </c>
      <c r="H8" s="2"/>
      <c r="I8" s="2" t="n">
        <v>5034864</v>
      </c>
      <c r="J8" s="2" t="n">
        <v>5</v>
      </c>
      <c r="K8" s="2" t="n">
        <f aca="false">E8-J8</f>
        <v>0</v>
      </c>
      <c r="L8" s="2"/>
      <c r="M8" s="2"/>
      <c r="N8" s="2"/>
      <c r="O8" s="2" t="n">
        <v>0</v>
      </c>
      <c r="P8" s="2" t="n">
        <f aca="false">E8/5</f>
        <v>1</v>
      </c>
      <c r="Q8" s="9"/>
      <c r="R8" s="9"/>
      <c r="S8" s="2"/>
      <c r="T8" s="2" t="n">
        <f aca="false">(F8+Q8)/P8</f>
        <v>92</v>
      </c>
      <c r="U8" s="2" t="n">
        <f aca="false">F8/P8</f>
        <v>92</v>
      </c>
      <c r="V8" s="2" t="n">
        <v>0.4</v>
      </c>
      <c r="W8" s="2" t="n">
        <v>0.8</v>
      </c>
      <c r="X8" s="2" t="n">
        <v>0.6</v>
      </c>
      <c r="Y8" s="2" t="n">
        <v>1.2</v>
      </c>
      <c r="Z8" s="2"/>
      <c r="AA8" s="2" t="n">
        <f aca="false">Q8*G8</f>
        <v>0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customFormat="false" ht="13.8" hidden="false" customHeight="false" outlineLevel="0" collapsed="false">
      <c r="A9" s="2" t="s">
        <v>34</v>
      </c>
      <c r="B9" s="2" t="s">
        <v>31</v>
      </c>
      <c r="C9" s="2" t="n">
        <v>41</v>
      </c>
      <c r="D9" s="2" t="n">
        <v>12</v>
      </c>
      <c r="E9" s="2" t="n">
        <v>24</v>
      </c>
      <c r="F9" s="2" t="n">
        <v>13</v>
      </c>
      <c r="G9" s="3" t="n">
        <v>0.18</v>
      </c>
      <c r="H9" s="2"/>
      <c r="I9" s="2" t="n">
        <v>5034819</v>
      </c>
      <c r="J9" s="2" t="n">
        <v>24</v>
      </c>
      <c r="K9" s="2" t="n">
        <f aca="false">E9-J9</f>
        <v>0</v>
      </c>
      <c r="L9" s="2"/>
      <c r="M9" s="2"/>
      <c r="N9" s="2"/>
      <c r="O9" s="2" t="n">
        <v>10</v>
      </c>
      <c r="P9" s="2" t="n">
        <f aca="false">E9/5</f>
        <v>4.8</v>
      </c>
      <c r="Q9" s="9" t="n">
        <f aca="false">20*P9-F9</f>
        <v>83</v>
      </c>
      <c r="R9" s="9"/>
      <c r="S9" s="2"/>
      <c r="T9" s="2" t="n">
        <f aca="false">(F9+Q9)/P9</f>
        <v>20</v>
      </c>
      <c r="U9" s="2" t="n">
        <f aca="false">F9/P9</f>
        <v>2.70833333333333</v>
      </c>
      <c r="V9" s="2" t="n">
        <v>3.4</v>
      </c>
      <c r="W9" s="2" t="n">
        <v>3.6</v>
      </c>
      <c r="X9" s="2" t="n">
        <v>4</v>
      </c>
      <c r="Y9" s="2" t="n">
        <v>1.2</v>
      </c>
      <c r="Z9" s="2"/>
      <c r="AA9" s="2" t="n">
        <f aca="false">Q9*G9</f>
        <v>14.94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customFormat="false" ht="13.8" hidden="false" customHeight="false" outlineLevel="0" collapsed="false">
      <c r="A10" s="10" t="s">
        <v>35</v>
      </c>
      <c r="B10" s="2" t="s">
        <v>31</v>
      </c>
      <c r="C10" s="2"/>
      <c r="D10" s="2" t="n">
        <v>120</v>
      </c>
      <c r="E10" s="2"/>
      <c r="F10" s="2" t="n">
        <v>120</v>
      </c>
      <c r="G10" s="3" t="n">
        <v>0.18</v>
      </c>
      <c r="H10" s="2"/>
      <c r="I10" s="2"/>
      <c r="J10" s="2"/>
      <c r="K10" s="2" t="n">
        <f aca="false">E10-J10</f>
        <v>0</v>
      </c>
      <c r="L10" s="2"/>
      <c r="M10" s="2"/>
      <c r="N10" s="2"/>
      <c r="O10" s="2"/>
      <c r="P10" s="2" t="n">
        <f aca="false">E10/5</f>
        <v>0</v>
      </c>
      <c r="Q10" s="9"/>
      <c r="R10" s="9"/>
      <c r="S10" s="2"/>
      <c r="T10" s="2" t="e">
        <f aca="false">(F10+Q10)/P10</f>
        <v>#DIV/0!</v>
      </c>
      <c r="U10" s="2" t="e">
        <f aca="false">F10/P10</f>
        <v>#DIV/0!</v>
      </c>
      <c r="V10" s="2" t="n">
        <v>0.4</v>
      </c>
      <c r="W10" s="2" t="n">
        <v>0.4</v>
      </c>
      <c r="X10" s="2" t="n">
        <v>0.4</v>
      </c>
      <c r="Y10" s="2" t="n">
        <v>0.4</v>
      </c>
      <c r="Z10" s="2"/>
      <c r="AA10" s="2" t="n">
        <f aca="false">Q10*G10</f>
        <v>0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customFormat="false" ht="13.8" hidden="false" customHeight="false" outlineLevel="0" collapsed="false">
      <c r="A11" s="10" t="s">
        <v>36</v>
      </c>
      <c r="B11" s="2" t="s">
        <v>31</v>
      </c>
      <c r="C11" s="2"/>
      <c r="D11" s="2" t="n">
        <v>140</v>
      </c>
      <c r="E11" s="2"/>
      <c r="F11" s="2" t="n">
        <v>140</v>
      </c>
      <c r="G11" s="3" t="n">
        <v>0.18</v>
      </c>
      <c r="H11" s="2"/>
      <c r="I11" s="2"/>
      <c r="J11" s="2"/>
      <c r="K11" s="2" t="n">
        <f aca="false">E11-J11</f>
        <v>0</v>
      </c>
      <c r="L11" s="2"/>
      <c r="M11" s="2"/>
      <c r="N11" s="2"/>
      <c r="O11" s="2"/>
      <c r="P11" s="2" t="n">
        <f aca="false">E11/5</f>
        <v>0</v>
      </c>
      <c r="Q11" s="9"/>
      <c r="R11" s="9"/>
      <c r="S11" s="2"/>
      <c r="T11" s="2" t="e">
        <f aca="false">(F11+Q11)/P11</f>
        <v>#DIV/0!</v>
      </c>
      <c r="U11" s="2" t="e">
        <f aca="false">F11/P11</f>
        <v>#DIV/0!</v>
      </c>
      <c r="V11" s="2" t="n">
        <v>0.4</v>
      </c>
      <c r="W11" s="2" t="n">
        <v>0.4</v>
      </c>
      <c r="X11" s="2" t="n">
        <v>0.4</v>
      </c>
      <c r="Y11" s="2" t="n">
        <v>0.4</v>
      </c>
      <c r="Z11" s="2"/>
      <c r="AA11" s="2" t="n">
        <f aca="false">Q11*G11</f>
        <v>0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customFormat="false" ht="13.8" hidden="false" customHeight="false" outlineLevel="0" collapsed="false">
      <c r="A12" s="10" t="s">
        <v>37</v>
      </c>
      <c r="B12" s="2" t="s">
        <v>38</v>
      </c>
      <c r="C12" s="2"/>
      <c r="D12" s="2" t="n">
        <v>204.98</v>
      </c>
      <c r="E12" s="2"/>
      <c r="F12" s="2" t="n">
        <v>204.98</v>
      </c>
      <c r="G12" s="3" t="n">
        <v>1</v>
      </c>
      <c r="H12" s="2"/>
      <c r="I12" s="2"/>
      <c r="J12" s="2"/>
      <c r="K12" s="2" t="n">
        <f aca="false">E12-J12</f>
        <v>0</v>
      </c>
      <c r="L12" s="2"/>
      <c r="M12" s="2"/>
      <c r="N12" s="2"/>
      <c r="O12" s="2"/>
      <c r="P12" s="2" t="n">
        <f aca="false">E12/5</f>
        <v>0</v>
      </c>
      <c r="Q12" s="9"/>
      <c r="R12" s="9"/>
      <c r="S12" s="2"/>
      <c r="T12" s="2" t="e">
        <f aca="false">(F12+Q12)/P12</f>
        <v>#DIV/0!</v>
      </c>
      <c r="U12" s="2" t="e">
        <f aca="false">F12/P12</f>
        <v>#DIV/0!</v>
      </c>
      <c r="V12" s="2" t="n">
        <v>0.4</v>
      </c>
      <c r="W12" s="2" t="n">
        <v>0.4</v>
      </c>
      <c r="X12" s="2" t="n">
        <v>0.4</v>
      </c>
      <c r="Y12" s="2" t="n">
        <v>0.4</v>
      </c>
      <c r="Z12" s="2"/>
      <c r="AA12" s="2" t="n">
        <f aca="false">Q12*G12</f>
        <v>0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customFormat="false" ht="13.8" hidden="false" customHeight="false" outlineLevel="0" collapsed="false">
      <c r="A13" s="11" t="s">
        <v>39</v>
      </c>
      <c r="B13" s="11" t="s">
        <v>31</v>
      </c>
      <c r="C13" s="11" t="n">
        <v>82</v>
      </c>
      <c r="D13" s="11" t="n">
        <v>4</v>
      </c>
      <c r="E13" s="11" t="n">
        <v>64</v>
      </c>
      <c r="F13" s="11"/>
      <c r="G13" s="12" t="n">
        <v>0.2</v>
      </c>
      <c r="H13" s="11"/>
      <c r="I13" s="11" t="n">
        <v>3350111</v>
      </c>
      <c r="J13" s="11" t="n">
        <v>69</v>
      </c>
      <c r="K13" s="11" t="n">
        <f aca="false">E13-J13</f>
        <v>-5</v>
      </c>
      <c r="L13" s="11"/>
      <c r="M13" s="11"/>
      <c r="N13" s="11"/>
      <c r="O13" s="11" t="n">
        <v>116</v>
      </c>
      <c r="P13" s="11" t="n">
        <f aca="false">E13/5</f>
        <v>12.8</v>
      </c>
      <c r="Q13" s="13" t="n">
        <f aca="false">20*P13-F13</f>
        <v>256</v>
      </c>
      <c r="R13" s="13"/>
      <c r="S13" s="11"/>
      <c r="T13" s="11" t="n">
        <f aca="false">(F13+Q13)/P13</f>
        <v>20</v>
      </c>
      <c r="U13" s="11" t="n">
        <f aca="false">F13/P13</f>
        <v>0</v>
      </c>
      <c r="V13" s="11" t="n">
        <v>14.8</v>
      </c>
      <c r="W13" s="11" t="n">
        <v>0.8</v>
      </c>
      <c r="X13" s="11" t="n">
        <v>11.6</v>
      </c>
      <c r="Y13" s="11" t="n">
        <v>9.8</v>
      </c>
      <c r="Z13" s="11" t="s">
        <v>23</v>
      </c>
      <c r="AA13" s="11" t="n">
        <f aca="false">Q13*G13</f>
        <v>51.2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customFormat="false" ht="13.8" hidden="false" customHeight="false" outlineLevel="0" collapsed="false">
      <c r="A14" s="2" t="s">
        <v>40</v>
      </c>
      <c r="B14" s="2" t="s">
        <v>38</v>
      </c>
      <c r="C14" s="2" t="n">
        <v>555.585</v>
      </c>
      <c r="D14" s="2" t="n">
        <v>1.466</v>
      </c>
      <c r="E14" s="2" t="n">
        <v>41.505</v>
      </c>
      <c r="F14" s="2" t="n">
        <v>511.191</v>
      </c>
      <c r="G14" s="3" t="n">
        <v>1</v>
      </c>
      <c r="H14" s="2"/>
      <c r="I14" s="2" t="n">
        <v>2700005</v>
      </c>
      <c r="J14" s="2" t="n">
        <v>45.5</v>
      </c>
      <c r="K14" s="2" t="n">
        <f aca="false">E14-J14</f>
        <v>-3.995</v>
      </c>
      <c r="L14" s="2"/>
      <c r="M14" s="2"/>
      <c r="N14" s="2"/>
      <c r="O14" s="2" t="n">
        <v>0</v>
      </c>
      <c r="P14" s="2" t="n">
        <f aca="false">E14/5</f>
        <v>8.301</v>
      </c>
      <c r="Q14" s="9"/>
      <c r="R14" s="9"/>
      <c r="S14" s="2"/>
      <c r="T14" s="2" t="n">
        <f aca="false">(F14+Q14)/P14</f>
        <v>61.5818576075172</v>
      </c>
      <c r="U14" s="2" t="n">
        <f aca="false">F14/P14</f>
        <v>61.5818576075172</v>
      </c>
      <c r="V14" s="2" t="n">
        <v>3.446</v>
      </c>
      <c r="W14" s="2" t="n">
        <v>4.024</v>
      </c>
      <c r="X14" s="2" t="n">
        <v>7.8004</v>
      </c>
      <c r="Y14" s="2" t="n">
        <v>6.114</v>
      </c>
      <c r="Z14" s="2"/>
      <c r="AA14" s="2" t="n">
        <f aca="false">Q14*G14</f>
        <v>0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customFormat="false" ht="13.8" hidden="false" customHeight="false" outlineLevel="0" collapsed="false">
      <c r="A15" s="11" t="s">
        <v>41</v>
      </c>
      <c r="B15" s="11" t="s">
        <v>31</v>
      </c>
      <c r="C15" s="11" t="n">
        <v>113</v>
      </c>
      <c r="D15" s="11"/>
      <c r="E15" s="11" t="n">
        <v>64</v>
      </c>
      <c r="F15" s="11"/>
      <c r="G15" s="12" t="n">
        <v>0.2</v>
      </c>
      <c r="H15" s="11"/>
      <c r="I15" s="11" t="n">
        <v>3350104</v>
      </c>
      <c r="J15" s="11" t="n">
        <v>66</v>
      </c>
      <c r="K15" s="11" t="n">
        <f aca="false">E15-J15</f>
        <v>-2</v>
      </c>
      <c r="L15" s="11"/>
      <c r="M15" s="11"/>
      <c r="N15" s="11"/>
      <c r="O15" s="11" t="n">
        <v>128</v>
      </c>
      <c r="P15" s="11" t="n">
        <f aca="false">E15/5</f>
        <v>12.8</v>
      </c>
      <c r="Q15" s="13" t="n">
        <f aca="false">20*P15-F15</f>
        <v>256</v>
      </c>
      <c r="R15" s="13"/>
      <c r="S15" s="11"/>
      <c r="T15" s="11" t="n">
        <f aca="false">(F15+Q15)/P15</f>
        <v>20</v>
      </c>
      <c r="U15" s="11" t="n">
        <f aca="false">F15/P15</f>
        <v>0</v>
      </c>
      <c r="V15" s="11" t="n">
        <v>18.4</v>
      </c>
      <c r="W15" s="11" t="n">
        <v>6</v>
      </c>
      <c r="X15" s="11" t="n">
        <v>15.4</v>
      </c>
      <c r="Y15" s="11" t="n">
        <v>13.2</v>
      </c>
      <c r="Z15" s="11" t="s">
        <v>23</v>
      </c>
      <c r="AA15" s="11" t="n">
        <f aca="false">Q15*G15</f>
        <v>51.2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customFormat="false" ht="13.8" hidden="false" customHeight="false" outlineLevel="0" collapsed="false">
      <c r="A16" s="11" t="s">
        <v>42</v>
      </c>
      <c r="B16" s="11" t="s">
        <v>38</v>
      </c>
      <c r="C16" s="11" t="n">
        <v>69.245</v>
      </c>
      <c r="D16" s="11"/>
      <c r="E16" s="11"/>
      <c r="F16" s="11"/>
      <c r="G16" s="12" t="n">
        <v>1</v>
      </c>
      <c r="H16" s="11"/>
      <c r="I16" s="11" t="n">
        <v>2700002</v>
      </c>
      <c r="J16" s="11" t="n">
        <v>12.5</v>
      </c>
      <c r="K16" s="11" t="n">
        <f aca="false">E16-J16</f>
        <v>-12.5</v>
      </c>
      <c r="L16" s="11"/>
      <c r="M16" s="11"/>
      <c r="N16" s="11"/>
      <c r="O16" s="11" t="n">
        <v>141.235</v>
      </c>
      <c r="P16" s="11" t="n">
        <f aca="false">E16/5</f>
        <v>0</v>
      </c>
      <c r="Q16" s="13" t="n">
        <f aca="false">20*P16-F16</f>
        <v>0</v>
      </c>
      <c r="R16" s="13"/>
      <c r="S16" s="11"/>
      <c r="T16" s="11" t="e">
        <f aca="false">(F16+Q16)/P16</f>
        <v>#DIV/0!</v>
      </c>
      <c r="U16" s="11" t="e">
        <f aca="false">F16/P16</f>
        <v>#DIV/0!</v>
      </c>
      <c r="V16" s="11" t="n">
        <v>14.032</v>
      </c>
      <c r="W16" s="11" t="n">
        <v>5.833</v>
      </c>
      <c r="X16" s="11" t="n">
        <v>8.258</v>
      </c>
      <c r="Y16" s="11" t="n">
        <v>8.258</v>
      </c>
      <c r="Z16" s="11" t="s">
        <v>23</v>
      </c>
      <c r="AA16" s="11" t="n">
        <f aca="false">Q16*G16</f>
        <v>0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customFormat="false" ht="13.8" hidden="false" customHeight="false" outlineLevel="0" collapsed="false">
      <c r="A17" s="11" t="s">
        <v>43</v>
      </c>
      <c r="B17" s="11" t="s">
        <v>38</v>
      </c>
      <c r="C17" s="11" t="n">
        <v>82.503</v>
      </c>
      <c r="D17" s="11" t="n">
        <v>8.717</v>
      </c>
      <c r="E17" s="11" t="n">
        <v>53.512</v>
      </c>
      <c r="F17" s="11"/>
      <c r="G17" s="12" t="n">
        <v>1</v>
      </c>
      <c r="H17" s="11"/>
      <c r="I17" s="11" t="n">
        <v>2700004</v>
      </c>
      <c r="J17" s="11" t="n">
        <v>52.5</v>
      </c>
      <c r="K17" s="11" t="n">
        <f aca="false">E17-J17</f>
        <v>1.012</v>
      </c>
      <c r="L17" s="11"/>
      <c r="M17" s="11"/>
      <c r="N17" s="11"/>
      <c r="O17" s="11" t="n">
        <v>77.293</v>
      </c>
      <c r="P17" s="11" t="n">
        <f aca="false">E17/5</f>
        <v>10.7024</v>
      </c>
      <c r="Q17" s="13" t="n">
        <f aca="false">20*P17-F17</f>
        <v>214.048</v>
      </c>
      <c r="R17" s="13"/>
      <c r="S17" s="11"/>
      <c r="T17" s="11" t="n">
        <f aca="false">(F17+Q17)/P17</f>
        <v>20</v>
      </c>
      <c r="U17" s="11" t="n">
        <f aca="false">F17/P17</f>
        <v>0</v>
      </c>
      <c r="V17" s="11" t="n">
        <v>10.978</v>
      </c>
      <c r="W17" s="11" t="n">
        <v>11.673</v>
      </c>
      <c r="X17" s="11" t="n">
        <v>15.683</v>
      </c>
      <c r="Y17" s="11" t="n">
        <v>6.6072</v>
      </c>
      <c r="Z17" s="11" t="s">
        <v>23</v>
      </c>
      <c r="AA17" s="11" t="n">
        <f aca="false">Q17*G17</f>
        <v>214.048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customFormat="false" ht="13.8" hidden="false" customHeight="false" outlineLevel="0" collapsed="false">
      <c r="A18" s="2" t="s">
        <v>44</v>
      </c>
      <c r="B18" s="2" t="s">
        <v>38</v>
      </c>
      <c r="C18" s="2" t="n">
        <v>45.932</v>
      </c>
      <c r="D18" s="2" t="n">
        <v>7.451</v>
      </c>
      <c r="E18" s="2" t="n">
        <v>42.763</v>
      </c>
      <c r="F18" s="2" t="n">
        <v>7.146</v>
      </c>
      <c r="G18" s="3" t="n">
        <v>1</v>
      </c>
      <c r="H18" s="2"/>
      <c r="I18" s="2" t="n">
        <v>6159901</v>
      </c>
      <c r="J18" s="2" t="n">
        <v>46</v>
      </c>
      <c r="K18" s="2" t="n">
        <f aca="false">E18-J18</f>
        <v>-3.237</v>
      </c>
      <c r="L18" s="2"/>
      <c r="M18" s="2"/>
      <c r="N18" s="2"/>
      <c r="O18" s="2" t="n">
        <v>10</v>
      </c>
      <c r="P18" s="2" t="n">
        <f aca="false">E18/5</f>
        <v>8.5526</v>
      </c>
      <c r="Q18" s="9" t="n">
        <f aca="false">20*P18-F18</f>
        <v>163.906</v>
      </c>
      <c r="R18" s="9"/>
      <c r="S18" s="2"/>
      <c r="T18" s="2" t="n">
        <f aca="false">(F18+Q18)/P18</f>
        <v>20</v>
      </c>
      <c r="U18" s="2" t="n">
        <f aca="false">F18/P18</f>
        <v>0.835535392746066</v>
      </c>
      <c r="V18" s="2" t="n">
        <v>3.8136</v>
      </c>
      <c r="W18" s="2" t="n">
        <v>0</v>
      </c>
      <c r="X18" s="2" t="n">
        <v>3.9892</v>
      </c>
      <c r="Y18" s="2" t="n">
        <v>3.9892</v>
      </c>
      <c r="Z18" s="2"/>
      <c r="AA18" s="2" t="n">
        <f aca="false">Q18*G18</f>
        <v>163.906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customFormat="false" ht="13.8" hidden="false" customHeight="false" outlineLevel="0" collapsed="false">
      <c r="A19" s="2" t="s">
        <v>45</v>
      </c>
      <c r="B19" s="2" t="s">
        <v>38</v>
      </c>
      <c r="C19" s="2" t="n">
        <v>330.155</v>
      </c>
      <c r="D19" s="2" t="n">
        <v>20.4</v>
      </c>
      <c r="E19" s="2" t="n">
        <v>20.1</v>
      </c>
      <c r="F19" s="2" t="n">
        <v>310.055</v>
      </c>
      <c r="G19" s="3" t="n">
        <v>1</v>
      </c>
      <c r="H19" s="2"/>
      <c r="I19" s="2" t="n">
        <v>2700001</v>
      </c>
      <c r="J19" s="2" t="n">
        <v>15.5</v>
      </c>
      <c r="K19" s="2" t="n">
        <f aca="false">E19-J19</f>
        <v>4.6</v>
      </c>
      <c r="L19" s="2"/>
      <c r="M19" s="2"/>
      <c r="N19" s="2"/>
      <c r="O19" s="2" t="n">
        <v>0</v>
      </c>
      <c r="P19" s="2" t="n">
        <f aca="false">E19/5</f>
        <v>4.02</v>
      </c>
      <c r="Q19" s="9"/>
      <c r="R19" s="9"/>
      <c r="S19" s="2"/>
      <c r="T19" s="2" t="n">
        <f aca="false">(F19+Q19)/P19</f>
        <v>77.1281094527363</v>
      </c>
      <c r="U19" s="2" t="n">
        <f aca="false">F19/P19</f>
        <v>77.1281094527363</v>
      </c>
      <c r="V19" s="2" t="n">
        <v>2.672</v>
      </c>
      <c r="W19" s="2" t="n">
        <v>3.648</v>
      </c>
      <c r="X19" s="2" t="n">
        <v>2.743</v>
      </c>
      <c r="Y19" s="2" t="n">
        <v>1.526</v>
      </c>
      <c r="Z19" s="2"/>
      <c r="AA19" s="2" t="n">
        <f aca="false">Q19*G19</f>
        <v>0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customFormat="false" ht="13.8" hidden="false" customHeight="false" outlineLevel="0" collapsed="false">
      <c r="A20" s="2" t="s">
        <v>46</v>
      </c>
      <c r="B20" s="2" t="s">
        <v>38</v>
      </c>
      <c r="C20" s="2" t="n">
        <v>180.104</v>
      </c>
      <c r="D20" s="2"/>
      <c r="E20" s="2"/>
      <c r="F20" s="2" t="n">
        <v>176.126</v>
      </c>
      <c r="G20" s="3" t="n">
        <v>1</v>
      </c>
      <c r="H20" s="2"/>
      <c r="I20" s="2" t="n">
        <v>6159949</v>
      </c>
      <c r="J20" s="2"/>
      <c r="K20" s="2" t="n">
        <f aca="false">E20-J20</f>
        <v>0</v>
      </c>
      <c r="L20" s="2"/>
      <c r="M20" s="2"/>
      <c r="N20" s="2"/>
      <c r="O20" s="2" t="n">
        <v>0</v>
      </c>
      <c r="P20" s="2" t="n">
        <f aca="false">E20/5</f>
        <v>0</v>
      </c>
      <c r="Q20" s="9"/>
      <c r="R20" s="9"/>
      <c r="S20" s="2"/>
      <c r="T20" s="2" t="e">
        <f aca="false">(F20+Q20)/P20</f>
        <v>#DIV/0!</v>
      </c>
      <c r="U20" s="2" t="e">
        <f aca="false">F20/P20</f>
        <v>#DIV/0!</v>
      </c>
      <c r="V20" s="2" t="n">
        <v>1.3992</v>
      </c>
      <c r="W20" s="2" t="n">
        <v>2.863</v>
      </c>
      <c r="X20" s="2" t="n">
        <v>0.7406</v>
      </c>
      <c r="Y20" s="2" t="n">
        <v>0</v>
      </c>
      <c r="Z20" s="2"/>
      <c r="AA20" s="2" t="n">
        <f aca="false">Q20*G20</f>
        <v>0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customFormat="false" ht="13.8" hidden="false" customHeight="false" outlineLevel="0" collapsed="false">
      <c r="A21" s="2" t="s">
        <v>47</v>
      </c>
      <c r="B21" s="2" t="s">
        <v>31</v>
      </c>
      <c r="C21" s="2" t="n">
        <v>139</v>
      </c>
      <c r="D21" s="2" t="n">
        <v>15</v>
      </c>
      <c r="E21" s="2" t="n">
        <v>15</v>
      </c>
      <c r="F21" s="2" t="n">
        <v>136</v>
      </c>
      <c r="G21" s="3" t="n">
        <v>0.19</v>
      </c>
      <c r="H21" s="2"/>
      <c r="I21" s="2" t="n">
        <v>9877076</v>
      </c>
      <c r="J21" s="2" t="n">
        <v>15</v>
      </c>
      <c r="K21" s="2" t="n">
        <f aca="false">E21-J21</f>
        <v>0</v>
      </c>
      <c r="L21" s="2"/>
      <c r="M21" s="2"/>
      <c r="N21" s="2"/>
      <c r="O21" s="2" t="n">
        <v>0</v>
      </c>
      <c r="P21" s="2" t="n">
        <f aca="false">E21/5</f>
        <v>3</v>
      </c>
      <c r="Q21" s="9"/>
      <c r="R21" s="9"/>
      <c r="S21" s="2"/>
      <c r="T21" s="2" t="n">
        <f aca="false">(F21+Q21)/P21</f>
        <v>45.3333333333333</v>
      </c>
      <c r="U21" s="2" t="n">
        <f aca="false">F21/P21</f>
        <v>45.3333333333333</v>
      </c>
      <c r="V21" s="2" t="n">
        <v>4.6</v>
      </c>
      <c r="W21" s="2" t="n">
        <v>5.2</v>
      </c>
      <c r="X21" s="2" t="n">
        <v>16.8</v>
      </c>
      <c r="Y21" s="2" t="n">
        <v>7.6</v>
      </c>
      <c r="Z21" s="2"/>
      <c r="AA21" s="2" t="n">
        <f aca="false">Q21*G21</f>
        <v>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customFormat="false" ht="13.8" hidden="false" customHeight="false" outlineLevel="0" collapsed="false">
      <c r="A22" s="2" t="s">
        <v>48</v>
      </c>
      <c r="B22" s="2" t="s">
        <v>31</v>
      </c>
      <c r="C22" s="2" t="n">
        <v>69</v>
      </c>
      <c r="D22" s="2" t="n">
        <v>33</v>
      </c>
      <c r="E22" s="2" t="n">
        <v>21</v>
      </c>
      <c r="F22" s="2" t="n">
        <v>76</v>
      </c>
      <c r="G22" s="3" t="n">
        <v>0.14</v>
      </c>
      <c r="H22" s="2"/>
      <c r="I22" s="2" t="n">
        <v>9988391</v>
      </c>
      <c r="J22" s="2" t="n">
        <v>21</v>
      </c>
      <c r="K22" s="2" t="n">
        <f aca="false">E22-J22</f>
        <v>0</v>
      </c>
      <c r="L22" s="2"/>
      <c r="M22" s="2"/>
      <c r="N22" s="2"/>
      <c r="O22" s="2" t="n">
        <v>32</v>
      </c>
      <c r="P22" s="2" t="n">
        <f aca="false">E22/5</f>
        <v>4.2</v>
      </c>
      <c r="Q22" s="9" t="n">
        <f aca="false">20*P22-F22</f>
        <v>8</v>
      </c>
      <c r="R22" s="9"/>
      <c r="S22" s="2"/>
      <c r="T22" s="2" t="n">
        <f aca="false">(F22+Q22)/P22</f>
        <v>20</v>
      </c>
      <c r="U22" s="2" t="n">
        <f aca="false">F22/P22</f>
        <v>18.0952380952381</v>
      </c>
      <c r="V22" s="2" t="n">
        <v>7.2</v>
      </c>
      <c r="W22" s="2" t="n">
        <v>7</v>
      </c>
      <c r="X22" s="2" t="n">
        <v>8.2</v>
      </c>
      <c r="Y22" s="2" t="n">
        <v>8.2</v>
      </c>
      <c r="Z22" s="2"/>
      <c r="AA22" s="2" t="n">
        <f aca="false">Q22*G22</f>
        <v>1.12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customFormat="false" ht="13.8" hidden="false" customHeight="false" outlineLevel="0" collapsed="false">
      <c r="A23" s="10" t="s">
        <v>49</v>
      </c>
      <c r="B23" s="2" t="s">
        <v>38</v>
      </c>
      <c r="C23" s="2"/>
      <c r="D23" s="2" t="n">
        <v>110.995</v>
      </c>
      <c r="E23" s="2"/>
      <c r="F23" s="2" t="n">
        <v>110.995</v>
      </c>
      <c r="G23" s="3" t="n">
        <v>1</v>
      </c>
      <c r="H23" s="2"/>
      <c r="I23" s="2"/>
      <c r="J23" s="2"/>
      <c r="K23" s="2" t="n">
        <f aca="false">E23-J23</f>
        <v>0</v>
      </c>
      <c r="L23" s="2"/>
      <c r="M23" s="2"/>
      <c r="N23" s="2"/>
      <c r="O23" s="2"/>
      <c r="P23" s="2" t="n">
        <f aca="false">E23/5</f>
        <v>0</v>
      </c>
      <c r="Q23" s="9"/>
      <c r="R23" s="9"/>
      <c r="S23" s="2"/>
      <c r="T23" s="2" t="e">
        <f aca="false">(F23+Q23)/P23</f>
        <v>#DIV/0!</v>
      </c>
      <c r="U23" s="2" t="e">
        <f aca="false">F23/P23</f>
        <v>#DIV/0!</v>
      </c>
      <c r="V23" s="2" t="n">
        <v>0.4</v>
      </c>
      <c r="W23" s="2" t="n">
        <v>0.4</v>
      </c>
      <c r="X23" s="2" t="n">
        <v>0.4</v>
      </c>
      <c r="Y23" s="2" t="n">
        <v>0.4</v>
      </c>
      <c r="Z23" s="2"/>
      <c r="AA23" s="2" t="n">
        <f aca="false">Q23*G23</f>
        <v>0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customFormat="false" ht="13.8" hidden="false" customHeight="false" outlineLevel="0" collapsed="false">
      <c r="A24" s="10" t="s">
        <v>50</v>
      </c>
      <c r="B24" s="2" t="s">
        <v>38</v>
      </c>
      <c r="C24" s="2"/>
      <c r="D24" s="2" t="n">
        <v>115.74</v>
      </c>
      <c r="E24" s="2" t="n">
        <v>4.748</v>
      </c>
      <c r="F24" s="2" t="n">
        <v>110.992</v>
      </c>
      <c r="G24" s="3" t="n">
        <v>1</v>
      </c>
      <c r="H24" s="2"/>
      <c r="I24" s="2"/>
      <c r="J24" s="2"/>
      <c r="K24" s="2" t="n">
        <f aca="false">E24-J24</f>
        <v>4.748</v>
      </c>
      <c r="L24" s="2"/>
      <c r="M24" s="2"/>
      <c r="N24" s="2"/>
      <c r="O24" s="2"/>
      <c r="P24" s="2" t="n">
        <f aca="false">E24/5</f>
        <v>0.9496</v>
      </c>
      <c r="Q24" s="9"/>
      <c r="R24" s="9"/>
      <c r="S24" s="2"/>
      <c r="T24" s="2" t="n">
        <f aca="false">(F24+Q24)/P24</f>
        <v>116.882898062342</v>
      </c>
      <c r="U24" s="2" t="n">
        <f aca="false">F24/P24</f>
        <v>116.882898062342</v>
      </c>
      <c r="V24" s="2" t="n">
        <v>0.4</v>
      </c>
      <c r="W24" s="2" t="n">
        <v>0.4</v>
      </c>
      <c r="X24" s="2" t="n">
        <v>0.4</v>
      </c>
      <c r="Y24" s="2" t="n">
        <v>0.4</v>
      </c>
      <c r="Z24" s="2"/>
      <c r="AA24" s="2" t="n">
        <f aca="false">Q24*G24</f>
        <v>0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customFormat="false" ht="13.8" hidden="false" customHeight="false" outlineLevel="0" collapsed="false">
      <c r="A25" s="11" t="s">
        <v>51</v>
      </c>
      <c r="B25" s="11" t="s">
        <v>38</v>
      </c>
      <c r="C25" s="11" t="n">
        <v>275.03</v>
      </c>
      <c r="D25" s="11" t="n">
        <v>39.335</v>
      </c>
      <c r="E25" s="11" t="n">
        <v>241.23</v>
      </c>
      <c r="F25" s="11"/>
      <c r="G25" s="12" t="n">
        <v>1</v>
      </c>
      <c r="H25" s="11"/>
      <c r="I25" s="11" t="n">
        <v>783811</v>
      </c>
      <c r="J25" s="11" t="n">
        <v>254.714</v>
      </c>
      <c r="K25" s="11" t="n">
        <f aca="false">E25-J25</f>
        <v>-13.484</v>
      </c>
      <c r="L25" s="11"/>
      <c r="M25" s="11"/>
      <c r="N25" s="11"/>
      <c r="O25" s="11" t="n">
        <v>200</v>
      </c>
      <c r="P25" s="11" t="n">
        <f aca="false">E25/5</f>
        <v>48.246</v>
      </c>
      <c r="Q25" s="13" t="n">
        <v>700</v>
      </c>
      <c r="R25" s="13"/>
      <c r="S25" s="11"/>
      <c r="T25" s="11" t="n">
        <f aca="false">(F25+Q25)/P25</f>
        <v>14.5089748372922</v>
      </c>
      <c r="U25" s="11" t="n">
        <f aca="false">F25/P25</f>
        <v>0</v>
      </c>
      <c r="V25" s="11" t="n">
        <v>24.94</v>
      </c>
      <c r="W25" s="11" t="n">
        <v>0</v>
      </c>
      <c r="X25" s="11" t="n">
        <v>-0.024</v>
      </c>
      <c r="Y25" s="11" t="n">
        <v>-0.087</v>
      </c>
      <c r="Z25" s="11" t="s">
        <v>23</v>
      </c>
      <c r="AA25" s="11" t="n">
        <f aca="false">Q25*G25</f>
        <v>700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customFormat="false" ht="13.8" hidden="false" customHeight="false" outlineLevel="0" collapsed="false">
      <c r="A26" s="10" t="s">
        <v>52</v>
      </c>
      <c r="B26" s="2" t="s">
        <v>38</v>
      </c>
      <c r="C26" s="2"/>
      <c r="D26" s="2" t="n">
        <v>303.536</v>
      </c>
      <c r="E26" s="2" t="n">
        <v>105.281</v>
      </c>
      <c r="F26" s="2" t="n">
        <v>198.255</v>
      </c>
      <c r="G26" s="3" t="n">
        <v>1</v>
      </c>
      <c r="H26" s="2"/>
      <c r="I26" s="2"/>
      <c r="J26" s="2" t="n">
        <v>17</v>
      </c>
      <c r="K26" s="2" t="n">
        <f aca="false">E26-J26</f>
        <v>88.281</v>
      </c>
      <c r="L26" s="2"/>
      <c r="M26" s="2"/>
      <c r="N26" s="2"/>
      <c r="O26" s="2"/>
      <c r="P26" s="2" t="n">
        <f aca="false">E26/5</f>
        <v>21.0562</v>
      </c>
      <c r="Q26" s="9"/>
      <c r="R26" s="9"/>
      <c r="S26" s="2"/>
      <c r="T26" s="2" t="n">
        <f aca="false">(F26+Q26)/P26</f>
        <v>9.41551656994139</v>
      </c>
      <c r="U26" s="2" t="n">
        <f aca="false">F26/P26</f>
        <v>9.41551656994139</v>
      </c>
      <c r="V26" s="2" t="n">
        <v>0.4</v>
      </c>
      <c r="W26" s="2" t="n">
        <v>0.4</v>
      </c>
      <c r="X26" s="2" t="n">
        <v>0.4</v>
      </c>
      <c r="Y26" s="2" t="n">
        <v>0.4</v>
      </c>
      <c r="Z26" s="2"/>
      <c r="AA26" s="2" t="n">
        <f aca="false">Q26*G26</f>
        <v>0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customFormat="false" ht="13.8" hidden="false" customHeight="false" outlineLevel="0" collapsed="false">
      <c r="A27" s="11" t="s">
        <v>53</v>
      </c>
      <c r="B27" s="11" t="s">
        <v>38</v>
      </c>
      <c r="C27" s="11"/>
      <c r="D27" s="11"/>
      <c r="E27" s="11"/>
      <c r="F27" s="11"/>
      <c r="G27" s="12" t="n">
        <v>1</v>
      </c>
      <c r="H27" s="11"/>
      <c r="I27" s="11" t="n">
        <v>783828</v>
      </c>
      <c r="J27" s="11"/>
      <c r="K27" s="11" t="n">
        <f aca="false">E27-J27</f>
        <v>0</v>
      </c>
      <c r="L27" s="11"/>
      <c r="M27" s="11"/>
      <c r="N27" s="11"/>
      <c r="O27" s="11" t="n">
        <v>2500</v>
      </c>
      <c r="P27" s="11" t="n">
        <f aca="false">E27/5</f>
        <v>0</v>
      </c>
      <c r="Q27" s="13" t="n">
        <v>2500</v>
      </c>
      <c r="R27" s="13"/>
      <c r="S27" s="11"/>
      <c r="T27" s="11" t="e">
        <f aca="false">(F27+Q27)/P27</f>
        <v>#DIV/0!</v>
      </c>
      <c r="U27" s="11" t="e">
        <f aca="false">F27/P27</f>
        <v>#DIV/0!</v>
      </c>
      <c r="V27" s="11" t="n">
        <v>143.7044</v>
      </c>
      <c r="W27" s="11" t="n">
        <v>0</v>
      </c>
      <c r="X27" s="11" t="n">
        <v>62.5988</v>
      </c>
      <c r="Y27" s="11" t="n">
        <v>0</v>
      </c>
      <c r="Z27" s="11" t="s">
        <v>23</v>
      </c>
      <c r="AA27" s="11" t="n">
        <f aca="false">Q27*G27</f>
        <v>2500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</sheetData>
  <autoFilter ref="A3:AA2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2024-03-22T09:02:43Z</dcterms:created>
  <dc:creator>openpyxl</dc:creator>
  <dc:description/>
  <dc:language>ru-RU</dc:language>
  <cp:lastModifiedBy/>
  <dcterms:modified xsi:type="dcterms:W3CDTF">2024-03-23T13:22:22Z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