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12,24 Симф Ост\"/>
    </mc:Choice>
  </mc:AlternateContent>
  <xr:revisionPtr revIDLastSave="0" documentId="13_ncr:1_{8126AFE9-82B5-4298-A4B2-F92CAE49F47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7" i="1"/>
  <c r="AB8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7" i="1"/>
  <c r="V49" i="1"/>
  <c r="V53" i="1"/>
  <c r="V57" i="1"/>
  <c r="V61" i="1"/>
  <c r="V65" i="1"/>
  <c r="V69" i="1"/>
  <c r="V73" i="1"/>
  <c r="V91" i="1"/>
  <c r="V93" i="1"/>
  <c r="V95" i="1"/>
  <c r="V9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S50" i="1"/>
  <c r="V50" i="1" s="1"/>
  <c r="S51" i="1"/>
  <c r="V51" i="1" s="1"/>
  <c r="S52" i="1"/>
  <c r="V52" i="1" s="1"/>
  <c r="S53" i="1"/>
  <c r="S54" i="1"/>
  <c r="V54" i="1" s="1"/>
  <c r="S55" i="1"/>
  <c r="V55" i="1" s="1"/>
  <c r="S56" i="1"/>
  <c r="V56" i="1" s="1"/>
  <c r="S57" i="1"/>
  <c r="S58" i="1"/>
  <c r="V58" i="1" s="1"/>
  <c r="S59" i="1"/>
  <c r="V59" i="1" s="1"/>
  <c r="S60" i="1"/>
  <c r="V60" i="1" s="1"/>
  <c r="S61" i="1"/>
  <c r="S62" i="1"/>
  <c r="V62" i="1" s="1"/>
  <c r="S63" i="1"/>
  <c r="V63" i="1" s="1"/>
  <c r="S64" i="1"/>
  <c r="V64" i="1" s="1"/>
  <c r="S65" i="1"/>
  <c r="S66" i="1"/>
  <c r="V66" i="1" s="1"/>
  <c r="S67" i="1"/>
  <c r="V67" i="1" s="1"/>
  <c r="S68" i="1"/>
  <c r="V68" i="1" s="1"/>
  <c r="S69" i="1"/>
  <c r="S70" i="1"/>
  <c r="V70" i="1" s="1"/>
  <c r="S71" i="1"/>
  <c r="V71" i="1" s="1"/>
  <c r="S72" i="1"/>
  <c r="V72" i="1" s="1"/>
  <c r="S73" i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S92" i="1"/>
  <c r="V92" i="1" s="1"/>
  <c r="S93" i="1"/>
  <c r="S94" i="1"/>
  <c r="V94" i="1" s="1"/>
  <c r="S95" i="1"/>
  <c r="S96" i="1"/>
  <c r="V96" i="1" s="1"/>
  <c r="S97" i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7" i="1"/>
  <c r="V7" i="1" s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5" i="1"/>
  <c r="O46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K101" i="1"/>
  <c r="U101" i="1" s="1"/>
  <c r="K102" i="1"/>
  <c r="U102" i="1" s="1"/>
  <c r="K103" i="1"/>
  <c r="U103" i="1" s="1"/>
  <c r="K104" i="1"/>
  <c r="U104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7" i="1"/>
  <c r="J7" i="1" s="1"/>
  <c r="X6" i="1"/>
  <c r="AF6" i="1"/>
  <c r="W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F6" i="1"/>
  <c r="E6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1" i="1"/>
  <c r="AE101" i="1" s="1"/>
  <c r="G102" i="1"/>
  <c r="AE102" i="1" s="1"/>
  <c r="G103" i="1"/>
  <c r="AE103" i="1" s="1"/>
  <c r="G104" i="1"/>
  <c r="AE104" i="1" s="1"/>
  <c r="G7" i="1"/>
  <c r="AE7" i="1" s="1"/>
  <c r="N6" i="1" l="1"/>
  <c r="Y6" i="1"/>
  <c r="Z6" i="1"/>
  <c r="AB6" i="1"/>
  <c r="AE6" i="1"/>
  <c r="AA6" i="1"/>
  <c r="S6" i="1"/>
  <c r="O6" i="1"/>
  <c r="M6" i="1"/>
  <c r="L6" i="1"/>
  <c r="K6" i="1"/>
  <c r="J6" i="1"/>
  <c r="I6" i="1"/>
</calcChain>
</file>

<file path=xl/sharedStrings.xml><?xml version="1.0" encoding="utf-8"?>
<sst xmlns="http://schemas.openxmlformats.org/spreadsheetml/2006/main" count="242" uniqueCount="132">
  <si>
    <t>Период: 09.12.2024 - 16.12.2024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</si>
  <si>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</si>
  <si>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</si>
  <si>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</si>
  <si>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</si>
  <si>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</si>
  <si>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</si>
  <si>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</si>
  <si>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</si>
  <si>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</si>
  <si>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</si>
  <si>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</si>
  <si>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</si>
  <si>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</si>
  <si>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</si>
  <si>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</si>
  <si>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</si>
  <si>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</si>
  <si>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</si>
  <si>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</si>
  <si>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</si>
  <si>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</si>
  <si>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</si>
  <si>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</si>
  <si>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</si>
  <si>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</si>
  <si>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</si>
  <si>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</si>
  <si>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</si>
  <si>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</si>
  <si>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</si>
  <si>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</si>
  <si>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</si>
  <si>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</si>
  <si>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</si>
  <si>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</si>
  <si>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</si>
  <si>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</si>
  <si>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</si>
  <si>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</si>
  <si>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</si>
  <si>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</si>
  <si>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</si>
  <si>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</si>
  <si>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</si>
  <si>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</si>
  <si>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</si>
  <si>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</si>
  <si>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</si>
  <si>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</si>
  <si>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</si>
  <si>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</si>
  <si>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</si>
  <si>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</si>
  <si>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</si>
  <si>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</si>
  <si>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</si>
  <si>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</si>
  <si>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</si>
  <si>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</si>
  <si>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</si>
  <si>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</si>
  <si>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</si>
  <si>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</si>
  <si>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</si>
  <si>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</si>
  <si>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</si>
  <si>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</si>
  <si>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</si>
  <si>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</si>
  <si>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</si>
  <si>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</si>
  <si>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</si>
  <si>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</si>
  <si>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</si>
  <si>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</si>
  <si>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</si>
  <si>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</si>
  <si>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</si>
  <si>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</si>
  <si>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</si>
  <si>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</si>
  <si>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</si>
  <si>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</si>
  <si>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</si>
  <si>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</si>
  <si>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</si>
  <si>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</si>
  <si>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</si>
  <si>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</si>
  <si>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</si>
  <si>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</si>
  <si>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</si>
  <si>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</si>
  <si>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</si>
  <si>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</si>
  <si>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</si>
  <si>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</si>
  <si>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</si>
  <si>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</si>
  <si>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БОНУС СОЧНЫЕ сос п/о мгс 0.41кг_UZ (6087)  ОСТАНКИНО</t>
  </si>
  <si>
    <t>6159 ВРЕМЯ ОЛИВЬЕ.Папа может вар п/о ОСТАНКИНО</t>
  </si>
  <si>
    <t>6201 ГРУДИНКА ПРЕМИУМ к/в с/н в/у 1/150 8 шт ОСТАНКИНО</t>
  </si>
  <si>
    <t>6609 С ГОВЯДИНОЙ ПМ сар б/о мгс 0.4кг_45с ОСТАНКИНО</t>
  </si>
  <si>
    <t>7045 БЕКОН Папа может с/к с/н в/у 1/250 7 шт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</si>
  <si>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</si>
  <si>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</si>
  <si>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</si>
  <si>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</si>
  <si>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</si>
  <si>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</si>
  <si>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</si>
  <si>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</si>
  <si>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</si>
  <si>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</si>
  <si>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</si>
  <si>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</si>
  <si>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</si>
  <si>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</si>
  <si>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</si>
  <si>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</si>
  <si>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17,12-1</t>
  </si>
  <si>
    <t>17,12-2</t>
  </si>
  <si>
    <t>18,12,</t>
  </si>
  <si>
    <t>19,12,</t>
  </si>
  <si>
    <t>20,12,</t>
  </si>
  <si>
    <t>21,12,</t>
  </si>
  <si>
    <t>29,11,</t>
  </si>
  <si>
    <t>06,12,</t>
  </si>
  <si>
    <t>13,12,</t>
  </si>
  <si>
    <t>14,12,</t>
  </si>
  <si>
    <t>3,6т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</si>
</sst>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3,12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0-16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4,1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A2" t="str">
            <v>Период: 06.12.2024 - 13.12.2024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13,12,</v>
          </cell>
          <cell r="L5" t="str">
            <v>14,12,</v>
          </cell>
          <cell r="M5" t="str">
            <v>17,12-1</v>
          </cell>
          <cell r="N5" t="str">
            <v>17,12-2</v>
          </cell>
          <cell r="Q5" t="str">
            <v>18,12,</v>
          </cell>
          <cell r="R5" t="str">
            <v>19,12,</v>
          </cell>
          <cell r="T5" t="str">
            <v>20,12,</v>
          </cell>
          <cell r="Y5" t="str">
            <v>22,11,</v>
          </cell>
          <cell r="Z5" t="str">
            <v>29,11,</v>
          </cell>
          <cell r="AA5" t="str">
            <v>06,12,</v>
          </cell>
          <cell r="AB5" t="str">
            <v>13,12,</v>
          </cell>
        </row>
        <row r="6">
          <cell r="E6">
            <v>84048.213000000003</v>
          </cell>
          <cell r="F6">
            <v>75408.472999999998</v>
          </cell>
          <cell r="I6">
            <v>86072.649000000005</v>
          </cell>
          <cell r="J6">
            <v>-2024.4359999999999</v>
          </cell>
          <cell r="K6">
            <v>13030</v>
          </cell>
          <cell r="L6">
            <v>11069</v>
          </cell>
          <cell r="M6">
            <v>300</v>
          </cell>
          <cell r="N6">
            <v>29660</v>
          </cell>
          <cell r="O6">
            <v>0</v>
          </cell>
          <cell r="P6">
            <v>0</v>
          </cell>
          <cell r="Q6">
            <v>9190</v>
          </cell>
          <cell r="R6">
            <v>16500</v>
          </cell>
          <cell r="S6">
            <v>16809.642600000003</v>
          </cell>
          <cell r="T6">
            <v>13920</v>
          </cell>
          <cell r="W6">
            <v>0</v>
          </cell>
          <cell r="X6">
            <v>0</v>
          </cell>
          <cell r="Y6">
            <v>17108.001999999997</v>
          </cell>
          <cell r="Z6">
            <v>16086.935200000002</v>
          </cell>
          <cell r="AA6">
            <v>18069.909799999994</v>
          </cell>
          <cell r="AB6">
            <v>18142.481000000003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12.125999999999999</v>
          </cell>
          <cell r="D7">
            <v>51.905999999999999</v>
          </cell>
          <cell r="E7">
            <v>10.692</v>
          </cell>
          <cell r="F7">
            <v>52.344999999999999</v>
          </cell>
          <cell r="G7">
            <v>1</v>
          </cell>
          <cell r="H7">
            <v>120</v>
          </cell>
          <cell r="I7">
            <v>11.5</v>
          </cell>
          <cell r="J7">
            <v>-0.80799999999999983</v>
          </cell>
          <cell r="K7">
            <v>0</v>
          </cell>
          <cell r="L7">
            <v>0</v>
          </cell>
          <cell r="M7">
            <v>0</v>
          </cell>
          <cell r="N7">
            <v>20</v>
          </cell>
          <cell r="S7">
            <v>2.1383999999999999</v>
          </cell>
          <cell r="U7">
            <v>33.831369248035919</v>
          </cell>
          <cell r="V7">
            <v>24.478582117471007</v>
          </cell>
          <cell r="Y7">
            <v>0.59499999999999997</v>
          </cell>
          <cell r="Z7">
            <v>2.0962000000000001</v>
          </cell>
          <cell r="AA7">
            <v>2.7706</v>
          </cell>
          <cell r="AB7">
            <v>0</v>
          </cell>
          <cell r="AC7">
            <v>0</v>
          </cell>
          <cell r="AD7" t="e">
            <v>#N/A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34</v>
          </cell>
          <cell r="D8">
            <v>493</v>
          </cell>
          <cell r="E8">
            <v>268</v>
          </cell>
          <cell r="F8">
            <v>251</v>
          </cell>
          <cell r="G8">
            <v>0.4</v>
          </cell>
          <cell r="H8">
            <v>60</v>
          </cell>
          <cell r="I8">
            <v>368</v>
          </cell>
          <cell r="J8">
            <v>-100</v>
          </cell>
          <cell r="K8">
            <v>0</v>
          </cell>
          <cell r="L8">
            <v>400</v>
          </cell>
          <cell r="M8">
            <v>0</v>
          </cell>
          <cell r="N8">
            <v>200</v>
          </cell>
          <cell r="S8">
            <v>53.6</v>
          </cell>
          <cell r="T8">
            <v>200</v>
          </cell>
          <cell r="U8">
            <v>19.60820895522388</v>
          </cell>
          <cell r="V8">
            <v>4.6828358208955221</v>
          </cell>
          <cell r="Y8">
            <v>58.6</v>
          </cell>
          <cell r="Z8">
            <v>79.8</v>
          </cell>
          <cell r="AA8">
            <v>53.2</v>
          </cell>
          <cell r="AB8">
            <v>91</v>
          </cell>
          <cell r="AC8" t="str">
            <v>Витал</v>
          </cell>
          <cell r="AD8">
            <v>0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26.672000000000001</v>
          </cell>
          <cell r="D9">
            <v>0.51600000000000001</v>
          </cell>
          <cell r="E9">
            <v>7.6550000000000002</v>
          </cell>
          <cell r="F9">
            <v>19.533000000000001</v>
          </cell>
          <cell r="G9">
            <v>1</v>
          </cell>
          <cell r="H9">
            <v>120</v>
          </cell>
          <cell r="I9">
            <v>6.8</v>
          </cell>
          <cell r="J9">
            <v>0.85500000000000043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S9">
            <v>1.5310000000000001</v>
          </cell>
          <cell r="T9">
            <v>30</v>
          </cell>
          <cell r="U9">
            <v>32.353363814500327</v>
          </cell>
          <cell r="V9">
            <v>12.758327890267799</v>
          </cell>
          <cell r="Y9">
            <v>1.1704000000000001</v>
          </cell>
          <cell r="Z9">
            <v>2.6635999999999997</v>
          </cell>
          <cell r="AA9">
            <v>4.1950000000000003</v>
          </cell>
          <cell r="AB9">
            <v>2.1920000000000002</v>
          </cell>
          <cell r="AC9">
            <v>0</v>
          </cell>
          <cell r="AD9" t="e">
            <v>#N/A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457</v>
          </cell>
          <cell r="D10">
            <v>601</v>
          </cell>
          <cell r="E10">
            <v>112</v>
          </cell>
          <cell r="F10">
            <v>943</v>
          </cell>
          <cell r="G10">
            <v>0.25</v>
          </cell>
          <cell r="H10">
            <v>120</v>
          </cell>
          <cell r="I10">
            <v>115</v>
          </cell>
          <cell r="J10">
            <v>-3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S10">
            <v>22.4</v>
          </cell>
          <cell r="U10">
            <v>42.098214285714292</v>
          </cell>
          <cell r="V10">
            <v>42.098214285714292</v>
          </cell>
          <cell r="Y10">
            <v>72.599999999999994</v>
          </cell>
          <cell r="Z10">
            <v>18</v>
          </cell>
          <cell r="AA10">
            <v>56.4</v>
          </cell>
          <cell r="AB10">
            <v>14</v>
          </cell>
          <cell r="AC10">
            <v>0</v>
          </cell>
          <cell r="AD10" t="e">
            <v>#N/A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1418.1310000000001</v>
          </cell>
          <cell r="D11">
            <v>1866.749</v>
          </cell>
          <cell r="E11">
            <v>1649.5250000000001</v>
          </cell>
          <cell r="F11">
            <v>1613.866</v>
          </cell>
          <cell r="G11">
            <v>1</v>
          </cell>
          <cell r="H11">
            <v>60</v>
          </cell>
          <cell r="I11">
            <v>1641.85</v>
          </cell>
          <cell r="J11">
            <v>7.6750000000001819</v>
          </cell>
          <cell r="K11">
            <v>900</v>
          </cell>
          <cell r="L11">
            <v>0</v>
          </cell>
          <cell r="M11">
            <v>0</v>
          </cell>
          <cell r="N11">
            <v>0</v>
          </cell>
          <cell r="Q11">
            <v>400</v>
          </cell>
          <cell r="R11">
            <v>300</v>
          </cell>
          <cell r="S11">
            <v>329.90500000000003</v>
          </cell>
          <cell r="T11">
            <v>500</v>
          </cell>
          <cell r="U11">
            <v>11.257380154893074</v>
          </cell>
          <cell r="V11">
            <v>4.8919113078007301</v>
          </cell>
          <cell r="Y11">
            <v>316.5154</v>
          </cell>
          <cell r="Z11">
            <v>290.82060000000001</v>
          </cell>
          <cell r="AA11">
            <v>342.76339999999999</v>
          </cell>
          <cell r="AB11">
            <v>454.55799999999999</v>
          </cell>
          <cell r="AC11">
            <v>0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147.85499999999999</v>
          </cell>
          <cell r="D12">
            <v>8.0449999999999999</v>
          </cell>
          <cell r="E12">
            <v>58.220999999999997</v>
          </cell>
          <cell r="F12">
            <v>88.122</v>
          </cell>
          <cell r="G12">
            <v>1</v>
          </cell>
          <cell r="H12">
            <v>120</v>
          </cell>
          <cell r="I12">
            <v>64.099999999999994</v>
          </cell>
          <cell r="J12">
            <v>-5.8789999999999978</v>
          </cell>
          <cell r="K12">
            <v>0</v>
          </cell>
          <cell r="L12">
            <v>200</v>
          </cell>
          <cell r="M12">
            <v>0</v>
          </cell>
          <cell r="N12">
            <v>0</v>
          </cell>
          <cell r="S12">
            <v>11.6442</v>
          </cell>
          <cell r="T12">
            <v>50</v>
          </cell>
          <cell r="U12">
            <v>29.037804228714727</v>
          </cell>
          <cell r="V12">
            <v>7.5678878755088368</v>
          </cell>
          <cell r="Y12">
            <v>6.920399999999999</v>
          </cell>
          <cell r="Z12">
            <v>15.571199999999999</v>
          </cell>
          <cell r="AA12">
            <v>17.911799999999999</v>
          </cell>
          <cell r="AB12">
            <v>12.641999999999999</v>
          </cell>
          <cell r="AC12">
            <v>0</v>
          </cell>
          <cell r="AD12">
            <v>0</v>
          </cell>
        </row>
        <row r="13">
          <cell r="A13" t="str">
            <v>4555 Докторская ГОСТ вар п/о ОСТАНКИНО</v>
          </cell>
          <cell r="B13" t="str">
            <v>кг</v>
          </cell>
          <cell r="C13">
            <v>14.77</v>
          </cell>
          <cell r="D13">
            <v>35.101999999999997</v>
          </cell>
          <cell r="E13">
            <v>17.498999999999999</v>
          </cell>
          <cell r="F13">
            <v>18.818000000000001</v>
          </cell>
          <cell r="G13">
            <v>1</v>
          </cell>
          <cell r="H13">
            <v>60</v>
          </cell>
          <cell r="I13">
            <v>20.95</v>
          </cell>
          <cell r="J13">
            <v>-3.4510000000000005</v>
          </cell>
          <cell r="K13">
            <v>0</v>
          </cell>
          <cell r="L13">
            <v>20</v>
          </cell>
          <cell r="M13">
            <v>0</v>
          </cell>
          <cell r="N13">
            <v>0</v>
          </cell>
          <cell r="S13">
            <v>3.4997999999999996</v>
          </cell>
          <cell r="U13">
            <v>11.091490942339563</v>
          </cell>
          <cell r="V13">
            <v>5.3768786787816456</v>
          </cell>
          <cell r="Y13">
            <v>3.2496</v>
          </cell>
          <cell r="Z13">
            <v>4.0632000000000001</v>
          </cell>
          <cell r="AA13">
            <v>4.0600000000000005</v>
          </cell>
          <cell r="AB13">
            <v>2.6629999999999998</v>
          </cell>
          <cell r="AC13" t="str">
            <v>увел</v>
          </cell>
          <cell r="AD13" t="str">
            <v>увел</v>
          </cell>
        </row>
        <row r="14">
          <cell r="A14" t="str">
            <v>4574 Колбаса вар Мясная со шпиком 1кг Папа может п/о (код покуп. 24784) Останкино</v>
          </cell>
          <cell r="B14" t="str">
            <v>кг</v>
          </cell>
          <cell r="C14">
            <v>93.885000000000005</v>
          </cell>
          <cell r="D14">
            <v>110.663</v>
          </cell>
          <cell r="E14">
            <v>104.97199999999999</v>
          </cell>
          <cell r="F14">
            <v>98.24</v>
          </cell>
          <cell r="G14">
            <v>1</v>
          </cell>
          <cell r="H14">
            <v>60</v>
          </cell>
          <cell r="I14">
            <v>105.4</v>
          </cell>
          <cell r="J14">
            <v>-0.42800000000001148</v>
          </cell>
          <cell r="K14">
            <v>0</v>
          </cell>
          <cell r="L14">
            <v>0</v>
          </cell>
          <cell r="M14">
            <v>0</v>
          </cell>
          <cell r="N14">
            <v>60</v>
          </cell>
          <cell r="R14">
            <v>30</v>
          </cell>
          <cell r="S14">
            <v>20.994399999999999</v>
          </cell>
          <cell r="U14">
            <v>8.9662005106123548</v>
          </cell>
          <cell r="V14">
            <v>4.6793430629120145</v>
          </cell>
          <cell r="Y14">
            <v>26.4846</v>
          </cell>
          <cell r="Z14">
            <v>23.417400000000001</v>
          </cell>
          <cell r="AA14">
            <v>24.904</v>
          </cell>
          <cell r="AB14">
            <v>12.106</v>
          </cell>
          <cell r="AC14">
            <v>0</v>
          </cell>
          <cell r="AD14">
            <v>0</v>
          </cell>
        </row>
        <row r="15">
          <cell r="A15" t="str">
            <v>4691 ШЕЙКА КОПЧЕНАЯ к/в мл/к в/у 300*6  ОСТАНКИНО</v>
          </cell>
          <cell r="B15" t="str">
            <v>шт</v>
          </cell>
          <cell r="C15">
            <v>118</v>
          </cell>
          <cell r="D15">
            <v>78</v>
          </cell>
          <cell r="E15">
            <v>116</v>
          </cell>
          <cell r="F15">
            <v>80</v>
          </cell>
          <cell r="G15">
            <v>0.3</v>
          </cell>
          <cell r="H15">
            <v>45</v>
          </cell>
          <cell r="I15">
            <v>121</v>
          </cell>
          <cell r="J15">
            <v>-5</v>
          </cell>
          <cell r="K15">
            <v>0</v>
          </cell>
          <cell r="L15">
            <v>0</v>
          </cell>
          <cell r="M15">
            <v>0</v>
          </cell>
          <cell r="N15">
            <v>80</v>
          </cell>
          <cell r="Q15">
            <v>40</v>
          </cell>
          <cell r="S15">
            <v>23.2</v>
          </cell>
          <cell r="U15">
            <v>8.6206896551724146</v>
          </cell>
          <cell r="V15">
            <v>3.4482758620689657</v>
          </cell>
          <cell r="Y15">
            <v>20</v>
          </cell>
          <cell r="Z15">
            <v>25.8</v>
          </cell>
          <cell r="AA15">
            <v>23.2</v>
          </cell>
          <cell r="AB15">
            <v>27</v>
          </cell>
          <cell r="AC15" t="str">
            <v>костик</v>
          </cell>
          <cell r="AD15" t="str">
            <v>костик</v>
          </cell>
        </row>
        <row r="16">
          <cell r="A16" t="str">
            <v>4786 КОЛБ.СНЭКИ Папа может в/к мгс 1/70_5  ОСТАНКИНО</v>
          </cell>
          <cell r="B16" t="str">
            <v>шт</v>
          </cell>
          <cell r="C16">
            <v>48</v>
          </cell>
          <cell r="D16">
            <v>121</v>
          </cell>
          <cell r="E16">
            <v>133</v>
          </cell>
          <cell r="F16">
            <v>22</v>
          </cell>
          <cell r="G16">
            <v>7.0000000000000007E-2</v>
          </cell>
          <cell r="H16">
            <v>120</v>
          </cell>
          <cell r="I16">
            <v>146</v>
          </cell>
          <cell r="J16">
            <v>-13</v>
          </cell>
          <cell r="K16">
            <v>0</v>
          </cell>
          <cell r="L16">
            <v>80</v>
          </cell>
          <cell r="M16">
            <v>0</v>
          </cell>
          <cell r="N16">
            <v>40</v>
          </cell>
          <cell r="Q16">
            <v>160</v>
          </cell>
          <cell r="S16">
            <v>26.6</v>
          </cell>
          <cell r="U16">
            <v>11.353383458646617</v>
          </cell>
          <cell r="V16">
            <v>0.82706766917293228</v>
          </cell>
          <cell r="Y16">
            <v>19.2</v>
          </cell>
          <cell r="Z16">
            <v>19.2</v>
          </cell>
          <cell r="AA16">
            <v>21</v>
          </cell>
          <cell r="AB16">
            <v>30</v>
          </cell>
          <cell r="AC16" t="str">
            <v>костик</v>
          </cell>
          <cell r="AD16" t="str">
            <v>костик</v>
          </cell>
        </row>
        <row r="17">
          <cell r="A17" t="str">
            <v>4813 ФИЛЕЙНАЯ Папа может вар п/о_Л   ОСТАНКИНО</v>
          </cell>
          <cell r="B17" t="str">
            <v>кг</v>
          </cell>
          <cell r="C17">
            <v>478.02100000000002</v>
          </cell>
          <cell r="D17">
            <v>364.48599999999999</v>
          </cell>
          <cell r="E17">
            <v>490.59800000000001</v>
          </cell>
          <cell r="F17">
            <v>350.52600000000001</v>
          </cell>
          <cell r="G17">
            <v>1</v>
          </cell>
          <cell r="H17">
            <v>60</v>
          </cell>
          <cell r="I17">
            <v>463.85</v>
          </cell>
          <cell r="J17">
            <v>26.74799999999999</v>
          </cell>
          <cell r="K17">
            <v>0</v>
          </cell>
          <cell r="L17">
            <v>0</v>
          </cell>
          <cell r="M17">
            <v>0</v>
          </cell>
          <cell r="N17">
            <v>250</v>
          </cell>
          <cell r="Q17">
            <v>200</v>
          </cell>
          <cell r="R17">
            <v>100</v>
          </cell>
          <cell r="S17">
            <v>98.119600000000005</v>
          </cell>
          <cell r="T17">
            <v>200</v>
          </cell>
          <cell r="U17">
            <v>11.216168838845654</v>
          </cell>
          <cell r="V17">
            <v>3.572436088202561</v>
          </cell>
          <cell r="Y17">
            <v>104.977</v>
          </cell>
          <cell r="Z17">
            <v>96.419799999999995</v>
          </cell>
          <cell r="AA17">
            <v>89.6404</v>
          </cell>
          <cell r="AB17">
            <v>149.89699999999999</v>
          </cell>
          <cell r="AC17">
            <v>0</v>
          </cell>
          <cell r="AD17">
            <v>0</v>
          </cell>
        </row>
        <row r="18">
          <cell r="A18" t="str">
            <v>4993 САЛЯМИ ИТАЛЬЯНСКАЯ с/к в/у 1/250*8_120c ОСТАНКИНО</v>
          </cell>
          <cell r="B18" t="str">
            <v>шт</v>
          </cell>
          <cell r="C18">
            <v>808</v>
          </cell>
          <cell r="D18">
            <v>1406</v>
          </cell>
          <cell r="E18">
            <v>414</v>
          </cell>
          <cell r="F18">
            <v>1797</v>
          </cell>
          <cell r="G18">
            <v>0.25</v>
          </cell>
          <cell r="H18">
            <v>120</v>
          </cell>
          <cell r="I18">
            <v>421</v>
          </cell>
          <cell r="J18">
            <v>-7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S18">
            <v>82.8</v>
          </cell>
          <cell r="T18">
            <v>400</v>
          </cell>
          <cell r="U18">
            <v>26.533816425120772</v>
          </cell>
          <cell r="V18">
            <v>21.702898550724637</v>
          </cell>
          <cell r="Y18">
            <v>124.2</v>
          </cell>
          <cell r="Z18">
            <v>71.400000000000006</v>
          </cell>
          <cell r="AA18">
            <v>103.4</v>
          </cell>
          <cell r="AB18">
            <v>64</v>
          </cell>
          <cell r="AC18">
            <v>0</v>
          </cell>
          <cell r="AD18">
            <v>0</v>
          </cell>
        </row>
        <row r="19">
          <cell r="A19" t="str">
            <v>5246 ДОКТОРСКАЯ ПРЕМИУМ вар б/о мгс_30с ОСТАНКИНО</v>
          </cell>
          <cell r="B19" t="str">
            <v>кг</v>
          </cell>
          <cell r="C19">
            <v>24.356999999999999</v>
          </cell>
          <cell r="D19">
            <v>13.45</v>
          </cell>
          <cell r="E19">
            <v>33.023000000000003</v>
          </cell>
          <cell r="F19">
            <v>1.754</v>
          </cell>
          <cell r="G19">
            <v>1</v>
          </cell>
          <cell r="H19">
            <v>30</v>
          </cell>
          <cell r="I19">
            <v>35.1</v>
          </cell>
          <cell r="J19">
            <v>-2.0769999999999982</v>
          </cell>
          <cell r="K19">
            <v>0</v>
          </cell>
          <cell r="L19">
            <v>30</v>
          </cell>
          <cell r="M19">
            <v>0</v>
          </cell>
          <cell r="N19">
            <v>10</v>
          </cell>
          <cell r="Q19">
            <v>10</v>
          </cell>
          <cell r="R19">
            <v>10</v>
          </cell>
          <cell r="S19">
            <v>6.6046000000000005</v>
          </cell>
          <cell r="U19">
            <v>9.350149895527359</v>
          </cell>
          <cell r="V19">
            <v>0.26557247978681525</v>
          </cell>
          <cell r="Y19">
            <v>6.5126000000000008</v>
          </cell>
          <cell r="Z19">
            <v>5.3764000000000003</v>
          </cell>
          <cell r="AA19">
            <v>4.7492000000000001</v>
          </cell>
          <cell r="AB19">
            <v>4.4569999999999999</v>
          </cell>
          <cell r="AC19" t="str">
            <v>костик</v>
          </cell>
          <cell r="AD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293.685</v>
          </cell>
          <cell r="D20">
            <v>643.18600000000004</v>
          </cell>
          <cell r="E20">
            <v>520.39800000000002</v>
          </cell>
          <cell r="F20">
            <v>411.64</v>
          </cell>
          <cell r="G20">
            <v>1</v>
          </cell>
          <cell r="H20">
            <v>45</v>
          </cell>
          <cell r="I20">
            <v>514.9</v>
          </cell>
          <cell r="J20">
            <v>5.4980000000000473</v>
          </cell>
          <cell r="K20">
            <v>0</v>
          </cell>
          <cell r="L20">
            <v>100</v>
          </cell>
          <cell r="M20">
            <v>0</v>
          </cell>
          <cell r="N20">
            <v>500</v>
          </cell>
          <cell r="S20">
            <v>104.0796</v>
          </cell>
          <cell r="T20">
            <v>200</v>
          </cell>
          <cell r="U20">
            <v>11.641474409970829</v>
          </cell>
          <cell r="V20">
            <v>3.9550497888154834</v>
          </cell>
          <cell r="Y20">
            <v>97.424000000000007</v>
          </cell>
          <cell r="Z20">
            <v>95.072599999999994</v>
          </cell>
          <cell r="AA20">
            <v>115.65619999999998</v>
          </cell>
          <cell r="AB20">
            <v>93.906999999999996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1387</v>
          </cell>
          <cell r="D21">
            <v>424</v>
          </cell>
          <cell r="E21">
            <v>786</v>
          </cell>
          <cell r="F21">
            <v>1007</v>
          </cell>
          <cell r="G21">
            <v>0.25</v>
          </cell>
          <cell r="H21">
            <v>120</v>
          </cell>
          <cell r="I21">
            <v>805</v>
          </cell>
          <cell r="J21">
            <v>-19</v>
          </cell>
          <cell r="K21">
            <v>0</v>
          </cell>
          <cell r="L21">
            <v>1600</v>
          </cell>
          <cell r="M21">
            <v>0</v>
          </cell>
          <cell r="N21">
            <v>0</v>
          </cell>
          <cell r="S21">
            <v>157.19999999999999</v>
          </cell>
          <cell r="T21">
            <v>1200</v>
          </cell>
          <cell r="U21">
            <v>24.217557251908399</v>
          </cell>
          <cell r="V21">
            <v>6.4058524173027998</v>
          </cell>
          <cell r="Y21">
            <v>178.6</v>
          </cell>
          <cell r="Z21">
            <v>154.4</v>
          </cell>
          <cell r="AA21">
            <v>177.4</v>
          </cell>
          <cell r="AB21">
            <v>167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750.09799999999996</v>
          </cell>
          <cell r="D22">
            <v>899.08699999999999</v>
          </cell>
          <cell r="E22">
            <v>1236.2670000000001</v>
          </cell>
          <cell r="F22">
            <v>403.62400000000002</v>
          </cell>
          <cell r="G22">
            <v>1</v>
          </cell>
          <cell r="H22">
            <v>45</v>
          </cell>
          <cell r="I22">
            <v>1199.249</v>
          </cell>
          <cell r="J22">
            <v>37.018000000000029</v>
          </cell>
          <cell r="K22">
            <v>0</v>
          </cell>
          <cell r="L22">
            <v>200</v>
          </cell>
          <cell r="M22">
            <v>300</v>
          </cell>
          <cell r="N22">
            <v>600</v>
          </cell>
          <cell r="Q22">
            <v>400</v>
          </cell>
          <cell r="R22">
            <v>200</v>
          </cell>
          <cell r="S22">
            <v>247.2534</v>
          </cell>
          <cell r="T22">
            <v>700</v>
          </cell>
          <cell r="U22">
            <v>11.33907157596215</v>
          </cell>
          <cell r="V22">
            <v>1.6324305348278325</v>
          </cell>
          <cell r="Y22">
            <v>222.65819999999999</v>
          </cell>
          <cell r="Z22">
            <v>178.28479999999999</v>
          </cell>
          <cell r="AA22">
            <v>188.4846</v>
          </cell>
          <cell r="AB22">
            <v>309.64600000000002</v>
          </cell>
          <cell r="AC22">
            <v>0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156</v>
          </cell>
          <cell r="D23">
            <v>252</v>
          </cell>
          <cell r="E23">
            <v>278</v>
          </cell>
          <cell r="F23">
            <v>129</v>
          </cell>
          <cell r="G23">
            <v>0.15</v>
          </cell>
          <cell r="H23">
            <v>60</v>
          </cell>
          <cell r="I23">
            <v>279</v>
          </cell>
          <cell r="J23">
            <v>-1</v>
          </cell>
          <cell r="K23">
            <v>0</v>
          </cell>
          <cell r="L23">
            <v>80</v>
          </cell>
          <cell r="M23">
            <v>0</v>
          </cell>
          <cell r="N23">
            <v>120</v>
          </cell>
          <cell r="Q23">
            <v>80</v>
          </cell>
          <cell r="R23">
            <v>80</v>
          </cell>
          <cell r="S23">
            <v>55.6</v>
          </cell>
          <cell r="U23">
            <v>8.7949640287769775</v>
          </cell>
          <cell r="V23">
            <v>2.3201438848920861</v>
          </cell>
          <cell r="Y23">
            <v>55</v>
          </cell>
          <cell r="Z23">
            <v>47</v>
          </cell>
          <cell r="AA23">
            <v>50.4</v>
          </cell>
          <cell r="AB23">
            <v>53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2353</v>
          </cell>
          <cell r="D24">
            <v>587</v>
          </cell>
          <cell r="E24">
            <v>1801</v>
          </cell>
          <cell r="F24">
            <v>1121</v>
          </cell>
          <cell r="G24">
            <v>0.12</v>
          </cell>
          <cell r="H24">
            <v>60</v>
          </cell>
          <cell r="I24">
            <v>1826</v>
          </cell>
          <cell r="J24">
            <v>-25</v>
          </cell>
          <cell r="K24">
            <v>0</v>
          </cell>
          <cell r="L24">
            <v>600</v>
          </cell>
          <cell r="M24">
            <v>0</v>
          </cell>
          <cell r="N24">
            <v>800</v>
          </cell>
          <cell r="Q24">
            <v>200</v>
          </cell>
          <cell r="R24">
            <v>400</v>
          </cell>
          <cell r="S24">
            <v>360.2</v>
          </cell>
          <cell r="U24">
            <v>8.6646307606885067</v>
          </cell>
          <cell r="V24">
            <v>3.1121599111604663</v>
          </cell>
          <cell r="Y24">
            <v>445.6</v>
          </cell>
          <cell r="Z24">
            <v>448.6</v>
          </cell>
          <cell r="AA24">
            <v>362</v>
          </cell>
          <cell r="AB24">
            <v>324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142.61600000000001</v>
          </cell>
          <cell r="D25">
            <v>284.20400000000001</v>
          </cell>
          <cell r="E25">
            <v>254.279</v>
          </cell>
          <cell r="F25">
            <v>171.51300000000001</v>
          </cell>
          <cell r="G25">
            <v>1</v>
          </cell>
          <cell r="H25">
            <v>45</v>
          </cell>
          <cell r="I25">
            <v>254.9</v>
          </cell>
          <cell r="J25">
            <v>-0.62100000000000932</v>
          </cell>
          <cell r="K25">
            <v>0</v>
          </cell>
          <cell r="L25">
            <v>80</v>
          </cell>
          <cell r="M25">
            <v>0</v>
          </cell>
          <cell r="N25">
            <v>180</v>
          </cell>
          <cell r="S25">
            <v>50.855800000000002</v>
          </cell>
          <cell r="U25">
            <v>8.4850302227081276</v>
          </cell>
          <cell r="V25">
            <v>3.3725356793128807</v>
          </cell>
          <cell r="Y25">
            <v>43.4694</v>
          </cell>
          <cell r="Z25">
            <v>46.419600000000003</v>
          </cell>
          <cell r="AA25">
            <v>59.419399999999996</v>
          </cell>
          <cell r="AB25">
            <v>44.051000000000002</v>
          </cell>
          <cell r="AC25" t="e">
            <v>#N/A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1553</v>
          </cell>
          <cell r="D26">
            <v>2412</v>
          </cell>
          <cell r="E26">
            <v>841</v>
          </cell>
          <cell r="F26">
            <v>3095</v>
          </cell>
          <cell r="G26">
            <v>0.25</v>
          </cell>
          <cell r="H26">
            <v>120</v>
          </cell>
          <cell r="I26">
            <v>868</v>
          </cell>
          <cell r="J26">
            <v>-27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S26">
            <v>168.2</v>
          </cell>
          <cell r="T26">
            <v>1000</v>
          </cell>
          <cell r="U26">
            <v>24.346016646848991</v>
          </cell>
          <cell r="V26">
            <v>18.400713436385256</v>
          </cell>
          <cell r="Y26">
            <v>230.2</v>
          </cell>
          <cell r="Z26">
            <v>147.6</v>
          </cell>
          <cell r="AA26">
            <v>205.2</v>
          </cell>
          <cell r="AB26">
            <v>165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87.097999999999999</v>
          </cell>
          <cell r="D27">
            <v>148.49799999999999</v>
          </cell>
          <cell r="E27">
            <v>65.024000000000001</v>
          </cell>
          <cell r="F27">
            <v>170.089</v>
          </cell>
          <cell r="G27">
            <v>1</v>
          </cell>
          <cell r="H27">
            <v>120</v>
          </cell>
          <cell r="I27">
            <v>64.75</v>
          </cell>
          <cell r="J27">
            <v>0.27400000000000091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S27">
            <v>13.004799999999999</v>
          </cell>
          <cell r="T27">
            <v>200</v>
          </cell>
          <cell r="U27">
            <v>28.457877091535433</v>
          </cell>
          <cell r="V27">
            <v>13.078940083661418</v>
          </cell>
          <cell r="Y27">
            <v>7.9037999999999995</v>
          </cell>
          <cell r="Z27">
            <v>11.1858</v>
          </cell>
          <cell r="AA27">
            <v>12.216200000000001</v>
          </cell>
          <cell r="AB27">
            <v>11.483000000000001</v>
          </cell>
          <cell r="AC27">
            <v>0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316.33</v>
          </cell>
          <cell r="D28">
            <v>405.57100000000003</v>
          </cell>
          <cell r="E28">
            <v>398.971</v>
          </cell>
          <cell r="F28">
            <v>320.14100000000002</v>
          </cell>
          <cell r="G28">
            <v>1</v>
          </cell>
          <cell r="H28">
            <v>60</v>
          </cell>
          <cell r="I28">
            <v>379.15</v>
          </cell>
          <cell r="J28">
            <v>19.821000000000026</v>
          </cell>
          <cell r="K28">
            <v>0</v>
          </cell>
          <cell r="L28">
            <v>100</v>
          </cell>
          <cell r="M28">
            <v>0</v>
          </cell>
          <cell r="N28">
            <v>200</v>
          </cell>
          <cell r="R28">
            <v>100</v>
          </cell>
          <cell r="S28">
            <v>79.794200000000004</v>
          </cell>
          <cell r="T28">
            <v>200</v>
          </cell>
          <cell r="U28">
            <v>11.531427096204988</v>
          </cell>
          <cell r="V28">
            <v>4.0120835850224701</v>
          </cell>
          <cell r="Y28">
            <v>67.136200000000002</v>
          </cell>
          <cell r="Z28">
            <v>69.994</v>
          </cell>
          <cell r="AA28">
            <v>72.631600000000006</v>
          </cell>
          <cell r="AB28">
            <v>83.710999999999999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494</v>
          </cell>
          <cell r="D29">
            <v>1628</v>
          </cell>
          <cell r="E29">
            <v>1164</v>
          </cell>
          <cell r="F29">
            <v>943</v>
          </cell>
          <cell r="G29">
            <v>0.22</v>
          </cell>
          <cell r="H29">
            <v>120</v>
          </cell>
          <cell r="I29">
            <v>1181</v>
          </cell>
          <cell r="J29">
            <v>-17</v>
          </cell>
          <cell r="K29">
            <v>0</v>
          </cell>
          <cell r="L29">
            <v>400</v>
          </cell>
          <cell r="M29">
            <v>0</v>
          </cell>
          <cell r="N29">
            <v>400</v>
          </cell>
          <cell r="Q29">
            <v>120</v>
          </cell>
          <cell r="R29">
            <v>200</v>
          </cell>
          <cell r="S29">
            <v>232.8</v>
          </cell>
          <cell r="T29">
            <v>1000</v>
          </cell>
          <cell r="U29">
            <v>13.157216494845359</v>
          </cell>
          <cell r="V29">
            <v>4.0506872852233675</v>
          </cell>
          <cell r="Y29">
            <v>224</v>
          </cell>
          <cell r="Z29">
            <v>165.4</v>
          </cell>
          <cell r="AA29">
            <v>223.6</v>
          </cell>
          <cell r="AB29">
            <v>194</v>
          </cell>
          <cell r="AC29" t="str">
            <v>костик</v>
          </cell>
          <cell r="AD29">
            <v>0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2295</v>
          </cell>
          <cell r="D30">
            <v>486</v>
          </cell>
          <cell r="E30">
            <v>1792</v>
          </cell>
          <cell r="F30">
            <v>986</v>
          </cell>
          <cell r="G30">
            <v>0.4</v>
          </cell>
          <cell r="H30" t="e">
            <v>#N/A</v>
          </cell>
          <cell r="I30">
            <v>1798</v>
          </cell>
          <cell r="J30">
            <v>-6</v>
          </cell>
          <cell r="K30">
            <v>0</v>
          </cell>
          <cell r="L30">
            <v>600</v>
          </cell>
          <cell r="M30">
            <v>0</v>
          </cell>
          <cell r="N30">
            <v>800</v>
          </cell>
          <cell r="Q30">
            <v>320</v>
          </cell>
          <cell r="R30">
            <v>400</v>
          </cell>
          <cell r="S30">
            <v>358.4</v>
          </cell>
          <cell r="T30">
            <v>1200</v>
          </cell>
          <cell r="U30">
            <v>12.014508928571429</v>
          </cell>
          <cell r="V30">
            <v>2.7511160714285716</v>
          </cell>
          <cell r="Y30">
            <v>106</v>
          </cell>
          <cell r="Z30">
            <v>268</v>
          </cell>
          <cell r="AA30">
            <v>311.60000000000002</v>
          </cell>
          <cell r="AB30">
            <v>586</v>
          </cell>
          <cell r="AC30" t="str">
            <v>Виталик</v>
          </cell>
          <cell r="AD30" t="str">
            <v>увел</v>
          </cell>
        </row>
        <row r="31">
          <cell r="A31" t="str">
            <v>6159 ВРЕМЯ ОЛИВЬЕ.Папа может вар п/о ОСТАНКИНО</v>
          </cell>
          <cell r="B31" t="str">
            <v>кг</v>
          </cell>
          <cell r="C31">
            <v>15.962</v>
          </cell>
          <cell r="D31">
            <v>37.831000000000003</v>
          </cell>
          <cell r="E31">
            <v>28.26</v>
          </cell>
          <cell r="F31">
            <v>25.533000000000001</v>
          </cell>
          <cell r="G31">
            <v>1</v>
          </cell>
          <cell r="H31" t="e">
            <v>#N/A</v>
          </cell>
          <cell r="I31">
            <v>28.75</v>
          </cell>
          <cell r="J31">
            <v>-0.48999999999999844</v>
          </cell>
          <cell r="K31">
            <v>0</v>
          </cell>
          <cell r="L31">
            <v>0</v>
          </cell>
          <cell r="M31">
            <v>0</v>
          </cell>
          <cell r="N31">
            <v>10</v>
          </cell>
          <cell r="Q31">
            <v>10</v>
          </cell>
          <cell r="R31">
            <v>10</v>
          </cell>
          <cell r="S31">
            <v>5.6520000000000001</v>
          </cell>
          <cell r="U31">
            <v>9.825371549893843</v>
          </cell>
          <cell r="V31">
            <v>4.5175159235668794</v>
          </cell>
          <cell r="Y31">
            <v>7.0968</v>
          </cell>
          <cell r="Z31">
            <v>4.3146000000000004</v>
          </cell>
          <cell r="AA31">
            <v>5.6567999999999996</v>
          </cell>
          <cell r="AB31">
            <v>8.125</v>
          </cell>
          <cell r="AC31" t="str">
            <v>увел</v>
          </cell>
          <cell r="AD31" t="str">
            <v>костик</v>
          </cell>
        </row>
        <row r="32">
          <cell r="A32" t="str">
            <v>6200 ГРУДИНКА ПРЕМИУМ к/в мл/к в/у 0.3кг  ОСТАНКИНО</v>
          </cell>
          <cell r="B32" t="str">
            <v>шт</v>
          </cell>
          <cell r="C32">
            <v>346</v>
          </cell>
          <cell r="D32">
            <v>292</v>
          </cell>
          <cell r="E32">
            <v>362</v>
          </cell>
          <cell r="F32">
            <v>268</v>
          </cell>
          <cell r="G32">
            <v>0.3</v>
          </cell>
          <cell r="H32" t="e">
            <v>#N/A</v>
          </cell>
          <cell r="I32">
            <v>369</v>
          </cell>
          <cell r="J32">
            <v>-7</v>
          </cell>
          <cell r="K32">
            <v>0</v>
          </cell>
          <cell r="L32">
            <v>120</v>
          </cell>
          <cell r="M32">
            <v>0</v>
          </cell>
          <cell r="N32">
            <v>80</v>
          </cell>
          <cell r="Q32">
            <v>80</v>
          </cell>
          <cell r="R32">
            <v>80</v>
          </cell>
          <cell r="S32">
            <v>72.400000000000006</v>
          </cell>
          <cell r="U32">
            <v>8.6740331491712706</v>
          </cell>
          <cell r="V32">
            <v>3.7016574585635356</v>
          </cell>
          <cell r="Y32">
            <v>87.4</v>
          </cell>
          <cell r="Z32">
            <v>81.8</v>
          </cell>
          <cell r="AA32">
            <v>78.400000000000006</v>
          </cell>
          <cell r="AB32">
            <v>61</v>
          </cell>
          <cell r="AC32" t="e">
            <v>#N/A</v>
          </cell>
          <cell r="AD32" t="e">
            <v>#N/A</v>
          </cell>
        </row>
        <row r="33">
          <cell r="A33" t="str">
            <v>6201 ГРУДИНКА ПРЕМИУМ к/в с/н в/у 1/150 8 шт ОСТАНКИНО</v>
          </cell>
          <cell r="B33" t="str">
            <v>шт</v>
          </cell>
          <cell r="D33">
            <v>400</v>
          </cell>
          <cell r="E33">
            <v>49</v>
          </cell>
          <cell r="F33">
            <v>350</v>
          </cell>
          <cell r="G33">
            <v>0.15</v>
          </cell>
          <cell r="H33" t="e">
            <v>#N/A</v>
          </cell>
          <cell r="I33">
            <v>50</v>
          </cell>
          <cell r="J33">
            <v>-1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S33">
            <v>9.8000000000000007</v>
          </cell>
          <cell r="U33">
            <v>35.714285714285708</v>
          </cell>
          <cell r="V33">
            <v>35.714285714285708</v>
          </cell>
          <cell r="Y33">
            <v>0</v>
          </cell>
          <cell r="Z33">
            <v>0</v>
          </cell>
          <cell r="AA33">
            <v>0</v>
          </cell>
          <cell r="AB33">
            <v>21</v>
          </cell>
          <cell r="AC33" t="str">
            <v>увел</v>
          </cell>
          <cell r="AD33" t="e">
            <v>#N/A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646</v>
          </cell>
          <cell r="D34">
            <v>350</v>
          </cell>
          <cell r="E34">
            <v>648</v>
          </cell>
          <cell r="F34">
            <v>339</v>
          </cell>
          <cell r="G34">
            <v>0.3</v>
          </cell>
          <cell r="H34" t="e">
            <v>#N/A</v>
          </cell>
          <cell r="I34">
            <v>652</v>
          </cell>
          <cell r="J34">
            <v>-4</v>
          </cell>
          <cell r="K34">
            <v>0</v>
          </cell>
          <cell r="L34">
            <v>240</v>
          </cell>
          <cell r="M34">
            <v>0</v>
          </cell>
          <cell r="N34">
            <v>240</v>
          </cell>
          <cell r="Q34">
            <v>160</v>
          </cell>
          <cell r="R34">
            <v>120</v>
          </cell>
          <cell r="S34">
            <v>129.6</v>
          </cell>
          <cell r="T34">
            <v>240</v>
          </cell>
          <cell r="U34">
            <v>10.331790123456791</v>
          </cell>
          <cell r="V34">
            <v>2.6157407407407409</v>
          </cell>
          <cell r="Y34">
            <v>169.8</v>
          </cell>
          <cell r="Z34">
            <v>121.2</v>
          </cell>
          <cell r="AA34">
            <v>121.2</v>
          </cell>
          <cell r="AB34">
            <v>140</v>
          </cell>
          <cell r="AC34" t="str">
            <v>костик</v>
          </cell>
          <cell r="AD34" t="e">
            <v>#N/A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212</v>
          </cell>
          <cell r="D35">
            <v>899</v>
          </cell>
          <cell r="E35">
            <v>460</v>
          </cell>
          <cell r="F35">
            <v>480</v>
          </cell>
          <cell r="G35">
            <v>0.09</v>
          </cell>
          <cell r="H35" t="e">
            <v>#N/A</v>
          </cell>
          <cell r="I35">
            <v>483</v>
          </cell>
          <cell r="J35">
            <v>-23</v>
          </cell>
          <cell r="K35">
            <v>0</v>
          </cell>
          <cell r="L35">
            <v>160</v>
          </cell>
          <cell r="M35">
            <v>0</v>
          </cell>
          <cell r="N35">
            <v>0</v>
          </cell>
          <cell r="Q35">
            <v>40</v>
          </cell>
          <cell r="R35">
            <v>120</v>
          </cell>
          <cell r="S35">
            <v>92</v>
          </cell>
          <cell r="U35">
            <v>8.695652173913043</v>
          </cell>
          <cell r="V35">
            <v>5.2173913043478262</v>
          </cell>
          <cell r="Y35">
            <v>133.19999999999999</v>
          </cell>
          <cell r="Z35">
            <v>73.2</v>
          </cell>
          <cell r="AA35">
            <v>116</v>
          </cell>
          <cell r="AB35">
            <v>63</v>
          </cell>
          <cell r="AC35" t="str">
            <v>увел</v>
          </cell>
          <cell r="AD35" t="str">
            <v>увел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C36">
            <v>134</v>
          </cell>
          <cell r="D36">
            <v>163</v>
          </cell>
          <cell r="E36">
            <v>173</v>
          </cell>
          <cell r="F36">
            <v>123</v>
          </cell>
          <cell r="G36">
            <v>0.09</v>
          </cell>
          <cell r="H36" t="e">
            <v>#N/A</v>
          </cell>
          <cell r="I36">
            <v>174</v>
          </cell>
          <cell r="J36">
            <v>-1</v>
          </cell>
          <cell r="K36">
            <v>0</v>
          </cell>
          <cell r="L36">
            <v>80</v>
          </cell>
          <cell r="M36">
            <v>0</v>
          </cell>
          <cell r="N36">
            <v>40</v>
          </cell>
          <cell r="Q36">
            <v>40</v>
          </cell>
          <cell r="R36">
            <v>40</v>
          </cell>
          <cell r="S36">
            <v>34.6</v>
          </cell>
          <cell r="U36">
            <v>9.3352601156069355</v>
          </cell>
          <cell r="V36">
            <v>3.5549132947976876</v>
          </cell>
          <cell r="Y36">
            <v>35.6</v>
          </cell>
          <cell r="Z36">
            <v>35.799999999999997</v>
          </cell>
          <cell r="AA36">
            <v>38.200000000000003</v>
          </cell>
          <cell r="AB36">
            <v>30</v>
          </cell>
          <cell r="AC36" t="str">
            <v>увел</v>
          </cell>
          <cell r="AD36" t="str">
            <v>увел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60</v>
          </cell>
          <cell r="D37">
            <v>938</v>
          </cell>
          <cell r="E37">
            <v>456</v>
          </cell>
          <cell r="F37">
            <v>461</v>
          </cell>
          <cell r="G37">
            <v>0.09</v>
          </cell>
          <cell r="H37">
            <v>45</v>
          </cell>
          <cell r="I37">
            <v>605</v>
          </cell>
          <cell r="J37">
            <v>-149</v>
          </cell>
          <cell r="K37">
            <v>0</v>
          </cell>
          <cell r="L37">
            <v>120</v>
          </cell>
          <cell r="M37">
            <v>0</v>
          </cell>
          <cell r="N37">
            <v>80</v>
          </cell>
          <cell r="Q37">
            <v>200</v>
          </cell>
          <cell r="S37">
            <v>91.2</v>
          </cell>
          <cell r="U37">
            <v>9.4407894736842106</v>
          </cell>
          <cell r="V37">
            <v>5.0548245614035086</v>
          </cell>
          <cell r="Y37">
            <v>96.8</v>
          </cell>
          <cell r="Z37">
            <v>82</v>
          </cell>
          <cell r="AA37">
            <v>133.4</v>
          </cell>
          <cell r="AB37">
            <v>172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153</v>
          </cell>
          <cell r="D38">
            <v>161</v>
          </cell>
          <cell r="E38">
            <v>197</v>
          </cell>
          <cell r="F38">
            <v>117</v>
          </cell>
          <cell r="G38">
            <v>0.4</v>
          </cell>
          <cell r="H38">
            <v>60</v>
          </cell>
          <cell r="I38">
            <v>197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80</v>
          </cell>
          <cell r="Q38">
            <v>120</v>
          </cell>
          <cell r="R38">
            <v>40</v>
          </cell>
          <cell r="S38">
            <v>39.4</v>
          </cell>
          <cell r="U38">
            <v>9.0609137055837561</v>
          </cell>
          <cell r="V38">
            <v>2.969543147208122</v>
          </cell>
          <cell r="Y38">
            <v>32.6</v>
          </cell>
          <cell r="Z38">
            <v>35</v>
          </cell>
          <cell r="AA38">
            <v>36.200000000000003</v>
          </cell>
          <cell r="AB38">
            <v>72</v>
          </cell>
          <cell r="AC38" t="str">
            <v>м30з</v>
          </cell>
          <cell r="AD38" t="str">
            <v>м30з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397</v>
          </cell>
          <cell r="D39">
            <v>205</v>
          </cell>
          <cell r="E39">
            <v>419</v>
          </cell>
          <cell r="F39">
            <v>180</v>
          </cell>
          <cell r="G39">
            <v>0.4</v>
          </cell>
          <cell r="H39">
            <v>60</v>
          </cell>
          <cell r="I39">
            <v>422</v>
          </cell>
          <cell r="J39">
            <v>-3</v>
          </cell>
          <cell r="K39">
            <v>0</v>
          </cell>
          <cell r="L39">
            <v>80</v>
          </cell>
          <cell r="M39">
            <v>0</v>
          </cell>
          <cell r="N39">
            <v>280</v>
          </cell>
          <cell r="Q39">
            <v>120</v>
          </cell>
          <cell r="R39">
            <v>80</v>
          </cell>
          <cell r="S39">
            <v>83.8</v>
          </cell>
          <cell r="U39">
            <v>8.8305489260143197</v>
          </cell>
          <cell r="V39">
            <v>2.1479713603818618</v>
          </cell>
          <cell r="Y39">
            <v>73</v>
          </cell>
          <cell r="Z39">
            <v>84.8</v>
          </cell>
          <cell r="AA39">
            <v>74.400000000000006</v>
          </cell>
          <cell r="AB39">
            <v>116</v>
          </cell>
          <cell r="AC39" t="str">
            <v>м135з</v>
          </cell>
          <cell r="AD39" t="str">
            <v>м135з</v>
          </cell>
        </row>
        <row r="40">
          <cell r="A40" t="str">
            <v>6279 КОРЕЙКА ПО-ОСТ.к/в в/с с/н в/у 1/150_45с  ОСТАНКИНО</v>
          </cell>
          <cell r="B40" t="str">
            <v>шт</v>
          </cell>
          <cell r="C40">
            <v>218</v>
          </cell>
          <cell r="D40">
            <v>422</v>
          </cell>
          <cell r="E40">
            <v>270</v>
          </cell>
          <cell r="F40">
            <v>349</v>
          </cell>
          <cell r="G40">
            <v>0.15</v>
          </cell>
          <cell r="H40" t="e">
            <v>#N/A</v>
          </cell>
          <cell r="I40">
            <v>291</v>
          </cell>
          <cell r="J40">
            <v>-21</v>
          </cell>
          <cell r="K40">
            <v>0</v>
          </cell>
          <cell r="L40">
            <v>120</v>
          </cell>
          <cell r="M40">
            <v>0</v>
          </cell>
          <cell r="N40">
            <v>0</v>
          </cell>
          <cell r="S40">
            <v>54</v>
          </cell>
          <cell r="U40">
            <v>8.6851851851851851</v>
          </cell>
          <cell r="V40">
            <v>6.4629629629629628</v>
          </cell>
          <cell r="Y40">
            <v>96.8</v>
          </cell>
          <cell r="Z40">
            <v>48.2</v>
          </cell>
          <cell r="AA40">
            <v>79</v>
          </cell>
          <cell r="AB40">
            <v>58</v>
          </cell>
          <cell r="AC40" t="str">
            <v>костик</v>
          </cell>
          <cell r="AD40" t="e">
            <v>#N/A</v>
          </cell>
        </row>
        <row r="41">
          <cell r="A41" t="str">
            <v>6303 МЯСНЫЕ Папа может сос п/о мгс 1.5*3  ОСТАНКИНО</v>
          </cell>
          <cell r="B41" t="str">
            <v>кг</v>
          </cell>
          <cell r="C41">
            <v>341.19799999999998</v>
          </cell>
          <cell r="D41">
            <v>370.24700000000001</v>
          </cell>
          <cell r="E41">
            <v>407.21300000000002</v>
          </cell>
          <cell r="F41">
            <v>297.83199999999999</v>
          </cell>
          <cell r="G41">
            <v>1</v>
          </cell>
          <cell r="H41">
            <v>45</v>
          </cell>
          <cell r="I41">
            <v>421.9</v>
          </cell>
          <cell r="J41">
            <v>-14.686999999999955</v>
          </cell>
          <cell r="K41">
            <v>0</v>
          </cell>
          <cell r="L41">
            <v>120</v>
          </cell>
          <cell r="M41">
            <v>0</v>
          </cell>
          <cell r="N41">
            <v>140</v>
          </cell>
          <cell r="Q41">
            <v>50</v>
          </cell>
          <cell r="R41">
            <v>80</v>
          </cell>
          <cell r="S41">
            <v>81.442599999999999</v>
          </cell>
          <cell r="U41">
            <v>8.4456046344296478</v>
          </cell>
          <cell r="V41">
            <v>3.656955941976312</v>
          </cell>
          <cell r="Y41">
            <v>78.359400000000008</v>
          </cell>
          <cell r="Z41">
            <v>84.344999999999999</v>
          </cell>
          <cell r="AA41">
            <v>87.526399999999995</v>
          </cell>
          <cell r="AB41">
            <v>102.2</v>
          </cell>
          <cell r="AC41">
            <v>0</v>
          </cell>
          <cell r="AD41">
            <v>0</v>
          </cell>
        </row>
        <row r="42">
          <cell r="A42" t="str">
            <v>6324 ДОКТОРСКАЯ ГОСТ вар п/о 0.4кг 8шт.  ОСТАНКИНО</v>
          </cell>
          <cell r="B42" t="str">
            <v>шт</v>
          </cell>
          <cell r="C42">
            <v>120</v>
          </cell>
          <cell r="D42">
            <v>821</v>
          </cell>
          <cell r="E42">
            <v>443</v>
          </cell>
          <cell r="F42">
            <v>402</v>
          </cell>
          <cell r="G42">
            <v>0.4</v>
          </cell>
          <cell r="H42">
            <v>60</v>
          </cell>
          <cell r="I42">
            <v>496</v>
          </cell>
          <cell r="J42">
            <v>-53</v>
          </cell>
          <cell r="K42">
            <v>0</v>
          </cell>
          <cell r="L42">
            <v>400</v>
          </cell>
          <cell r="M42">
            <v>0</v>
          </cell>
          <cell r="N42">
            <v>0</v>
          </cell>
          <cell r="S42">
            <v>88.6</v>
          </cell>
          <cell r="U42">
            <v>9.0519187358916486</v>
          </cell>
          <cell r="V42">
            <v>4.5372460496614</v>
          </cell>
          <cell r="Y42">
            <v>86</v>
          </cell>
          <cell r="Z42">
            <v>68.599999999999994</v>
          </cell>
          <cell r="AA42">
            <v>102.8</v>
          </cell>
          <cell r="AB42">
            <v>92</v>
          </cell>
          <cell r="AC42" t="str">
            <v>костик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497</v>
          </cell>
          <cell r="D43">
            <v>415</v>
          </cell>
          <cell r="E43">
            <v>525</v>
          </cell>
          <cell r="F43">
            <v>379</v>
          </cell>
          <cell r="G43">
            <v>0.4</v>
          </cell>
          <cell r="H43">
            <v>60</v>
          </cell>
          <cell r="I43">
            <v>534</v>
          </cell>
          <cell r="J43">
            <v>-9</v>
          </cell>
          <cell r="K43">
            <v>0</v>
          </cell>
          <cell r="L43">
            <v>200</v>
          </cell>
          <cell r="M43">
            <v>0</v>
          </cell>
          <cell r="N43">
            <v>120</v>
          </cell>
          <cell r="Q43">
            <v>120</v>
          </cell>
          <cell r="R43">
            <v>80</v>
          </cell>
          <cell r="S43">
            <v>105</v>
          </cell>
          <cell r="U43">
            <v>8.5619047619047617</v>
          </cell>
          <cell r="V43">
            <v>3.6095238095238096</v>
          </cell>
          <cell r="Y43">
            <v>104.6</v>
          </cell>
          <cell r="Z43">
            <v>110.6</v>
          </cell>
          <cell r="AA43">
            <v>107.8</v>
          </cell>
          <cell r="AB43">
            <v>110</v>
          </cell>
          <cell r="AC43" t="str">
            <v>м43з</v>
          </cell>
          <cell r="AD43" t="str">
            <v>м43з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3047</v>
          </cell>
          <cell r="D44">
            <v>8273</v>
          </cell>
          <cell r="E44">
            <v>5948</v>
          </cell>
          <cell r="F44">
            <v>5313</v>
          </cell>
          <cell r="G44">
            <v>0.4</v>
          </cell>
          <cell r="H44">
            <v>60</v>
          </cell>
          <cell r="I44">
            <v>6008</v>
          </cell>
          <cell r="J44">
            <v>-60</v>
          </cell>
          <cell r="K44">
            <v>2600</v>
          </cell>
          <cell r="L44">
            <v>0</v>
          </cell>
          <cell r="M44">
            <v>0</v>
          </cell>
          <cell r="N44">
            <v>1200</v>
          </cell>
          <cell r="R44">
            <v>1000</v>
          </cell>
          <cell r="S44">
            <v>1189.5999999999999</v>
          </cell>
          <cell r="T44">
            <v>1200</v>
          </cell>
          <cell r="U44">
            <v>9.5099193006052456</v>
          </cell>
          <cell r="V44">
            <v>4.4662071284465368</v>
          </cell>
          <cell r="Y44">
            <v>952.4</v>
          </cell>
          <cell r="Z44">
            <v>982.6</v>
          </cell>
          <cell r="AA44">
            <v>1258.4000000000001</v>
          </cell>
          <cell r="AB44">
            <v>1155</v>
          </cell>
          <cell r="AC44" t="str">
            <v>кор</v>
          </cell>
          <cell r="AD44" t="str">
            <v>кор</v>
          </cell>
        </row>
        <row r="45">
          <cell r="A45" t="str">
            <v>6340 ДОМАШНИЙ РЕЦЕПТ Коровино 0.5кг 8шт.  ОСТАНКИНО</v>
          </cell>
          <cell r="B45" t="str">
            <v>шт</v>
          </cell>
          <cell r="C45">
            <v>154</v>
          </cell>
          <cell r="D45">
            <v>2657</v>
          </cell>
          <cell r="E45">
            <v>1001</v>
          </cell>
          <cell r="F45">
            <v>1473</v>
          </cell>
          <cell r="G45">
            <v>0.5</v>
          </cell>
          <cell r="H45" t="e">
            <v>#N/A</v>
          </cell>
          <cell r="I45">
            <v>1396</v>
          </cell>
          <cell r="J45">
            <v>-395</v>
          </cell>
          <cell r="K45">
            <v>0</v>
          </cell>
          <cell r="L45">
            <v>241</v>
          </cell>
          <cell r="M45">
            <v>0</v>
          </cell>
          <cell r="N45">
            <v>200</v>
          </cell>
          <cell r="Q45">
            <v>200</v>
          </cell>
          <cell r="S45">
            <v>200.2</v>
          </cell>
          <cell r="T45">
            <v>200</v>
          </cell>
          <cell r="U45">
            <v>11.55844155844156</v>
          </cell>
          <cell r="V45">
            <v>7.3576423576423577</v>
          </cell>
          <cell r="Y45">
            <v>231.6</v>
          </cell>
          <cell r="Z45">
            <v>215</v>
          </cell>
          <cell r="AA45">
            <v>292.39999999999998</v>
          </cell>
          <cell r="AB45">
            <v>347</v>
          </cell>
          <cell r="AC45" t="str">
            <v>костик</v>
          </cell>
          <cell r="AD45" t="e">
            <v>#N/A</v>
          </cell>
        </row>
        <row r="46">
          <cell r="A46" t="str">
            <v>6341 ДОМАШНИЙ РЕЦЕПТ СО ШПИКОМ Коровино 0.5кг  ОСТАНКИНО</v>
          </cell>
          <cell r="B46" t="str">
            <v>шт</v>
          </cell>
          <cell r="C46">
            <v>168</v>
          </cell>
          <cell r="D46">
            <v>29</v>
          </cell>
          <cell r="E46">
            <v>82</v>
          </cell>
          <cell r="F46">
            <v>94</v>
          </cell>
          <cell r="G46">
            <v>0.5</v>
          </cell>
          <cell r="H46" t="e">
            <v>#N/A</v>
          </cell>
          <cell r="I46">
            <v>86</v>
          </cell>
          <cell r="J46">
            <v>-4</v>
          </cell>
          <cell r="K46">
            <v>0</v>
          </cell>
          <cell r="L46">
            <v>0</v>
          </cell>
          <cell r="M46">
            <v>0</v>
          </cell>
          <cell r="N46">
            <v>40</v>
          </cell>
          <cell r="S46">
            <v>16.399999999999999</v>
          </cell>
          <cell r="U46">
            <v>8.1707317073170742</v>
          </cell>
          <cell r="V46">
            <v>5.7317073170731714</v>
          </cell>
          <cell r="Y46">
            <v>15.6</v>
          </cell>
          <cell r="Z46">
            <v>23.6</v>
          </cell>
          <cell r="AA46">
            <v>13.6</v>
          </cell>
          <cell r="AB46">
            <v>32</v>
          </cell>
          <cell r="AC46" t="str">
            <v>увел</v>
          </cell>
          <cell r="AD46" t="str">
            <v>увел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1751</v>
          </cell>
          <cell r="D47">
            <v>2437</v>
          </cell>
          <cell r="E47">
            <v>1735</v>
          </cell>
          <cell r="F47">
            <v>2430</v>
          </cell>
          <cell r="G47">
            <v>0.4</v>
          </cell>
          <cell r="H47">
            <v>60</v>
          </cell>
          <cell r="I47">
            <v>1760</v>
          </cell>
          <cell r="J47">
            <v>-25</v>
          </cell>
          <cell r="K47">
            <v>800</v>
          </cell>
          <cell r="L47">
            <v>0</v>
          </cell>
          <cell r="M47">
            <v>0</v>
          </cell>
          <cell r="N47">
            <v>200</v>
          </cell>
          <cell r="S47">
            <v>347</v>
          </cell>
          <cell r="U47">
            <v>9.8847262247838614</v>
          </cell>
          <cell r="V47">
            <v>7.0028818443804033</v>
          </cell>
          <cell r="Y47">
            <v>393.8</v>
          </cell>
          <cell r="Z47">
            <v>438</v>
          </cell>
          <cell r="AA47">
            <v>490.8</v>
          </cell>
          <cell r="AB47">
            <v>359</v>
          </cell>
          <cell r="AC47" t="str">
            <v>м1400з</v>
          </cell>
          <cell r="AD47" t="str">
            <v>м1400з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4825</v>
          </cell>
          <cell r="D48">
            <v>5673</v>
          </cell>
          <cell r="E48">
            <v>5407</v>
          </cell>
          <cell r="F48">
            <v>5036</v>
          </cell>
          <cell r="G48">
            <v>0.4</v>
          </cell>
          <cell r="H48">
            <v>60</v>
          </cell>
          <cell r="I48">
            <v>5465</v>
          </cell>
          <cell r="J48">
            <v>-58</v>
          </cell>
          <cell r="K48">
            <v>2400</v>
          </cell>
          <cell r="L48">
            <v>0</v>
          </cell>
          <cell r="M48">
            <v>0</v>
          </cell>
          <cell r="N48">
            <v>600</v>
          </cell>
          <cell r="R48">
            <v>1200</v>
          </cell>
          <cell r="S48">
            <v>1081.4000000000001</v>
          </cell>
          <cell r="T48">
            <v>1000</v>
          </cell>
          <cell r="U48">
            <v>9.4655076752358038</v>
          </cell>
          <cell r="V48">
            <v>4.6569262067690032</v>
          </cell>
          <cell r="Y48">
            <v>1012.4</v>
          </cell>
          <cell r="Z48">
            <v>1060.4000000000001</v>
          </cell>
          <cell r="AA48">
            <v>1170.5999999999999</v>
          </cell>
          <cell r="AB48">
            <v>1261</v>
          </cell>
          <cell r="AC48" t="str">
            <v>кор</v>
          </cell>
          <cell r="AD48" t="str">
            <v>кор</v>
          </cell>
        </row>
        <row r="49">
          <cell r="A49" t="str">
            <v>6415 БАЛЫКОВАЯ Коровино п/к в/у 0.84кг 6шт.  ОСТАНКИНО</v>
          </cell>
          <cell r="B49" t="str">
            <v>шт</v>
          </cell>
          <cell r="C49">
            <v>109</v>
          </cell>
          <cell r="D49">
            <v>20</v>
          </cell>
          <cell r="E49">
            <v>74</v>
          </cell>
          <cell r="F49">
            <v>35</v>
          </cell>
          <cell r="G49">
            <v>0.84</v>
          </cell>
          <cell r="H49" t="e">
            <v>#N/A</v>
          </cell>
          <cell r="I49">
            <v>78</v>
          </cell>
          <cell r="J49">
            <v>-4</v>
          </cell>
          <cell r="K49">
            <v>0</v>
          </cell>
          <cell r="L49">
            <v>0</v>
          </cell>
          <cell r="M49">
            <v>0</v>
          </cell>
          <cell r="N49">
            <v>60</v>
          </cell>
          <cell r="Q49">
            <v>30</v>
          </cell>
          <cell r="S49">
            <v>14.8</v>
          </cell>
          <cell r="U49">
            <v>8.4459459459459456</v>
          </cell>
          <cell r="V49">
            <v>2.3648648648648649</v>
          </cell>
          <cell r="Y49">
            <v>14</v>
          </cell>
          <cell r="Z49">
            <v>20.8</v>
          </cell>
          <cell r="AA49">
            <v>5.4</v>
          </cell>
          <cell r="AB49">
            <v>10</v>
          </cell>
          <cell r="AC49" t="str">
            <v>склад</v>
          </cell>
          <cell r="AD49" t="str">
            <v>увел</v>
          </cell>
        </row>
        <row r="50">
          <cell r="A50" t="str">
            <v>6426 КЛАССИЧЕСКАЯ ПМ вар п/о 0.3кг 8шт.  ОСТАНКИНО</v>
          </cell>
          <cell r="B50" t="str">
            <v>шт</v>
          </cell>
          <cell r="C50">
            <v>568</v>
          </cell>
          <cell r="D50">
            <v>1227</v>
          </cell>
          <cell r="E50">
            <v>1247</v>
          </cell>
          <cell r="F50">
            <v>526</v>
          </cell>
          <cell r="G50">
            <v>0.3</v>
          </cell>
          <cell r="H50">
            <v>60</v>
          </cell>
          <cell r="I50">
            <v>1274</v>
          </cell>
          <cell r="J50">
            <v>-27</v>
          </cell>
          <cell r="K50">
            <v>0</v>
          </cell>
          <cell r="L50">
            <v>200</v>
          </cell>
          <cell r="M50">
            <v>0</v>
          </cell>
          <cell r="N50">
            <v>400</v>
          </cell>
          <cell r="Q50">
            <v>600</v>
          </cell>
          <cell r="R50">
            <v>400</v>
          </cell>
          <cell r="S50">
            <v>249.4</v>
          </cell>
          <cell r="U50">
            <v>8.5244587008821178</v>
          </cell>
          <cell r="V50">
            <v>2.1090617481956695</v>
          </cell>
          <cell r="Y50">
            <v>322</v>
          </cell>
          <cell r="Z50">
            <v>327.39999999999998</v>
          </cell>
          <cell r="AA50">
            <v>328.8</v>
          </cell>
          <cell r="AB50">
            <v>263</v>
          </cell>
          <cell r="AC50" t="str">
            <v>костик</v>
          </cell>
          <cell r="AD50" t="str">
            <v>костик</v>
          </cell>
        </row>
        <row r="51">
          <cell r="A51" t="str">
            <v>6448 СВИНИНА МАДЕРА с/к с/н в/у 1/100 10шт.   ОСТАНКИНО</v>
          </cell>
          <cell r="B51" t="str">
            <v>шт</v>
          </cell>
          <cell r="C51">
            <v>160</v>
          </cell>
          <cell r="D51">
            <v>733</v>
          </cell>
          <cell r="E51">
            <v>343</v>
          </cell>
          <cell r="F51">
            <v>544</v>
          </cell>
          <cell r="G51">
            <v>0.1</v>
          </cell>
          <cell r="H51" t="e">
            <v>#N/A</v>
          </cell>
          <cell r="I51">
            <v>347</v>
          </cell>
          <cell r="J51">
            <v>-4</v>
          </cell>
          <cell r="K51">
            <v>0</v>
          </cell>
          <cell r="L51">
            <v>40</v>
          </cell>
          <cell r="M51">
            <v>0</v>
          </cell>
          <cell r="N51">
            <v>0</v>
          </cell>
          <cell r="S51">
            <v>68.599999999999994</v>
          </cell>
          <cell r="U51">
            <v>8.5131195335276981</v>
          </cell>
          <cell r="V51">
            <v>7.9300291545189507</v>
          </cell>
          <cell r="Y51">
            <v>103.4</v>
          </cell>
          <cell r="Z51">
            <v>62.4</v>
          </cell>
          <cell r="AA51">
            <v>112</v>
          </cell>
          <cell r="AB51">
            <v>53</v>
          </cell>
          <cell r="AC51" t="str">
            <v>костик</v>
          </cell>
          <cell r="AD51" t="e">
            <v>#N/A</v>
          </cell>
        </row>
        <row r="52">
          <cell r="A52" t="str">
            <v>6453 ЭКСТРА Папа может с/к с/н в/у 1/100 14шт.   ОСТАНКИНО</v>
          </cell>
          <cell r="B52" t="str">
            <v>шт</v>
          </cell>
          <cell r="C52">
            <v>1398</v>
          </cell>
          <cell r="D52">
            <v>1439</v>
          </cell>
          <cell r="E52">
            <v>1673</v>
          </cell>
          <cell r="F52">
            <v>1140</v>
          </cell>
          <cell r="G52">
            <v>0.1</v>
          </cell>
          <cell r="H52">
            <v>60</v>
          </cell>
          <cell r="I52">
            <v>1691</v>
          </cell>
          <cell r="J52">
            <v>-18</v>
          </cell>
          <cell r="K52">
            <v>0</v>
          </cell>
          <cell r="L52">
            <v>420</v>
          </cell>
          <cell r="M52">
            <v>0</v>
          </cell>
          <cell r="N52">
            <v>980</v>
          </cell>
          <cell r="R52">
            <v>420</v>
          </cell>
          <cell r="S52">
            <v>334.6</v>
          </cell>
          <cell r="U52">
            <v>8.8463837417812314</v>
          </cell>
          <cell r="V52">
            <v>3.4070531978481768</v>
          </cell>
          <cell r="Y52">
            <v>373.4</v>
          </cell>
          <cell r="Z52">
            <v>328.2</v>
          </cell>
          <cell r="AA52">
            <v>330</v>
          </cell>
          <cell r="AB52">
            <v>243</v>
          </cell>
          <cell r="AC52" t="str">
            <v>костик</v>
          </cell>
          <cell r="AD52" t="str">
            <v>костик</v>
          </cell>
        </row>
        <row r="53">
          <cell r="A53" t="str">
            <v>6454 АРОМАТНАЯ с/к с/н в/у 1/100 14шт.  ОСТАНКИНО</v>
          </cell>
          <cell r="B53" t="str">
            <v>шт</v>
          </cell>
          <cell r="C53">
            <v>1120</v>
          </cell>
          <cell r="D53">
            <v>1862</v>
          </cell>
          <cell r="E53">
            <v>1845</v>
          </cell>
          <cell r="F53">
            <v>1107</v>
          </cell>
          <cell r="G53">
            <v>0.1</v>
          </cell>
          <cell r="H53">
            <v>60</v>
          </cell>
          <cell r="I53">
            <v>1874</v>
          </cell>
          <cell r="J53">
            <v>-29</v>
          </cell>
          <cell r="K53">
            <v>0</v>
          </cell>
          <cell r="L53">
            <v>420</v>
          </cell>
          <cell r="M53">
            <v>0</v>
          </cell>
          <cell r="N53">
            <v>980</v>
          </cell>
          <cell r="Q53">
            <v>420</v>
          </cell>
          <cell r="R53">
            <v>280</v>
          </cell>
          <cell r="S53">
            <v>369</v>
          </cell>
          <cell r="U53">
            <v>8.691056910569106</v>
          </cell>
          <cell r="V53">
            <v>3</v>
          </cell>
          <cell r="Y53">
            <v>326.39999999999998</v>
          </cell>
          <cell r="Z53">
            <v>284.39999999999998</v>
          </cell>
          <cell r="AA53">
            <v>337.8</v>
          </cell>
          <cell r="AB53">
            <v>361</v>
          </cell>
          <cell r="AC53" t="str">
            <v>костик</v>
          </cell>
          <cell r="AD53" t="str">
            <v>костик</v>
          </cell>
        </row>
        <row r="54">
          <cell r="A54" t="str">
            <v>6459 СЕРВЕЛАТ ШВЕЙЦАРСК. в/к с/н в/у 1/100*10  ОСТАНКИНО</v>
          </cell>
          <cell r="B54" t="str">
            <v>шт</v>
          </cell>
          <cell r="C54">
            <v>35</v>
          </cell>
          <cell r="D54">
            <v>328</v>
          </cell>
          <cell r="E54">
            <v>168</v>
          </cell>
          <cell r="F54">
            <v>186</v>
          </cell>
          <cell r="G54">
            <v>0.1</v>
          </cell>
          <cell r="H54" t="e">
            <v>#N/A</v>
          </cell>
          <cell r="I54">
            <v>189</v>
          </cell>
          <cell r="J54">
            <v>-21</v>
          </cell>
          <cell r="K54">
            <v>0</v>
          </cell>
          <cell r="L54">
            <v>40</v>
          </cell>
          <cell r="M54">
            <v>0</v>
          </cell>
          <cell r="N54">
            <v>0</v>
          </cell>
          <cell r="Q54">
            <v>40</v>
          </cell>
          <cell r="R54">
            <v>40</v>
          </cell>
          <cell r="S54">
            <v>33.6</v>
          </cell>
          <cell r="U54">
            <v>9.1071428571428559</v>
          </cell>
          <cell r="V54">
            <v>5.5357142857142856</v>
          </cell>
          <cell r="Y54">
            <v>40.200000000000003</v>
          </cell>
          <cell r="Z54">
            <v>28</v>
          </cell>
          <cell r="AA54">
            <v>44.8</v>
          </cell>
          <cell r="AB54">
            <v>38</v>
          </cell>
          <cell r="AC54" t="str">
            <v>костик</v>
          </cell>
          <cell r="AD54" t="str">
            <v>костик</v>
          </cell>
        </row>
        <row r="55">
          <cell r="A55" t="str">
            <v>6470 ВЕТЧ.МРАМОРНАЯ в/у_45с  ОСТАНКИНО</v>
          </cell>
          <cell r="B55" t="str">
            <v>кг</v>
          </cell>
          <cell r="C55">
            <v>9.7560000000000002</v>
          </cell>
          <cell r="D55">
            <v>149.328</v>
          </cell>
          <cell r="E55">
            <v>26.498999999999999</v>
          </cell>
          <cell r="F55">
            <v>56.395000000000003</v>
          </cell>
          <cell r="G55">
            <v>1</v>
          </cell>
          <cell r="H55">
            <v>45</v>
          </cell>
          <cell r="I55">
            <v>68.2</v>
          </cell>
          <cell r="J55">
            <v>-41.701000000000008</v>
          </cell>
          <cell r="K55">
            <v>0</v>
          </cell>
          <cell r="L55">
            <v>20</v>
          </cell>
          <cell r="M55">
            <v>0</v>
          </cell>
          <cell r="N55">
            <v>40</v>
          </cell>
          <cell r="R55">
            <v>40</v>
          </cell>
          <cell r="S55">
            <v>5.2997999999999994</v>
          </cell>
          <cell r="U55">
            <v>29.509604136005137</v>
          </cell>
          <cell r="V55">
            <v>10.640967583682405</v>
          </cell>
          <cell r="Y55">
            <v>9.4847999999999999</v>
          </cell>
          <cell r="Z55">
            <v>15.1144</v>
          </cell>
          <cell r="AA55">
            <v>16.182400000000001</v>
          </cell>
          <cell r="AB55">
            <v>10.839</v>
          </cell>
          <cell r="AC55" t="str">
            <v>костик</v>
          </cell>
          <cell r="AD55" t="str">
            <v>увел</v>
          </cell>
        </row>
        <row r="56">
          <cell r="A56" t="str">
            <v>6492 ШПИК С ЧЕСНОК.И ПЕРЦЕМ к/в в/у 0.3кг_45c  ОСТАНКИНО</v>
          </cell>
          <cell r="B56" t="str">
            <v>шт</v>
          </cell>
          <cell r="C56">
            <v>322</v>
          </cell>
          <cell r="D56">
            <v>286</v>
          </cell>
          <cell r="E56">
            <v>247</v>
          </cell>
          <cell r="F56">
            <v>359</v>
          </cell>
          <cell r="G56">
            <v>0.3</v>
          </cell>
          <cell r="H56">
            <v>45</v>
          </cell>
          <cell r="I56">
            <v>248</v>
          </cell>
          <cell r="J56">
            <v>-1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R56">
            <v>80</v>
          </cell>
          <cell r="S56">
            <v>49.4</v>
          </cell>
          <cell r="U56">
            <v>8.8866396761133597</v>
          </cell>
          <cell r="V56">
            <v>7.2672064777327936</v>
          </cell>
          <cell r="Y56">
            <v>102.4</v>
          </cell>
          <cell r="Z56">
            <v>52.4</v>
          </cell>
          <cell r="AA56">
            <v>75</v>
          </cell>
          <cell r="AB56">
            <v>36</v>
          </cell>
          <cell r="AC56" t="str">
            <v>костик</v>
          </cell>
          <cell r="AD56" t="e">
            <v>#N/A</v>
          </cell>
        </row>
        <row r="57">
          <cell r="A57" t="str">
            <v>6495 ВЕТЧ.МРАМОРНАЯ в/у срез 0.3кг 6шт_45с  ОСТАНКИНО</v>
          </cell>
          <cell r="B57" t="str">
            <v>шт</v>
          </cell>
          <cell r="C57">
            <v>173</v>
          </cell>
          <cell r="D57">
            <v>998</v>
          </cell>
          <cell r="E57">
            <v>608</v>
          </cell>
          <cell r="F57">
            <v>455</v>
          </cell>
          <cell r="G57">
            <v>0.3</v>
          </cell>
          <cell r="H57">
            <v>45</v>
          </cell>
          <cell r="I57">
            <v>682</v>
          </cell>
          <cell r="J57">
            <v>-74</v>
          </cell>
          <cell r="K57">
            <v>0</v>
          </cell>
          <cell r="L57">
            <v>150</v>
          </cell>
          <cell r="M57">
            <v>0</v>
          </cell>
          <cell r="N57">
            <v>270</v>
          </cell>
          <cell r="Q57">
            <v>120</v>
          </cell>
          <cell r="R57">
            <v>60</v>
          </cell>
          <cell r="S57">
            <v>121.6</v>
          </cell>
          <cell r="U57">
            <v>8.6759868421052637</v>
          </cell>
          <cell r="V57">
            <v>3.7417763157894739</v>
          </cell>
          <cell r="Y57">
            <v>117</v>
          </cell>
          <cell r="Z57">
            <v>94.8</v>
          </cell>
          <cell r="AA57">
            <v>134.4</v>
          </cell>
          <cell r="AB57">
            <v>149</v>
          </cell>
          <cell r="AC57" t="str">
            <v>костик</v>
          </cell>
          <cell r="AD57" t="str">
            <v>костик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354.36</v>
          </cell>
          <cell r="D58">
            <v>425.92099999999999</v>
          </cell>
          <cell r="E58">
            <v>477.06700000000001</v>
          </cell>
          <cell r="F58">
            <v>299.27699999999999</v>
          </cell>
          <cell r="G58">
            <v>1</v>
          </cell>
          <cell r="H58">
            <v>45</v>
          </cell>
          <cell r="I58">
            <v>485.5</v>
          </cell>
          <cell r="J58">
            <v>-8.4329999999999927</v>
          </cell>
          <cell r="K58">
            <v>0</v>
          </cell>
          <cell r="L58">
            <v>70</v>
          </cell>
          <cell r="M58">
            <v>0</v>
          </cell>
          <cell r="N58">
            <v>300</v>
          </cell>
          <cell r="Q58">
            <v>40</v>
          </cell>
          <cell r="R58">
            <v>100</v>
          </cell>
          <cell r="S58">
            <v>95.413399999999996</v>
          </cell>
          <cell r="U58">
            <v>8.4817960579960481</v>
          </cell>
          <cell r="V58">
            <v>3.136634896146663</v>
          </cell>
          <cell r="Y58">
            <v>85.893799999999999</v>
          </cell>
          <cell r="Z58">
            <v>100.83920000000001</v>
          </cell>
          <cell r="AA58">
            <v>97.411599999999993</v>
          </cell>
          <cell r="AB58">
            <v>84.2</v>
          </cell>
          <cell r="AC58">
            <v>0</v>
          </cell>
          <cell r="AD58">
            <v>0</v>
          </cell>
        </row>
        <row r="59">
          <cell r="A59" t="str">
            <v>6586 МРАМОРНАЯ И БАЛЫКОВАЯ в/к с/н мгс 1/90 ОСТАНКИНО</v>
          </cell>
          <cell r="B59" t="str">
            <v>шт</v>
          </cell>
          <cell r="C59">
            <v>307</v>
          </cell>
          <cell r="D59">
            <v>456</v>
          </cell>
          <cell r="E59">
            <v>320</v>
          </cell>
          <cell r="F59">
            <v>436</v>
          </cell>
          <cell r="G59">
            <v>0.09</v>
          </cell>
          <cell r="H59">
            <v>45</v>
          </cell>
          <cell r="I59">
            <v>327</v>
          </cell>
          <cell r="J59">
            <v>-7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Q59">
            <v>40</v>
          </cell>
          <cell r="R59">
            <v>80</v>
          </cell>
          <cell r="S59">
            <v>64</v>
          </cell>
          <cell r="U59">
            <v>8.6875</v>
          </cell>
          <cell r="V59">
            <v>6.8125</v>
          </cell>
          <cell r="Y59">
            <v>100.8</v>
          </cell>
          <cell r="Z59">
            <v>48.6</v>
          </cell>
          <cell r="AA59">
            <v>91.6</v>
          </cell>
          <cell r="AB59">
            <v>97</v>
          </cell>
          <cell r="AC59" t="str">
            <v>костик</v>
          </cell>
          <cell r="AD59">
            <v>0</v>
          </cell>
        </row>
        <row r="60">
          <cell r="A60" t="str">
            <v>6609 С ГОВЯДИНОЙ ПМ сар б/о мгс 0.4кг_45с ОСТАНКИНО</v>
          </cell>
          <cell r="B60" t="str">
            <v>шт</v>
          </cell>
          <cell r="C60">
            <v>107</v>
          </cell>
          <cell r="D60">
            <v>62</v>
          </cell>
          <cell r="E60">
            <v>73</v>
          </cell>
          <cell r="F60">
            <v>96</v>
          </cell>
          <cell r="G60">
            <v>0.4</v>
          </cell>
          <cell r="H60" t="e">
            <v>#N/A</v>
          </cell>
          <cell r="I60">
            <v>74</v>
          </cell>
          <cell r="J60">
            <v>-1</v>
          </cell>
          <cell r="K60">
            <v>0</v>
          </cell>
          <cell r="L60">
            <v>0</v>
          </cell>
          <cell r="M60">
            <v>0</v>
          </cell>
          <cell r="N60">
            <v>40</v>
          </cell>
          <cell r="S60">
            <v>14.6</v>
          </cell>
          <cell r="U60">
            <v>9.3150684931506849</v>
          </cell>
          <cell r="V60">
            <v>6.5753424657534252</v>
          </cell>
          <cell r="Y60">
            <v>15.4</v>
          </cell>
          <cell r="Z60">
            <v>22.6</v>
          </cell>
          <cell r="AA60">
            <v>20.399999999999999</v>
          </cell>
          <cell r="AB60">
            <v>11</v>
          </cell>
          <cell r="AC60" t="e">
            <v>#N/A</v>
          </cell>
          <cell r="AD60" t="e">
            <v>#N/A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87</v>
          </cell>
          <cell r="D61">
            <v>178</v>
          </cell>
          <cell r="E61">
            <v>121</v>
          </cell>
          <cell r="F61">
            <v>139</v>
          </cell>
          <cell r="G61">
            <v>0.3</v>
          </cell>
          <cell r="H61" t="e">
            <v>#N/A</v>
          </cell>
          <cell r="I61">
            <v>124</v>
          </cell>
          <cell r="J61">
            <v>-3</v>
          </cell>
          <cell r="K61">
            <v>0</v>
          </cell>
          <cell r="L61">
            <v>40</v>
          </cell>
          <cell r="M61">
            <v>0</v>
          </cell>
          <cell r="N61">
            <v>0</v>
          </cell>
          <cell r="R61">
            <v>40</v>
          </cell>
          <cell r="S61">
            <v>24.2</v>
          </cell>
          <cell r="U61">
            <v>9.0495867768595044</v>
          </cell>
          <cell r="V61">
            <v>5.7438016528925617</v>
          </cell>
          <cell r="Y61">
            <v>17.600000000000001</v>
          </cell>
          <cell r="Z61">
            <v>26.2</v>
          </cell>
          <cell r="AA61">
            <v>33</v>
          </cell>
          <cell r="AB61">
            <v>25</v>
          </cell>
          <cell r="AC61" t="e">
            <v>#N/A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1604</v>
          </cell>
          <cell r="D62">
            <v>620</v>
          </cell>
          <cell r="E62">
            <v>1291</v>
          </cell>
          <cell r="F62">
            <v>919</v>
          </cell>
          <cell r="G62">
            <v>0.28000000000000003</v>
          </cell>
          <cell r="H62">
            <v>45</v>
          </cell>
          <cell r="I62">
            <v>1305</v>
          </cell>
          <cell r="J62">
            <v>-14</v>
          </cell>
          <cell r="K62">
            <v>0</v>
          </cell>
          <cell r="L62">
            <v>240</v>
          </cell>
          <cell r="M62">
            <v>0</v>
          </cell>
          <cell r="N62">
            <v>800</v>
          </cell>
          <cell r="R62">
            <v>280</v>
          </cell>
          <cell r="S62">
            <v>258.2</v>
          </cell>
          <cell r="U62">
            <v>8.6715724244771497</v>
          </cell>
          <cell r="V62">
            <v>3.5592563903950429</v>
          </cell>
          <cell r="Y62">
            <v>275.60000000000002</v>
          </cell>
          <cell r="Z62">
            <v>290.60000000000002</v>
          </cell>
          <cell r="AA62">
            <v>266</v>
          </cell>
          <cell r="AB62">
            <v>242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2983</v>
          </cell>
          <cell r="D63">
            <v>6891</v>
          </cell>
          <cell r="E63">
            <v>3167</v>
          </cell>
          <cell r="F63">
            <v>3218</v>
          </cell>
          <cell r="G63">
            <v>0.35</v>
          </cell>
          <cell r="H63">
            <v>45</v>
          </cell>
          <cell r="I63">
            <v>3201</v>
          </cell>
          <cell r="J63">
            <v>-34</v>
          </cell>
          <cell r="K63">
            <v>800</v>
          </cell>
          <cell r="L63">
            <v>0</v>
          </cell>
          <cell r="M63">
            <v>0</v>
          </cell>
          <cell r="N63">
            <v>600</v>
          </cell>
          <cell r="R63">
            <v>1000</v>
          </cell>
          <cell r="S63">
            <v>633.4</v>
          </cell>
          <cell r="T63">
            <v>800</v>
          </cell>
          <cell r="U63">
            <v>10.13261761919798</v>
          </cell>
          <cell r="V63">
            <v>5.080517840227345</v>
          </cell>
          <cell r="Y63">
            <v>753.8</v>
          </cell>
          <cell r="Z63">
            <v>677.2</v>
          </cell>
          <cell r="AA63">
            <v>738</v>
          </cell>
          <cell r="AB63">
            <v>680</v>
          </cell>
          <cell r="AC63" t="str">
            <v>пл600</v>
          </cell>
          <cell r="AD63" t="str">
            <v>пл600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2844</v>
          </cell>
          <cell r="D64">
            <v>2675</v>
          </cell>
          <cell r="E64">
            <v>2726</v>
          </cell>
          <cell r="F64">
            <v>2330</v>
          </cell>
          <cell r="G64">
            <v>0.28000000000000003</v>
          </cell>
          <cell r="H64">
            <v>45</v>
          </cell>
          <cell r="I64">
            <v>2754</v>
          </cell>
          <cell r="J64">
            <v>-28</v>
          </cell>
          <cell r="K64">
            <v>400</v>
          </cell>
          <cell r="L64">
            <v>0</v>
          </cell>
          <cell r="M64">
            <v>0</v>
          </cell>
          <cell r="N64">
            <v>1000</v>
          </cell>
          <cell r="Q64">
            <v>320</v>
          </cell>
          <cell r="R64">
            <v>800</v>
          </cell>
          <cell r="S64">
            <v>545.20000000000005</v>
          </cell>
          <cell r="T64">
            <v>800</v>
          </cell>
          <cell r="U64">
            <v>10.36316947909024</v>
          </cell>
          <cell r="V64">
            <v>4.2736610418195156</v>
          </cell>
          <cell r="Y64">
            <v>598.4</v>
          </cell>
          <cell r="Z64">
            <v>565.79999999999995</v>
          </cell>
          <cell r="AA64">
            <v>556.79999999999995</v>
          </cell>
          <cell r="AB64">
            <v>617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3534</v>
          </cell>
          <cell r="D65">
            <v>6704</v>
          </cell>
          <cell r="E65">
            <v>3967</v>
          </cell>
          <cell r="F65">
            <v>2570</v>
          </cell>
          <cell r="G65">
            <v>0.35</v>
          </cell>
          <cell r="H65">
            <v>45</v>
          </cell>
          <cell r="I65">
            <v>4029</v>
          </cell>
          <cell r="J65">
            <v>-62</v>
          </cell>
          <cell r="K65">
            <v>800</v>
          </cell>
          <cell r="L65">
            <v>0</v>
          </cell>
          <cell r="M65">
            <v>0</v>
          </cell>
          <cell r="N65">
            <v>2200</v>
          </cell>
          <cell r="Q65">
            <v>320</v>
          </cell>
          <cell r="R65">
            <v>1000</v>
          </cell>
          <cell r="S65">
            <v>793.4</v>
          </cell>
          <cell r="T65">
            <v>1000</v>
          </cell>
          <cell r="U65">
            <v>9.9445424754222334</v>
          </cell>
          <cell r="V65">
            <v>3.2392235946559111</v>
          </cell>
          <cell r="Y65">
            <v>702</v>
          </cell>
          <cell r="Z65">
            <v>738.4</v>
          </cell>
          <cell r="AA65">
            <v>744.6</v>
          </cell>
          <cell r="AB65">
            <v>706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5257</v>
          </cell>
          <cell r="D66">
            <v>3885</v>
          </cell>
          <cell r="E66">
            <v>5744</v>
          </cell>
          <cell r="F66">
            <v>3312</v>
          </cell>
          <cell r="G66">
            <v>0.35</v>
          </cell>
          <cell r="H66">
            <v>45</v>
          </cell>
          <cell r="I66">
            <v>5826</v>
          </cell>
          <cell r="J66">
            <v>-82</v>
          </cell>
          <cell r="K66">
            <v>1200</v>
          </cell>
          <cell r="L66">
            <v>0</v>
          </cell>
          <cell r="M66">
            <v>0</v>
          </cell>
          <cell r="N66">
            <v>2600</v>
          </cell>
          <cell r="Q66">
            <v>1400</v>
          </cell>
          <cell r="R66">
            <v>1400</v>
          </cell>
          <cell r="S66">
            <v>1148.8</v>
          </cell>
          <cell r="T66">
            <v>1600</v>
          </cell>
          <cell r="U66">
            <v>10.020891364902507</v>
          </cell>
          <cell r="V66">
            <v>2.883008356545961</v>
          </cell>
          <cell r="Y66">
            <v>1026.5999999999999</v>
          </cell>
          <cell r="Z66">
            <v>1048.4000000000001</v>
          </cell>
          <cell r="AA66">
            <v>1021.2</v>
          </cell>
          <cell r="AB66">
            <v>1331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652</v>
          </cell>
          <cell r="D67">
            <v>2044</v>
          </cell>
          <cell r="E67">
            <v>1200</v>
          </cell>
          <cell r="F67">
            <v>1470</v>
          </cell>
          <cell r="G67">
            <v>0.41</v>
          </cell>
          <cell r="H67">
            <v>45</v>
          </cell>
          <cell r="I67">
            <v>1227</v>
          </cell>
          <cell r="J67">
            <v>-27</v>
          </cell>
          <cell r="K67">
            <v>0</v>
          </cell>
          <cell r="L67">
            <v>320</v>
          </cell>
          <cell r="M67">
            <v>0</v>
          </cell>
          <cell r="N67">
            <v>200</v>
          </cell>
          <cell r="R67">
            <v>200</v>
          </cell>
          <cell r="S67">
            <v>240</v>
          </cell>
          <cell r="U67">
            <v>9.125</v>
          </cell>
          <cell r="V67">
            <v>6.125</v>
          </cell>
          <cell r="Y67">
            <v>310.60000000000002</v>
          </cell>
          <cell r="Z67">
            <v>277.8</v>
          </cell>
          <cell r="AA67">
            <v>354.6</v>
          </cell>
          <cell r="AB67">
            <v>301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5324</v>
          </cell>
          <cell r="D68">
            <v>12592</v>
          </cell>
          <cell r="E68">
            <v>8273</v>
          </cell>
          <cell r="F68">
            <v>6822</v>
          </cell>
          <cell r="G68">
            <v>0.41</v>
          </cell>
          <cell r="H68">
            <v>45</v>
          </cell>
          <cell r="I68">
            <v>8181</v>
          </cell>
          <cell r="J68">
            <v>92</v>
          </cell>
          <cell r="K68">
            <v>1600</v>
          </cell>
          <cell r="L68">
            <v>0</v>
          </cell>
          <cell r="M68">
            <v>0</v>
          </cell>
          <cell r="N68">
            <v>2800</v>
          </cell>
          <cell r="Q68">
            <v>1200</v>
          </cell>
          <cell r="R68">
            <v>1800</v>
          </cell>
          <cell r="S68">
            <v>1654.6</v>
          </cell>
          <cell r="U68">
            <v>8.5954309198597851</v>
          </cell>
          <cell r="V68">
            <v>4.1230508884322496</v>
          </cell>
          <cell r="Y68">
            <v>1917</v>
          </cell>
          <cell r="Z68">
            <v>1701.2</v>
          </cell>
          <cell r="AA68">
            <v>1772</v>
          </cell>
          <cell r="AB68">
            <v>1775</v>
          </cell>
          <cell r="AC68" t="str">
            <v>акция</v>
          </cell>
          <cell r="AD68" t="str">
            <v>акция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2051</v>
          </cell>
          <cell r="D69">
            <v>3056</v>
          </cell>
          <cell r="E69">
            <v>2831</v>
          </cell>
          <cell r="F69">
            <v>2248</v>
          </cell>
          <cell r="G69">
            <v>0.41</v>
          </cell>
          <cell r="H69">
            <v>45</v>
          </cell>
          <cell r="I69">
            <v>2860</v>
          </cell>
          <cell r="J69">
            <v>-29</v>
          </cell>
          <cell r="K69">
            <v>600</v>
          </cell>
          <cell r="L69">
            <v>0</v>
          </cell>
          <cell r="M69">
            <v>0</v>
          </cell>
          <cell r="N69">
            <v>1300</v>
          </cell>
          <cell r="R69">
            <v>800</v>
          </cell>
          <cell r="S69">
            <v>566.20000000000005</v>
          </cell>
          <cell r="U69">
            <v>8.7389614977039916</v>
          </cell>
          <cell r="V69">
            <v>3.9703285058283289</v>
          </cell>
          <cell r="Y69">
            <v>631</v>
          </cell>
          <cell r="Z69">
            <v>545.20000000000005</v>
          </cell>
          <cell r="AA69">
            <v>626.79999999999995</v>
          </cell>
          <cell r="AB69">
            <v>567</v>
          </cell>
          <cell r="AC69">
            <v>0</v>
          </cell>
          <cell r="AD69">
            <v>0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14.82</v>
          </cell>
          <cell r="D70">
            <v>39.049999999999997</v>
          </cell>
          <cell r="E70">
            <v>20.745000000000001</v>
          </cell>
          <cell r="F70">
            <v>16.66</v>
          </cell>
          <cell r="G70">
            <v>1</v>
          </cell>
          <cell r="H70">
            <v>30</v>
          </cell>
          <cell r="I70">
            <v>34.5</v>
          </cell>
          <cell r="J70">
            <v>-13.754999999999999</v>
          </cell>
          <cell r="K70">
            <v>0</v>
          </cell>
          <cell r="L70">
            <v>30</v>
          </cell>
          <cell r="M70">
            <v>0</v>
          </cell>
          <cell r="N70">
            <v>0</v>
          </cell>
          <cell r="R70">
            <v>10</v>
          </cell>
          <cell r="S70">
            <v>4.149</v>
          </cell>
          <cell r="U70">
            <v>13.656302723547842</v>
          </cell>
          <cell r="V70">
            <v>4.0154254037117374</v>
          </cell>
          <cell r="Y70">
            <v>6.2939999999999996</v>
          </cell>
          <cell r="Z70">
            <v>5.3810000000000002</v>
          </cell>
          <cell r="AA70">
            <v>5.9950000000000001</v>
          </cell>
          <cell r="AB70">
            <v>2.9449999999999998</v>
          </cell>
          <cell r="AC70" t="str">
            <v>костик</v>
          </cell>
          <cell r="AD70" t="str">
            <v>увел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316</v>
          </cell>
          <cell r="D71">
            <v>136</v>
          </cell>
          <cell r="E71">
            <v>241</v>
          </cell>
          <cell r="F71">
            <v>206</v>
          </cell>
          <cell r="G71">
            <v>0.41</v>
          </cell>
          <cell r="H71" t="e">
            <v>#N/A</v>
          </cell>
          <cell r="I71">
            <v>247</v>
          </cell>
          <cell r="J71">
            <v>-6</v>
          </cell>
          <cell r="K71">
            <v>0</v>
          </cell>
          <cell r="L71">
            <v>80</v>
          </cell>
          <cell r="M71">
            <v>0</v>
          </cell>
          <cell r="N71">
            <v>40</v>
          </cell>
          <cell r="Q71">
            <v>40</v>
          </cell>
          <cell r="R71">
            <v>40</v>
          </cell>
          <cell r="S71">
            <v>48.2</v>
          </cell>
          <cell r="U71">
            <v>8.4232365145228218</v>
          </cell>
          <cell r="V71">
            <v>4.2738589211618256</v>
          </cell>
          <cell r="Y71">
            <v>48.8</v>
          </cell>
          <cell r="Z71">
            <v>65.400000000000006</v>
          </cell>
          <cell r="AA71">
            <v>53.6</v>
          </cell>
          <cell r="AB71">
            <v>47</v>
          </cell>
          <cell r="AC71" t="str">
            <v>увел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205</v>
          </cell>
          <cell r="D72">
            <v>1138</v>
          </cell>
          <cell r="E72">
            <v>753</v>
          </cell>
          <cell r="F72">
            <v>557</v>
          </cell>
          <cell r="G72">
            <v>0.36</v>
          </cell>
          <cell r="H72" t="e">
            <v>#N/A</v>
          </cell>
          <cell r="I72">
            <v>893</v>
          </cell>
          <cell r="J72">
            <v>-140</v>
          </cell>
          <cell r="K72">
            <v>0</v>
          </cell>
          <cell r="L72">
            <v>240</v>
          </cell>
          <cell r="M72">
            <v>0</v>
          </cell>
          <cell r="N72">
            <v>210</v>
          </cell>
          <cell r="Q72">
            <v>120</v>
          </cell>
          <cell r="R72">
            <v>150</v>
          </cell>
          <cell r="S72">
            <v>150.6</v>
          </cell>
          <cell r="U72">
            <v>8.4794156706507309</v>
          </cell>
          <cell r="V72">
            <v>3.6985391766268263</v>
          </cell>
          <cell r="Y72">
            <v>127.8</v>
          </cell>
          <cell r="Z72">
            <v>120.2</v>
          </cell>
          <cell r="AA72">
            <v>163.4</v>
          </cell>
          <cell r="AB72">
            <v>252</v>
          </cell>
          <cell r="AC72" t="str">
            <v>к720</v>
          </cell>
          <cell r="AD72" t="str">
            <v>к720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36.185000000000002</v>
          </cell>
          <cell r="D73">
            <v>37.203000000000003</v>
          </cell>
          <cell r="E73">
            <v>53.133000000000003</v>
          </cell>
          <cell r="F73">
            <v>18.145</v>
          </cell>
          <cell r="G73">
            <v>1</v>
          </cell>
          <cell r="H73" t="e">
            <v>#N/A</v>
          </cell>
          <cell r="I73">
            <v>52.1</v>
          </cell>
          <cell r="J73">
            <v>1.0330000000000013</v>
          </cell>
          <cell r="K73">
            <v>0</v>
          </cell>
          <cell r="L73">
            <v>30</v>
          </cell>
          <cell r="M73">
            <v>0</v>
          </cell>
          <cell r="N73">
            <v>30</v>
          </cell>
          <cell r="R73">
            <v>10</v>
          </cell>
          <cell r="S73">
            <v>10.6266</v>
          </cell>
          <cell r="U73">
            <v>8.2947509080985444</v>
          </cell>
          <cell r="V73">
            <v>1.7075075753298328</v>
          </cell>
          <cell r="Y73">
            <v>12.507200000000001</v>
          </cell>
          <cell r="Z73">
            <v>8.7897999999999996</v>
          </cell>
          <cell r="AA73">
            <v>9.4168000000000003</v>
          </cell>
          <cell r="AB73">
            <v>7.3689999999999998</v>
          </cell>
          <cell r="AC73" t="e">
            <v>#N/A</v>
          </cell>
          <cell r="AD73" t="e">
            <v>#N/A</v>
          </cell>
        </row>
        <row r="74">
          <cell r="A74" t="str">
            <v>6768 С СЫРОМ сос ц/о мгс 0.41кг 6шт.  ОСТАНКИНО</v>
          </cell>
          <cell r="B74" t="str">
            <v>шт</v>
          </cell>
          <cell r="C74">
            <v>-11</v>
          </cell>
          <cell r="D74">
            <v>286</v>
          </cell>
          <cell r="E74">
            <v>91</v>
          </cell>
          <cell r="F74">
            <v>175</v>
          </cell>
          <cell r="G74">
            <v>0.41</v>
          </cell>
          <cell r="H74" t="e">
            <v>#N/A</v>
          </cell>
          <cell r="I74">
            <v>122</v>
          </cell>
          <cell r="J74">
            <v>-31</v>
          </cell>
          <cell r="K74">
            <v>0</v>
          </cell>
          <cell r="L74">
            <v>30</v>
          </cell>
          <cell r="M74">
            <v>0</v>
          </cell>
          <cell r="N74">
            <v>0</v>
          </cell>
          <cell r="R74">
            <v>30</v>
          </cell>
          <cell r="S74">
            <v>18.2</v>
          </cell>
          <cell r="U74">
            <v>12.912087912087912</v>
          </cell>
          <cell r="V74">
            <v>9.615384615384615</v>
          </cell>
          <cell r="Y74">
            <v>28.6</v>
          </cell>
          <cell r="Z74">
            <v>17</v>
          </cell>
          <cell r="AA74">
            <v>34</v>
          </cell>
          <cell r="AB74">
            <v>31</v>
          </cell>
          <cell r="AC74" t="str">
            <v>костик</v>
          </cell>
          <cell r="AD74" t="str">
            <v>увел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573</v>
          </cell>
          <cell r="D75">
            <v>325</v>
          </cell>
          <cell r="E75">
            <v>612</v>
          </cell>
          <cell r="F75">
            <v>281</v>
          </cell>
          <cell r="G75">
            <v>0.28000000000000003</v>
          </cell>
          <cell r="H75" t="e">
            <v>#N/A</v>
          </cell>
          <cell r="I75">
            <v>617</v>
          </cell>
          <cell r="J75">
            <v>-5</v>
          </cell>
          <cell r="K75">
            <v>0</v>
          </cell>
          <cell r="L75">
            <v>80</v>
          </cell>
          <cell r="M75">
            <v>0</v>
          </cell>
          <cell r="N75">
            <v>320</v>
          </cell>
          <cell r="Q75">
            <v>240</v>
          </cell>
          <cell r="R75">
            <v>120</v>
          </cell>
          <cell r="S75">
            <v>122.4</v>
          </cell>
          <cell r="U75">
            <v>8.5049019607843128</v>
          </cell>
          <cell r="V75">
            <v>2.2957516339869279</v>
          </cell>
          <cell r="Y75">
            <v>112</v>
          </cell>
          <cell r="Z75">
            <v>131.19999999999999</v>
          </cell>
          <cell r="AA75">
            <v>118.8</v>
          </cell>
          <cell r="AB75">
            <v>139</v>
          </cell>
          <cell r="AC75" t="str">
            <v>м10з</v>
          </cell>
          <cell r="AD75" t="str">
            <v>м10з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799</v>
          </cell>
          <cell r="D76">
            <v>1673</v>
          </cell>
          <cell r="E76">
            <v>1433</v>
          </cell>
          <cell r="F76">
            <v>1026</v>
          </cell>
          <cell r="G76">
            <v>0.4</v>
          </cell>
          <cell r="H76" t="e">
            <v>#N/A</v>
          </cell>
          <cell r="I76">
            <v>1429</v>
          </cell>
          <cell r="J76">
            <v>4</v>
          </cell>
          <cell r="K76">
            <v>0</v>
          </cell>
          <cell r="L76">
            <v>160</v>
          </cell>
          <cell r="M76">
            <v>0</v>
          </cell>
          <cell r="N76">
            <v>960</v>
          </cell>
          <cell r="R76">
            <v>280</v>
          </cell>
          <cell r="S76">
            <v>286.60000000000002</v>
          </cell>
          <cell r="U76">
            <v>8.4647592463363566</v>
          </cell>
          <cell r="V76">
            <v>3.5799023028611301</v>
          </cell>
          <cell r="Y76">
            <v>266.2</v>
          </cell>
          <cell r="Z76">
            <v>248.6</v>
          </cell>
          <cell r="AA76">
            <v>290.2</v>
          </cell>
          <cell r="AB76">
            <v>237</v>
          </cell>
          <cell r="AC76" t="str">
            <v>м122з</v>
          </cell>
          <cell r="AD76" t="str">
            <v>м122з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229</v>
          </cell>
          <cell r="D77">
            <v>498</v>
          </cell>
          <cell r="E77">
            <v>430</v>
          </cell>
          <cell r="F77">
            <v>286</v>
          </cell>
          <cell r="G77">
            <v>0.33</v>
          </cell>
          <cell r="H77" t="e">
            <v>#N/A</v>
          </cell>
          <cell r="I77">
            <v>441</v>
          </cell>
          <cell r="J77">
            <v>-11</v>
          </cell>
          <cell r="K77">
            <v>0</v>
          </cell>
          <cell r="L77">
            <v>200</v>
          </cell>
          <cell r="M77">
            <v>0</v>
          </cell>
          <cell r="N77">
            <v>120</v>
          </cell>
          <cell r="Q77">
            <v>40</v>
          </cell>
          <cell r="R77">
            <v>120</v>
          </cell>
          <cell r="S77">
            <v>86</v>
          </cell>
          <cell r="U77">
            <v>8.9069767441860463</v>
          </cell>
          <cell r="V77">
            <v>3.3255813953488373</v>
          </cell>
          <cell r="Y77">
            <v>80.8</v>
          </cell>
          <cell r="Z77">
            <v>76</v>
          </cell>
          <cell r="AA77">
            <v>91.8</v>
          </cell>
          <cell r="AB77">
            <v>100</v>
          </cell>
          <cell r="AC77" t="str">
            <v>костик</v>
          </cell>
          <cell r="AD77" t="str">
            <v>костик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75</v>
          </cell>
          <cell r="D78">
            <v>779</v>
          </cell>
          <cell r="E78">
            <v>328</v>
          </cell>
          <cell r="F78">
            <v>433</v>
          </cell>
          <cell r="G78">
            <v>0.33</v>
          </cell>
          <cell r="H78" t="e">
            <v>#N/A</v>
          </cell>
          <cell r="I78">
            <v>423</v>
          </cell>
          <cell r="J78">
            <v>-95</v>
          </cell>
          <cell r="K78">
            <v>0</v>
          </cell>
          <cell r="L78">
            <v>200</v>
          </cell>
          <cell r="M78">
            <v>0</v>
          </cell>
          <cell r="N78">
            <v>80</v>
          </cell>
          <cell r="R78">
            <v>120</v>
          </cell>
          <cell r="S78">
            <v>65.599999999999994</v>
          </cell>
          <cell r="U78">
            <v>12.698170731707318</v>
          </cell>
          <cell r="V78">
            <v>6.6006097560975618</v>
          </cell>
          <cell r="Y78">
            <v>75.599999999999994</v>
          </cell>
          <cell r="Z78">
            <v>61.6</v>
          </cell>
          <cell r="AA78">
            <v>98.4</v>
          </cell>
          <cell r="AB78">
            <v>108</v>
          </cell>
          <cell r="AC78" t="str">
            <v>костик</v>
          </cell>
          <cell r="AD78" t="str">
            <v>костик</v>
          </cell>
        </row>
        <row r="79">
          <cell r="A79" t="str">
            <v>6791 СЕРВЕЛАТ ПРЕМИУМ в/к в/у 0,33кг 8шт.  ОСТАНКИНО</v>
          </cell>
          <cell r="B79" t="str">
            <v>шт</v>
          </cell>
          <cell r="C79">
            <v>10</v>
          </cell>
          <cell r="D79">
            <v>637</v>
          </cell>
          <cell r="E79">
            <v>268</v>
          </cell>
          <cell r="F79">
            <v>332</v>
          </cell>
          <cell r="G79">
            <v>0.33</v>
          </cell>
          <cell r="H79" t="e">
            <v>#N/A</v>
          </cell>
          <cell r="I79">
            <v>357</v>
          </cell>
          <cell r="J79">
            <v>-89</v>
          </cell>
          <cell r="K79">
            <v>0</v>
          </cell>
          <cell r="L79">
            <v>80</v>
          </cell>
          <cell r="M79">
            <v>0</v>
          </cell>
          <cell r="N79">
            <v>40</v>
          </cell>
          <cell r="R79">
            <v>80</v>
          </cell>
          <cell r="S79">
            <v>53.6</v>
          </cell>
          <cell r="U79">
            <v>9.9253731343283587</v>
          </cell>
          <cell r="V79">
            <v>6.1940298507462686</v>
          </cell>
          <cell r="Y79">
            <v>65.8</v>
          </cell>
          <cell r="Z79">
            <v>41.4</v>
          </cell>
          <cell r="AA79">
            <v>80.400000000000006</v>
          </cell>
          <cell r="AB79">
            <v>83</v>
          </cell>
          <cell r="AC79" t="str">
            <v>костик</v>
          </cell>
          <cell r="AD79" t="str">
            <v>костик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241</v>
          </cell>
          <cell r="D80">
            <v>1260</v>
          </cell>
          <cell r="E80">
            <v>725</v>
          </cell>
          <cell r="F80">
            <v>675</v>
          </cell>
          <cell r="G80">
            <v>0.33</v>
          </cell>
          <cell r="H80" t="e">
            <v>#N/A</v>
          </cell>
          <cell r="I80">
            <v>826</v>
          </cell>
          <cell r="J80">
            <v>-101</v>
          </cell>
          <cell r="K80">
            <v>0</v>
          </cell>
          <cell r="L80">
            <v>240</v>
          </cell>
          <cell r="M80">
            <v>0</v>
          </cell>
          <cell r="N80">
            <v>240</v>
          </cell>
          <cell r="R80">
            <v>200</v>
          </cell>
          <cell r="S80">
            <v>145</v>
          </cell>
          <cell r="U80">
            <v>9.3448275862068968</v>
          </cell>
          <cell r="V80">
            <v>4.6551724137931032</v>
          </cell>
          <cell r="Y80">
            <v>145</v>
          </cell>
          <cell r="Z80">
            <v>130.6</v>
          </cell>
          <cell r="AA80">
            <v>180.2</v>
          </cell>
          <cell r="AB80">
            <v>188</v>
          </cell>
          <cell r="AC80" t="str">
            <v>костик</v>
          </cell>
          <cell r="AD80" t="str">
            <v>костик</v>
          </cell>
        </row>
        <row r="81">
          <cell r="A81" t="str">
            <v>6794 БАЛЫКОВАЯ в/к в/у  ОСТАНКИНО</v>
          </cell>
          <cell r="B81" t="str">
            <v>кг</v>
          </cell>
          <cell r="C81">
            <v>1.3129999999999999</v>
          </cell>
          <cell r="D81">
            <v>61.607999999999997</v>
          </cell>
          <cell r="E81">
            <v>8.5169999999999995</v>
          </cell>
          <cell r="F81">
            <v>29.355</v>
          </cell>
          <cell r="G81">
            <v>1</v>
          </cell>
          <cell r="H81" t="e">
            <v>#N/A</v>
          </cell>
          <cell r="I81">
            <v>27.4</v>
          </cell>
          <cell r="J81">
            <v>-18.882999999999999</v>
          </cell>
          <cell r="K81">
            <v>0</v>
          </cell>
          <cell r="L81">
            <v>30</v>
          </cell>
          <cell r="M81">
            <v>0</v>
          </cell>
          <cell r="N81">
            <v>10</v>
          </cell>
          <cell r="Q81">
            <v>10</v>
          </cell>
          <cell r="S81">
            <v>1.7033999999999998</v>
          </cell>
          <cell r="U81">
            <v>46.586239286133626</v>
          </cell>
          <cell r="V81">
            <v>17.233180697428676</v>
          </cell>
          <cell r="Y81">
            <v>2.714</v>
          </cell>
          <cell r="Z81">
            <v>9.8552</v>
          </cell>
          <cell r="AA81">
            <v>8.1349999999999998</v>
          </cell>
          <cell r="AB81">
            <v>1.927</v>
          </cell>
          <cell r="AC81" t="str">
            <v>костик</v>
          </cell>
          <cell r="AD81" t="str">
            <v>увел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C82">
            <v>55</v>
          </cell>
          <cell r="D82">
            <v>87</v>
          </cell>
          <cell r="E82">
            <v>70</v>
          </cell>
          <cell r="F82">
            <v>27</v>
          </cell>
          <cell r="G82">
            <v>0.33</v>
          </cell>
          <cell r="H82" t="e">
            <v>#N/A</v>
          </cell>
          <cell r="I82">
            <v>138</v>
          </cell>
          <cell r="J82">
            <v>-68</v>
          </cell>
          <cell r="K82">
            <v>0</v>
          </cell>
          <cell r="L82">
            <v>40</v>
          </cell>
          <cell r="M82">
            <v>0</v>
          </cell>
          <cell r="N82">
            <v>80</v>
          </cell>
          <cell r="R82">
            <v>40</v>
          </cell>
          <cell r="S82">
            <v>14</v>
          </cell>
          <cell r="U82">
            <v>13.357142857142858</v>
          </cell>
          <cell r="V82">
            <v>1.9285714285714286</v>
          </cell>
          <cell r="Y82">
            <v>18.399999999999999</v>
          </cell>
          <cell r="Z82">
            <v>14</v>
          </cell>
          <cell r="AA82">
            <v>17.399999999999999</v>
          </cell>
          <cell r="AB82">
            <v>14</v>
          </cell>
          <cell r="AC82" t="str">
            <v>костик</v>
          </cell>
          <cell r="AD82" t="str">
            <v>костик</v>
          </cell>
        </row>
        <row r="83">
          <cell r="A83" t="str">
            <v>6801 ОСТАНКИНСКАЯ вар п/о 0.4кг 8шт.  ОСТАНКИНО</v>
          </cell>
          <cell r="B83" t="str">
            <v>шт</v>
          </cell>
          <cell r="C83">
            <v>43</v>
          </cell>
          <cell r="D83">
            <v>158</v>
          </cell>
          <cell r="E83">
            <v>141</v>
          </cell>
          <cell r="F83">
            <v>21</v>
          </cell>
          <cell r="G83">
            <v>0.4</v>
          </cell>
          <cell r="H83" t="e">
            <v>#N/A</v>
          </cell>
          <cell r="I83">
            <v>159</v>
          </cell>
          <cell r="J83">
            <v>-18</v>
          </cell>
          <cell r="K83">
            <v>0</v>
          </cell>
          <cell r="L83">
            <v>28</v>
          </cell>
          <cell r="M83">
            <v>0</v>
          </cell>
          <cell r="N83">
            <v>200</v>
          </cell>
          <cell r="S83">
            <v>28.2</v>
          </cell>
          <cell r="U83">
            <v>8.8297872340425538</v>
          </cell>
          <cell r="V83">
            <v>0.74468085106382975</v>
          </cell>
          <cell r="Y83">
            <v>12.6</v>
          </cell>
          <cell r="Z83">
            <v>14.8</v>
          </cell>
          <cell r="AA83">
            <v>21.4</v>
          </cell>
          <cell r="AB83">
            <v>9</v>
          </cell>
          <cell r="AC83" t="str">
            <v>увел</v>
          </cell>
          <cell r="AD83" t="str">
            <v>увел</v>
          </cell>
        </row>
        <row r="84">
          <cell r="A84" t="str">
            <v>6807 СЕРВЕЛАТ ЕВРОПЕЙСКИЙ в/к в/у 0,33кг 8шт.  ОСТАНКИНО</v>
          </cell>
          <cell r="B84" t="str">
            <v>шт</v>
          </cell>
          <cell r="C84">
            <v>78</v>
          </cell>
          <cell r="D84">
            <v>217</v>
          </cell>
          <cell r="E84">
            <v>137</v>
          </cell>
          <cell r="F84">
            <v>133</v>
          </cell>
          <cell r="G84">
            <v>0.33</v>
          </cell>
          <cell r="H84" t="e">
            <v>#N/A</v>
          </cell>
          <cell r="I84">
            <v>145</v>
          </cell>
          <cell r="J84">
            <v>-8</v>
          </cell>
          <cell r="K84">
            <v>0</v>
          </cell>
          <cell r="L84">
            <v>40</v>
          </cell>
          <cell r="M84">
            <v>0</v>
          </cell>
          <cell r="N84">
            <v>40</v>
          </cell>
          <cell r="R84">
            <v>40</v>
          </cell>
          <cell r="S84">
            <v>27.4</v>
          </cell>
          <cell r="U84">
            <v>9.2335766423357661</v>
          </cell>
          <cell r="V84">
            <v>4.8540145985401466</v>
          </cell>
          <cell r="Y84">
            <v>27.4</v>
          </cell>
          <cell r="Z84">
            <v>23</v>
          </cell>
          <cell r="AA84">
            <v>32.4</v>
          </cell>
          <cell r="AB84">
            <v>17</v>
          </cell>
          <cell r="AC84" t="str">
            <v>костик</v>
          </cell>
          <cell r="AD84" t="str">
            <v>костик</v>
          </cell>
        </row>
        <row r="85">
          <cell r="A85" t="str">
            <v>6829 МОЛОЧНЫЕ КЛАССИЧЕСКИЕ сос п/о мгс 2*4_С  ОСТАНКИНО</v>
          </cell>
          <cell r="B85" t="str">
            <v>кг</v>
          </cell>
          <cell r="C85">
            <v>429.214</v>
          </cell>
          <cell r="D85">
            <v>220.554</v>
          </cell>
          <cell r="E85">
            <v>473.24299999999999</v>
          </cell>
          <cell r="F85">
            <v>174.399</v>
          </cell>
          <cell r="G85">
            <v>1</v>
          </cell>
          <cell r="H85" t="e">
            <v>#N/A</v>
          </cell>
          <cell r="I85">
            <v>452</v>
          </cell>
          <cell r="J85">
            <v>21.242999999999995</v>
          </cell>
          <cell r="K85">
            <v>0</v>
          </cell>
          <cell r="L85">
            <v>50</v>
          </cell>
          <cell r="M85">
            <v>0</v>
          </cell>
          <cell r="N85">
            <v>300</v>
          </cell>
          <cell r="Q85">
            <v>200</v>
          </cell>
          <cell r="R85">
            <v>100</v>
          </cell>
          <cell r="S85">
            <v>94.648600000000002</v>
          </cell>
          <cell r="U85">
            <v>8.7101024209549855</v>
          </cell>
          <cell r="V85">
            <v>1.8425946078441731</v>
          </cell>
          <cell r="Y85">
            <v>79.427800000000005</v>
          </cell>
          <cell r="Z85">
            <v>88.715999999999994</v>
          </cell>
          <cell r="AA85">
            <v>81.209199999999996</v>
          </cell>
          <cell r="AB85">
            <v>135.93600000000001</v>
          </cell>
          <cell r="AC85" t="str">
            <v>костик</v>
          </cell>
          <cell r="AD85" t="str">
            <v>костик</v>
          </cell>
        </row>
        <row r="86">
          <cell r="A86" t="str">
            <v>6837 ФИЛЕЙНЫЕ Папа Может сос ц/о мгс 0.4кг  ОСТАНКИНО</v>
          </cell>
          <cell r="B86" t="str">
            <v>шт</v>
          </cell>
          <cell r="C86">
            <v>872</v>
          </cell>
          <cell r="D86">
            <v>1128</v>
          </cell>
          <cell r="E86">
            <v>1261</v>
          </cell>
          <cell r="F86">
            <v>736</v>
          </cell>
          <cell r="G86">
            <v>0.4</v>
          </cell>
          <cell r="H86" t="e">
            <v>#N/A</v>
          </cell>
          <cell r="I86">
            <v>1263</v>
          </cell>
          <cell r="J86">
            <v>-2</v>
          </cell>
          <cell r="K86">
            <v>0</v>
          </cell>
          <cell r="L86">
            <v>240</v>
          </cell>
          <cell r="M86">
            <v>0</v>
          </cell>
          <cell r="N86">
            <v>640</v>
          </cell>
          <cell r="Q86">
            <v>280</v>
          </cell>
          <cell r="R86">
            <v>240</v>
          </cell>
          <cell r="S86">
            <v>252.2</v>
          </cell>
          <cell r="U86">
            <v>8.4694686756542428</v>
          </cell>
          <cell r="V86">
            <v>2.9183187946074547</v>
          </cell>
          <cell r="Y86">
            <v>222.4</v>
          </cell>
          <cell r="Z86">
            <v>218</v>
          </cell>
          <cell r="AA86">
            <v>241.6</v>
          </cell>
          <cell r="AB86">
            <v>277</v>
          </cell>
          <cell r="AC86" t="e">
            <v>#N/A</v>
          </cell>
          <cell r="AD86" t="e">
            <v>#N/A</v>
          </cell>
        </row>
        <row r="87">
          <cell r="A87" t="str">
            <v>6842 ДЫМОВИЦА ИЗ ОКОРОКА к/в мл/к в/у 0,3кг  ОСТАНКИНО</v>
          </cell>
          <cell r="B87" t="str">
            <v>шт</v>
          </cell>
          <cell r="C87">
            <v>282</v>
          </cell>
          <cell r="D87">
            <v>44</v>
          </cell>
          <cell r="E87">
            <v>94</v>
          </cell>
          <cell r="F87">
            <v>230</v>
          </cell>
          <cell r="G87">
            <v>0.3</v>
          </cell>
          <cell r="H87" t="e">
            <v>#N/A</v>
          </cell>
          <cell r="I87">
            <v>95</v>
          </cell>
          <cell r="J87">
            <v>-1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S87">
            <v>18.8</v>
          </cell>
          <cell r="U87">
            <v>12.23404255319149</v>
          </cell>
          <cell r="V87">
            <v>12.23404255319149</v>
          </cell>
          <cell r="Y87">
            <v>56.4</v>
          </cell>
          <cell r="Z87">
            <v>20</v>
          </cell>
          <cell r="AA87">
            <v>38.200000000000003</v>
          </cell>
          <cell r="AB87">
            <v>19</v>
          </cell>
          <cell r="AC87" t="str">
            <v>костик</v>
          </cell>
          <cell r="AD87" t="str">
            <v>костик</v>
          </cell>
        </row>
        <row r="88">
          <cell r="A88" t="str">
            <v>6852 МОЛОЧНЫЕ ПРЕМИУМ ПМ сос п/о в/ у 1/350  ОСТАНКИНО</v>
          </cell>
          <cell r="B88" t="str">
            <v>шт</v>
          </cell>
          <cell r="C88">
            <v>1924</v>
          </cell>
          <cell r="D88">
            <v>2862</v>
          </cell>
          <cell r="E88">
            <v>2401</v>
          </cell>
          <cell r="F88">
            <v>2344</v>
          </cell>
          <cell r="G88">
            <v>0.35</v>
          </cell>
          <cell r="H88" t="e">
            <v>#N/A</v>
          </cell>
          <cell r="I88">
            <v>2443</v>
          </cell>
          <cell r="J88">
            <v>-42</v>
          </cell>
          <cell r="K88">
            <v>0</v>
          </cell>
          <cell r="L88">
            <v>200</v>
          </cell>
          <cell r="M88">
            <v>0</v>
          </cell>
          <cell r="N88">
            <v>840</v>
          </cell>
          <cell r="Q88">
            <v>240</v>
          </cell>
          <cell r="R88">
            <v>480</v>
          </cell>
          <cell r="S88">
            <v>480.2</v>
          </cell>
          <cell r="U88">
            <v>8.5464389837567687</v>
          </cell>
          <cell r="V88">
            <v>4.8812994585589342</v>
          </cell>
          <cell r="Y88">
            <v>523.6</v>
          </cell>
          <cell r="Z88">
            <v>509.8</v>
          </cell>
          <cell r="AA88">
            <v>561.4</v>
          </cell>
          <cell r="AB88">
            <v>530</v>
          </cell>
          <cell r="AC88" t="str">
            <v>увел</v>
          </cell>
          <cell r="AD88" t="str">
            <v>увел</v>
          </cell>
        </row>
        <row r="89">
          <cell r="A89" t="str">
            <v>6854 МОЛОЧНЫЕ ПРЕМИУМ ПМ сос п/о мгс 0.6кг  ОСТАНКИНО</v>
          </cell>
          <cell r="B89" t="str">
            <v>шт</v>
          </cell>
          <cell r="C89">
            <v>173</v>
          </cell>
          <cell r="D89">
            <v>348</v>
          </cell>
          <cell r="E89">
            <v>349</v>
          </cell>
          <cell r="F89">
            <v>160</v>
          </cell>
          <cell r="G89">
            <v>0.6</v>
          </cell>
          <cell r="H89" t="e">
            <v>#N/A</v>
          </cell>
          <cell r="I89">
            <v>354</v>
          </cell>
          <cell r="J89">
            <v>-5</v>
          </cell>
          <cell r="K89">
            <v>0</v>
          </cell>
          <cell r="L89">
            <v>60</v>
          </cell>
          <cell r="M89">
            <v>0</v>
          </cell>
          <cell r="N89">
            <v>240</v>
          </cell>
          <cell r="Q89">
            <v>60</v>
          </cell>
          <cell r="R89">
            <v>80</v>
          </cell>
          <cell r="S89">
            <v>69.8</v>
          </cell>
          <cell r="U89">
            <v>8.595988538681949</v>
          </cell>
          <cell r="V89">
            <v>2.2922636103151866</v>
          </cell>
          <cell r="Y89">
            <v>61.6</v>
          </cell>
          <cell r="Z89">
            <v>56.6</v>
          </cell>
          <cell r="AA89">
            <v>63.8</v>
          </cell>
          <cell r="AB89">
            <v>42</v>
          </cell>
          <cell r="AC89" t="str">
            <v>костик</v>
          </cell>
          <cell r="AD89" t="str">
            <v>костик</v>
          </cell>
        </row>
        <row r="90">
          <cell r="A90" t="str">
            <v>6861 ДОМАШНИЙ РЕЦЕПТ Коровино вар п/о  ОСТАНКИНО</v>
          </cell>
          <cell r="B90" t="str">
            <v>кг</v>
          </cell>
          <cell r="C90">
            <v>380.03500000000003</v>
          </cell>
          <cell r="D90">
            <v>540.61300000000006</v>
          </cell>
          <cell r="E90">
            <v>364</v>
          </cell>
          <cell r="F90">
            <v>428</v>
          </cell>
          <cell r="G90">
            <v>1</v>
          </cell>
          <cell r="H90" t="e">
            <v>#N/A</v>
          </cell>
          <cell r="I90">
            <v>346.9</v>
          </cell>
          <cell r="J90">
            <v>17.100000000000023</v>
          </cell>
          <cell r="K90">
            <v>0</v>
          </cell>
          <cell r="L90">
            <v>0</v>
          </cell>
          <cell r="M90">
            <v>0</v>
          </cell>
          <cell r="N90">
            <v>150</v>
          </cell>
          <cell r="R90">
            <v>150</v>
          </cell>
          <cell r="S90">
            <v>72.8</v>
          </cell>
          <cell r="U90">
            <v>10</v>
          </cell>
          <cell r="V90">
            <v>5.8791208791208796</v>
          </cell>
          <cell r="Y90">
            <v>63</v>
          </cell>
          <cell r="Z90">
            <v>84.8</v>
          </cell>
          <cell r="AA90">
            <v>92</v>
          </cell>
          <cell r="AB90">
            <v>31.434999999999999</v>
          </cell>
          <cell r="AC90" t="str">
            <v>увел</v>
          </cell>
          <cell r="AD90" t="str">
            <v>увел</v>
          </cell>
        </row>
        <row r="91">
          <cell r="A91" t="str">
            <v>6862 ДОМАШНИЙ РЕЦЕПТ СО ШПИК. Коровино вар п/о  ОСТАНКИНО</v>
          </cell>
          <cell r="B91" t="str">
            <v>кг</v>
          </cell>
          <cell r="C91">
            <v>25.835999999999999</v>
          </cell>
          <cell r="D91">
            <v>40.414000000000001</v>
          </cell>
          <cell r="E91">
            <v>41.835999999999999</v>
          </cell>
          <cell r="F91">
            <v>24.414000000000001</v>
          </cell>
          <cell r="G91">
            <v>1</v>
          </cell>
          <cell r="H91" t="e">
            <v>#N/A</v>
          </cell>
          <cell r="I91">
            <v>42.4</v>
          </cell>
          <cell r="J91">
            <v>-0.56400000000000006</v>
          </cell>
          <cell r="K91">
            <v>0</v>
          </cell>
          <cell r="L91">
            <v>30</v>
          </cell>
          <cell r="M91">
            <v>0</v>
          </cell>
          <cell r="N91">
            <v>20</v>
          </cell>
          <cell r="S91">
            <v>8.3672000000000004</v>
          </cell>
          <cell r="U91">
            <v>8.893536666985371</v>
          </cell>
          <cell r="V91">
            <v>2.9178219715077924</v>
          </cell>
          <cell r="Y91">
            <v>5.1486000000000001</v>
          </cell>
          <cell r="Z91">
            <v>4.3502000000000001</v>
          </cell>
          <cell r="AA91">
            <v>12.295999999999999</v>
          </cell>
          <cell r="AB91">
            <v>8.02</v>
          </cell>
          <cell r="AC91" t="str">
            <v>костик</v>
          </cell>
          <cell r="AD91" t="str">
            <v>увел</v>
          </cell>
        </row>
        <row r="92">
          <cell r="A92" t="str">
            <v>6866 ВЕТЧ.НЕЖНАЯ Коровино п/о_Маяк  ОСТАНКИНО</v>
          </cell>
          <cell r="B92" t="str">
            <v>кг</v>
          </cell>
          <cell r="C92">
            <v>25.879000000000001</v>
          </cell>
          <cell r="D92">
            <v>302.03699999999998</v>
          </cell>
          <cell r="E92">
            <v>175.87799999999999</v>
          </cell>
          <cell r="F92">
            <v>150.577</v>
          </cell>
          <cell r="G92">
            <v>1</v>
          </cell>
          <cell r="H92" t="e">
            <v>#N/A</v>
          </cell>
          <cell r="I92">
            <v>217.5</v>
          </cell>
          <cell r="J92">
            <v>-41.622000000000014</v>
          </cell>
          <cell r="K92">
            <v>0</v>
          </cell>
          <cell r="L92">
            <v>70</v>
          </cell>
          <cell r="M92">
            <v>0</v>
          </cell>
          <cell r="N92">
            <v>150</v>
          </cell>
          <cell r="R92">
            <v>50</v>
          </cell>
          <cell r="S92">
            <v>35.175599999999996</v>
          </cell>
          <cell r="U92">
            <v>11.956498254471851</v>
          </cell>
          <cell r="V92">
            <v>4.2807230011712667</v>
          </cell>
          <cell r="Y92">
            <v>27.036000000000001</v>
          </cell>
          <cell r="Z92">
            <v>31.8</v>
          </cell>
          <cell r="AA92">
            <v>32.788200000000003</v>
          </cell>
          <cell r="AB92">
            <v>75.143000000000001</v>
          </cell>
          <cell r="AC92" t="str">
            <v>Витал</v>
          </cell>
          <cell r="AD92" t="e">
            <v>#N/A</v>
          </cell>
        </row>
        <row r="93">
          <cell r="A93" t="str">
            <v>6869 С ГОВЯДИНОЙ СН сос п/о мгс 1кг 6шт.  ОСТАНКИНО</v>
          </cell>
          <cell r="B93" t="str">
            <v>шт</v>
          </cell>
          <cell r="C93">
            <v>26</v>
          </cell>
          <cell r="D93">
            <v>298</v>
          </cell>
          <cell r="E93">
            <v>84</v>
          </cell>
          <cell r="F93">
            <v>198</v>
          </cell>
          <cell r="G93">
            <v>1</v>
          </cell>
          <cell r="H93">
            <v>45</v>
          </cell>
          <cell r="I93">
            <v>149</v>
          </cell>
          <cell r="J93">
            <v>-65</v>
          </cell>
          <cell r="K93">
            <v>50</v>
          </cell>
          <cell r="L93">
            <v>50</v>
          </cell>
          <cell r="M93">
            <v>0</v>
          </cell>
          <cell r="N93">
            <v>0</v>
          </cell>
          <cell r="S93">
            <v>16.8</v>
          </cell>
          <cell r="U93">
            <v>17.738095238095237</v>
          </cell>
          <cell r="V93">
            <v>11.785714285714285</v>
          </cell>
          <cell r="Y93">
            <v>10.199999999999999</v>
          </cell>
          <cell r="Z93">
            <v>16.399999999999999</v>
          </cell>
          <cell r="AA93">
            <v>35</v>
          </cell>
          <cell r="AB93">
            <v>17</v>
          </cell>
          <cell r="AC93" t="str">
            <v>увел</v>
          </cell>
          <cell r="AD93" t="str">
            <v>увел</v>
          </cell>
        </row>
        <row r="94">
          <cell r="A94" t="str">
            <v>6909 ДЛЯ ДЕТЕЙ сос п/о мгс 0.33кг 8шт.  ОСТАНКИНО</v>
          </cell>
          <cell r="B94" t="str">
            <v>шт</v>
          </cell>
          <cell r="C94">
            <v>106</v>
          </cell>
          <cell r="D94">
            <v>481</v>
          </cell>
          <cell r="E94">
            <v>450</v>
          </cell>
          <cell r="F94">
            <v>107</v>
          </cell>
          <cell r="G94">
            <v>0.33</v>
          </cell>
          <cell r="H94">
            <v>30</v>
          </cell>
          <cell r="I94">
            <v>537</v>
          </cell>
          <cell r="J94">
            <v>-87</v>
          </cell>
          <cell r="K94">
            <v>0</v>
          </cell>
          <cell r="L94">
            <v>180</v>
          </cell>
          <cell r="M94">
            <v>0</v>
          </cell>
          <cell r="N94">
            <v>240</v>
          </cell>
          <cell r="Q94">
            <v>120</v>
          </cell>
          <cell r="R94">
            <v>120</v>
          </cell>
          <cell r="S94">
            <v>90</v>
          </cell>
          <cell r="U94">
            <v>8.5222222222222221</v>
          </cell>
          <cell r="V94">
            <v>1.1888888888888889</v>
          </cell>
          <cell r="Y94">
            <v>102.8</v>
          </cell>
          <cell r="Z94">
            <v>94.2</v>
          </cell>
          <cell r="AA94">
            <v>95.6</v>
          </cell>
          <cell r="AB94">
            <v>91</v>
          </cell>
          <cell r="AC94" t="str">
            <v>Витал</v>
          </cell>
          <cell r="AD94" t="str">
            <v>костик</v>
          </cell>
        </row>
        <row r="95">
          <cell r="A95" t="str">
            <v>6919 БЕКОН с/к с/н в/у 1/180 10шт.  ОСТАНКИНО</v>
          </cell>
          <cell r="B95" t="str">
            <v>шт</v>
          </cell>
          <cell r="C95">
            <v>399</v>
          </cell>
          <cell r="D95">
            <v>170</v>
          </cell>
          <cell r="E95">
            <v>408</v>
          </cell>
          <cell r="F95">
            <v>157</v>
          </cell>
          <cell r="G95">
            <v>0.18</v>
          </cell>
          <cell r="H95" t="e">
            <v>#N/A</v>
          </cell>
          <cell r="I95">
            <v>426</v>
          </cell>
          <cell r="J95">
            <v>-18</v>
          </cell>
          <cell r="K95">
            <v>0</v>
          </cell>
          <cell r="L95">
            <v>80</v>
          </cell>
          <cell r="M95">
            <v>0</v>
          </cell>
          <cell r="N95">
            <v>300</v>
          </cell>
          <cell r="Q95">
            <v>80</v>
          </cell>
          <cell r="R95">
            <v>80</v>
          </cell>
          <cell r="S95">
            <v>81.599999999999994</v>
          </cell>
          <cell r="U95">
            <v>8.5416666666666679</v>
          </cell>
          <cell r="V95">
            <v>1.9240196078431373</v>
          </cell>
          <cell r="Y95">
            <v>65.599999999999994</v>
          </cell>
          <cell r="Z95">
            <v>83</v>
          </cell>
          <cell r="AA95">
            <v>68.2</v>
          </cell>
          <cell r="AB95">
            <v>57</v>
          </cell>
          <cell r="AC95" t="str">
            <v>костик</v>
          </cell>
          <cell r="AD95" t="str">
            <v>костик</v>
          </cell>
        </row>
        <row r="96">
          <cell r="A96" t="str">
            <v>6921 БЕКОН Папа может с/к с/н в/у 1/140 10шт  ОСТАНКИНО</v>
          </cell>
          <cell r="B96" t="str">
            <v>шт</v>
          </cell>
          <cell r="C96">
            <v>275</v>
          </cell>
          <cell r="D96">
            <v>1272</v>
          </cell>
          <cell r="E96">
            <v>803</v>
          </cell>
          <cell r="F96">
            <v>688</v>
          </cell>
          <cell r="G96">
            <v>0.14000000000000001</v>
          </cell>
          <cell r="H96" t="e">
            <v>#N/A</v>
          </cell>
          <cell r="I96">
            <v>866</v>
          </cell>
          <cell r="J96">
            <v>-63</v>
          </cell>
          <cell r="K96">
            <v>0</v>
          </cell>
          <cell r="L96">
            <v>240</v>
          </cell>
          <cell r="M96">
            <v>0</v>
          </cell>
          <cell r="N96">
            <v>120</v>
          </cell>
          <cell r="Q96">
            <v>160</v>
          </cell>
          <cell r="R96">
            <v>150</v>
          </cell>
          <cell r="S96">
            <v>160.6</v>
          </cell>
          <cell r="U96">
            <v>8.4557907845579088</v>
          </cell>
          <cell r="V96">
            <v>4.2839352428393527</v>
          </cell>
          <cell r="Y96">
            <v>170.8</v>
          </cell>
          <cell r="Z96">
            <v>135.19999999999999</v>
          </cell>
          <cell r="AA96">
            <v>179.6</v>
          </cell>
          <cell r="AB96">
            <v>171</v>
          </cell>
          <cell r="AC96" t="str">
            <v>костик</v>
          </cell>
          <cell r="AD96" t="str">
            <v>костик</v>
          </cell>
        </row>
        <row r="97">
          <cell r="A97" t="str">
            <v>6948 МОЛОЧНЫЕ ПРЕМИУМ.ПМ сос п/о мгс 1,5*4 Останкино</v>
          </cell>
          <cell r="B97" t="str">
            <v>кг</v>
          </cell>
          <cell r="C97">
            <v>101.065</v>
          </cell>
          <cell r="D97">
            <v>468.29</v>
          </cell>
          <cell r="E97">
            <v>212.07</v>
          </cell>
          <cell r="F97">
            <v>279.39299999999997</v>
          </cell>
          <cell r="G97">
            <v>1</v>
          </cell>
          <cell r="H97" t="e">
            <v>#N/A</v>
          </cell>
          <cell r="I97">
            <v>212.38</v>
          </cell>
          <cell r="J97">
            <v>-0.31000000000000227</v>
          </cell>
          <cell r="K97">
            <v>0</v>
          </cell>
          <cell r="L97">
            <v>30</v>
          </cell>
          <cell r="M97">
            <v>0</v>
          </cell>
          <cell r="N97">
            <v>70</v>
          </cell>
          <cell r="S97">
            <v>42.414000000000001</v>
          </cell>
          <cell r="U97">
            <v>8.9449945772622232</v>
          </cell>
          <cell r="V97">
            <v>6.5872825010609697</v>
          </cell>
          <cell r="Y97">
            <v>62.4</v>
          </cell>
          <cell r="Z97">
            <v>33.2072</v>
          </cell>
          <cell r="AA97">
            <v>55.558199999999999</v>
          </cell>
          <cell r="AB97">
            <v>32.758000000000003</v>
          </cell>
          <cell r="AC97" t="e">
            <v>#N/A</v>
          </cell>
          <cell r="AD97" t="e">
            <v>#N/A</v>
          </cell>
        </row>
        <row r="98">
          <cell r="A98" t="str">
            <v>6951 СЛИВОЧНЫЕ Папа может сос п/о мгс 1.5*4  ОСТАНКИНО</v>
          </cell>
          <cell r="B98" t="str">
            <v>кг</v>
          </cell>
          <cell r="C98">
            <v>108.042</v>
          </cell>
          <cell r="D98">
            <v>124.782</v>
          </cell>
          <cell r="E98">
            <v>122.56</v>
          </cell>
          <cell r="F98">
            <v>104.026</v>
          </cell>
          <cell r="G98">
            <v>1</v>
          </cell>
          <cell r="H98" t="e">
            <v>#N/A</v>
          </cell>
          <cell r="I98">
            <v>125.1</v>
          </cell>
          <cell r="J98">
            <v>-2.539999999999992</v>
          </cell>
          <cell r="K98">
            <v>0</v>
          </cell>
          <cell r="L98">
            <v>0</v>
          </cell>
          <cell r="M98">
            <v>0</v>
          </cell>
          <cell r="N98">
            <v>80</v>
          </cell>
          <cell r="R98">
            <v>20</v>
          </cell>
          <cell r="S98">
            <v>24.512</v>
          </cell>
          <cell r="U98">
            <v>8.3235150130548305</v>
          </cell>
          <cell r="V98">
            <v>4.2438805483028714</v>
          </cell>
          <cell r="Y98">
            <v>22.720199999999998</v>
          </cell>
          <cell r="Z98">
            <v>23.332799999999999</v>
          </cell>
          <cell r="AA98">
            <v>27.959600000000002</v>
          </cell>
          <cell r="AB98">
            <v>20.222000000000001</v>
          </cell>
          <cell r="AC98" t="e">
            <v>#N/A</v>
          </cell>
          <cell r="AD98" t="e">
            <v>#N/A</v>
          </cell>
        </row>
        <row r="99">
          <cell r="A99" t="str">
            <v>6955 СОЧНЫЕ Папа может сос п/о мгс1.5*4_А Останкино</v>
          </cell>
          <cell r="B99" t="str">
            <v>кг</v>
          </cell>
          <cell r="C99">
            <v>1097.768</v>
          </cell>
          <cell r="D99">
            <v>4994.6210000000001</v>
          </cell>
          <cell r="E99">
            <v>3450</v>
          </cell>
          <cell r="F99">
            <v>3343</v>
          </cell>
          <cell r="G99">
            <v>1</v>
          </cell>
          <cell r="H99" t="e">
            <v>#N/A</v>
          </cell>
          <cell r="I99">
            <v>3193.02</v>
          </cell>
          <cell r="J99">
            <v>256.98</v>
          </cell>
          <cell r="K99">
            <v>880</v>
          </cell>
          <cell r="L99">
            <v>0</v>
          </cell>
          <cell r="M99">
            <v>0</v>
          </cell>
          <cell r="N99">
            <v>2000</v>
          </cell>
          <cell r="R99">
            <v>300</v>
          </cell>
          <cell r="S99">
            <v>690</v>
          </cell>
          <cell r="U99">
            <v>9.453623188405798</v>
          </cell>
          <cell r="V99">
            <v>4.844927536231884</v>
          </cell>
          <cell r="Y99">
            <v>681</v>
          </cell>
          <cell r="Z99">
            <v>579.79999999999995</v>
          </cell>
          <cell r="AA99">
            <v>744.6</v>
          </cell>
          <cell r="AB99">
            <v>601.99800000000005</v>
          </cell>
          <cell r="AC99" t="str">
            <v>кофшар</v>
          </cell>
          <cell r="AD99" t="e">
            <v>#N/A</v>
          </cell>
        </row>
        <row r="100">
          <cell r="A100" t="str">
            <v>7045 БЕКОН Папа может с/к с/н в/у 1/250 7 шт ОСТАНКИНО</v>
          </cell>
          <cell r="B100" t="str">
            <v>шт</v>
          </cell>
          <cell r="D100">
            <v>401</v>
          </cell>
          <cell r="E100">
            <v>19</v>
          </cell>
          <cell r="F100">
            <v>380</v>
          </cell>
          <cell r="G100">
            <v>0.25</v>
          </cell>
          <cell r="H100" t="e">
            <v>#N/A</v>
          </cell>
          <cell r="I100">
            <v>21</v>
          </cell>
          <cell r="J100">
            <v>-2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3.8</v>
          </cell>
          <cell r="U100">
            <v>100</v>
          </cell>
          <cell r="V100">
            <v>100</v>
          </cell>
          <cell r="Y100">
            <v>0</v>
          </cell>
          <cell r="Z100">
            <v>0</v>
          </cell>
          <cell r="AA100">
            <v>0</v>
          </cell>
          <cell r="AB100">
            <v>9</v>
          </cell>
          <cell r="AC100" t="str">
            <v>увел</v>
          </cell>
          <cell r="AD100" t="e">
            <v>#N/A</v>
          </cell>
        </row>
        <row r="101">
          <cell r="A101" t="str">
            <v>БОНУС ДОМАШНИЙ РЕЦЕПТ Коровино 0.5кг 8шт. (6305)</v>
          </cell>
          <cell r="B101" t="str">
            <v>шт</v>
          </cell>
          <cell r="C101">
            <v>14</v>
          </cell>
          <cell r="D101">
            <v>30</v>
          </cell>
          <cell r="E101">
            <v>33</v>
          </cell>
          <cell r="F101">
            <v>11</v>
          </cell>
          <cell r="G101">
            <v>0</v>
          </cell>
          <cell r="H101" t="e">
            <v>#N/A</v>
          </cell>
          <cell r="I101">
            <v>35</v>
          </cell>
          <cell r="J101">
            <v>-2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6.6</v>
          </cell>
          <cell r="U101">
            <v>1.6666666666666667</v>
          </cell>
          <cell r="V101">
            <v>1.6666666666666667</v>
          </cell>
          <cell r="Y101">
            <v>6.8</v>
          </cell>
          <cell r="Z101">
            <v>6.2</v>
          </cell>
          <cell r="AA101">
            <v>5</v>
          </cell>
          <cell r="AB101">
            <v>18</v>
          </cell>
          <cell r="AC101" t="e">
            <v>#N/A</v>
          </cell>
          <cell r="AD101" t="e">
            <v>#N/A</v>
          </cell>
        </row>
        <row r="102">
          <cell r="A102" t="str">
            <v>БОНУС ДОМАШНИЙ РЕЦЕПТ Коровино вар п/о (5324)</v>
          </cell>
          <cell r="B102" t="str">
            <v>кг</v>
          </cell>
          <cell r="C102">
            <v>12.757</v>
          </cell>
          <cell r="D102">
            <v>32.002000000000002</v>
          </cell>
          <cell r="E102">
            <v>23.632000000000001</v>
          </cell>
          <cell r="F102">
            <v>21.126999999999999</v>
          </cell>
          <cell r="G102">
            <v>0</v>
          </cell>
          <cell r="H102" t="e">
            <v>#N/A</v>
          </cell>
          <cell r="I102">
            <v>24</v>
          </cell>
          <cell r="J102">
            <v>-0.36799999999999855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4.7263999999999999</v>
          </cell>
          <cell r="U102">
            <v>4.4699983073798242</v>
          </cell>
          <cell r="V102">
            <v>4.4699983073798242</v>
          </cell>
          <cell r="Y102">
            <v>3.9028</v>
          </cell>
          <cell r="Z102">
            <v>6.7774000000000001</v>
          </cell>
          <cell r="AA102">
            <v>5.9142000000000001</v>
          </cell>
          <cell r="AB102">
            <v>1.96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Папа может сос п/о мгс 1.5*4 (6954)  ОСТАНКИНО</v>
          </cell>
          <cell r="B103" t="str">
            <v>кг</v>
          </cell>
          <cell r="C103">
            <v>740.07399999999996</v>
          </cell>
          <cell r="E103">
            <v>237.43600000000001</v>
          </cell>
          <cell r="F103">
            <v>501.12900000000002</v>
          </cell>
          <cell r="G103">
            <v>0</v>
          </cell>
          <cell r="H103" t="e">
            <v>#N/A</v>
          </cell>
          <cell r="I103">
            <v>233.5</v>
          </cell>
          <cell r="J103">
            <v>3.936000000000007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47.487200000000001</v>
          </cell>
          <cell r="U103">
            <v>10.552927946899375</v>
          </cell>
          <cell r="V103">
            <v>10.552927946899375</v>
          </cell>
          <cell r="Y103">
            <v>0</v>
          </cell>
          <cell r="Z103">
            <v>11.7272</v>
          </cell>
          <cell r="AA103">
            <v>40.257999999999996</v>
          </cell>
          <cell r="AB103">
            <v>48.091000000000001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сос п/о мгс 0.41кг_UZ (6087)  ОСТАНКИНО</v>
          </cell>
          <cell r="B104" t="str">
            <v>шт</v>
          </cell>
          <cell r="C104">
            <v>126</v>
          </cell>
          <cell r="D104">
            <v>701</v>
          </cell>
          <cell r="E104">
            <v>150</v>
          </cell>
          <cell r="F104">
            <v>676</v>
          </cell>
          <cell r="G104">
            <v>0</v>
          </cell>
          <cell r="H104">
            <v>0</v>
          </cell>
          <cell r="I104">
            <v>152</v>
          </cell>
          <cell r="J104">
            <v>-2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30</v>
          </cell>
          <cell r="U104">
            <v>22.533333333333335</v>
          </cell>
          <cell r="V104">
            <v>22.533333333333335</v>
          </cell>
          <cell r="Y104">
            <v>23.6</v>
          </cell>
          <cell r="Z104">
            <v>22.8</v>
          </cell>
          <cell r="AA104">
            <v>43.4</v>
          </cell>
          <cell r="AB104">
            <v>23</v>
          </cell>
          <cell r="AC104">
            <v>0</v>
          </cell>
          <cell r="AD1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10.12.2024 - 16.12.2024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</v>
          </cell>
          <cell r="F7">
            <v>3</v>
          </cell>
        </row>
        <row r="8">
          <cell r="A8" t="str">
            <v xml:space="preserve"> 004   Колбаса Вязанка со шпиком, вектор ВЕС, ПОКОМ</v>
          </cell>
          <cell r="D8">
            <v>3</v>
          </cell>
          <cell r="F8">
            <v>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9.6959999999999997</v>
          </cell>
          <cell r="F9">
            <v>514.35599999999999</v>
          </cell>
        </row>
        <row r="10">
          <cell r="A10" t="str">
            <v xml:space="preserve"> 011  Колбаса Салями Финская, Вязанка фиброуз в/у, ПОКОМ</v>
          </cell>
          <cell r="D10">
            <v>3</v>
          </cell>
          <cell r="F10">
            <v>3</v>
          </cell>
        </row>
        <row r="11">
          <cell r="A11" t="str">
            <v xml:space="preserve"> 013  Сардельки Вязанка Стародворские NDX, ВЕС.  ПОКОМ</v>
          </cell>
          <cell r="D11">
            <v>3</v>
          </cell>
          <cell r="F11">
            <v>3</v>
          </cell>
        </row>
        <row r="12">
          <cell r="A12" t="str">
            <v xml:space="preserve"> 014  Сардельки Вязанка Стародворские, СЕМЕЙНАЯ УПАКОВКА, ВЕС, ТМ Стародворские колбасы</v>
          </cell>
          <cell r="D12">
            <v>3</v>
          </cell>
          <cell r="F12">
            <v>3</v>
          </cell>
        </row>
        <row r="13">
          <cell r="A13" t="str">
            <v xml:space="preserve"> 015  Сосиски Венские, Вязанка ВЕС. ПОКОМ</v>
          </cell>
          <cell r="D13">
            <v>3</v>
          </cell>
          <cell r="F13">
            <v>3</v>
          </cell>
        </row>
        <row r="14">
          <cell r="A14" t="str">
            <v xml:space="preserve"> 016  Сосиски Вязанка Молочные, Вязанка вискофан  ВЕС.ПОКОМ</v>
          </cell>
          <cell r="D14">
            <v>2.35</v>
          </cell>
          <cell r="F14">
            <v>516.06700000000001</v>
          </cell>
        </row>
        <row r="15">
          <cell r="A15" t="str">
            <v xml:space="preserve"> 017  Сосиски Вязанка Сливочные, Вязанка амицел ВЕС.ПОКОМ</v>
          </cell>
          <cell r="D15">
            <v>1.35</v>
          </cell>
          <cell r="F15">
            <v>1593.2670000000001</v>
          </cell>
        </row>
        <row r="16">
          <cell r="A16" t="str">
            <v xml:space="preserve"> 018  Сосиски Рубленые, Вязанка вискофан  ВЕС.ПОКОМ</v>
          </cell>
          <cell r="D16">
            <v>3</v>
          </cell>
          <cell r="F16">
            <v>3</v>
          </cell>
        </row>
        <row r="17">
          <cell r="A17" t="str">
            <v xml:space="preserve"> 019  Сардельки Вязанка Стародворские н/о, черева, ВЕС.  ПОКОМ</v>
          </cell>
          <cell r="D17">
            <v>3</v>
          </cell>
          <cell r="F17">
            <v>3</v>
          </cell>
        </row>
        <row r="18">
          <cell r="A18" t="str">
            <v xml:space="preserve"> 020  Ветчина Столичная Вязанка, вектор 0.5кг, ПОКОМ</v>
          </cell>
          <cell r="D18">
            <v>2</v>
          </cell>
          <cell r="F18">
            <v>2</v>
          </cell>
        </row>
        <row r="19">
          <cell r="A19" t="str">
            <v xml:space="preserve"> 021  Колбаса Вязанка с индейкой, вектор 0,45 кг, ПОКОМ</v>
          </cell>
          <cell r="D19">
            <v>3</v>
          </cell>
          <cell r="F19">
            <v>3</v>
          </cell>
        </row>
        <row r="20">
          <cell r="A20" t="str">
            <v xml:space="preserve"> 022  Колбаса Вязанка со шпиком, вектор 0,5кг, ПОКОМ</v>
          </cell>
          <cell r="D20">
            <v>3</v>
          </cell>
          <cell r="F20">
            <v>3</v>
          </cell>
        </row>
        <row r="21">
          <cell r="A21" t="str">
            <v xml:space="preserve"> 023  Колбаса Докторская ГОСТ, Вязанка вектор, 0,4 кг, ПОКОМ</v>
          </cell>
          <cell r="D21">
            <v>517</v>
          </cell>
          <cell r="F21">
            <v>2608</v>
          </cell>
        </row>
        <row r="22">
          <cell r="A22" t="str">
            <v xml:space="preserve"> 025  Колбаса Молочная стародворская, Вязанка вектор 0,5 кг,ПОКОМ</v>
          </cell>
          <cell r="D22">
            <v>3</v>
          </cell>
          <cell r="F22">
            <v>3</v>
          </cell>
        </row>
        <row r="23">
          <cell r="A23" t="str">
            <v xml:space="preserve"> 027  Колбаса Сервелат Столичный, Вязанка фиброуз в/у, 0.35кг, ПОКОМ</v>
          </cell>
          <cell r="D23">
            <v>3</v>
          </cell>
          <cell r="F23">
            <v>3</v>
          </cell>
        </row>
        <row r="24">
          <cell r="A24" t="str">
            <v xml:space="preserve"> 029  Сосиски Венские, Вязанка NDX МГС, 0.5кг, ПОКОМ</v>
          </cell>
          <cell r="D24">
            <v>3</v>
          </cell>
          <cell r="F24">
            <v>3</v>
          </cell>
        </row>
        <row r="25">
          <cell r="A25" t="str">
            <v xml:space="preserve"> 030  Сосиски Вязанка Молочные, Вязанка вискофан МГС, 0.45кг, ПОКОМ</v>
          </cell>
          <cell r="D25">
            <v>1201</v>
          </cell>
          <cell r="F25">
            <v>4409</v>
          </cell>
        </row>
        <row r="26">
          <cell r="A26" t="str">
            <v xml:space="preserve"> 031  Сосиски Вязанка Сливочные, Вязанка амицел МГС, 0.33кг, ТМ Стародворские колбасы</v>
          </cell>
          <cell r="D26">
            <v>3</v>
          </cell>
          <cell r="F26">
            <v>3</v>
          </cell>
        </row>
        <row r="27">
          <cell r="A27" t="str">
            <v xml:space="preserve"> 032  Сосиски Вязанка Сливочные, Вязанка амицел МГС, 0.45кг, ПОКОМ</v>
          </cell>
          <cell r="D27">
            <v>32</v>
          </cell>
          <cell r="F27">
            <v>2934</v>
          </cell>
        </row>
        <row r="28">
          <cell r="A28" t="str">
            <v xml:space="preserve"> 035  Колбаса Сервелат Запекуша с говядиной, Вязанка 0,35кг,  ПОКОМ</v>
          </cell>
          <cell r="D28">
            <v>3</v>
          </cell>
          <cell r="F28">
            <v>3</v>
          </cell>
        </row>
        <row r="29">
          <cell r="A29" t="str">
            <v xml:space="preserve"> 036  Колбаса Сервелат Запекуша с сочным окороком, Вязанка 0,35кг,  ПОКОМ</v>
          </cell>
          <cell r="D29">
            <v>3</v>
          </cell>
          <cell r="F29">
            <v>3</v>
          </cell>
        </row>
        <row r="30">
          <cell r="A30" t="str">
            <v xml:space="preserve"> 040  Ветчина Дугушка ТМ Стародворье, вектор в/у, 0,4кг    ПОКОМ</v>
          </cell>
          <cell r="D30">
            <v>3</v>
          </cell>
          <cell r="F30">
            <v>3</v>
          </cell>
        </row>
        <row r="31">
          <cell r="A31" t="str">
            <v xml:space="preserve"> 043  Ветчина Нежная ТМ Особый рецепт, п/а, 0,4кг    ПОКОМ</v>
          </cell>
          <cell r="D31">
            <v>3</v>
          </cell>
          <cell r="F31">
            <v>46</v>
          </cell>
        </row>
        <row r="32">
          <cell r="A32" t="str">
            <v xml:space="preserve"> 047  Кол Баварская, белков.обол. в термоусад. пакете 0.17 кг, ТМ Стародворье  ПОКОМ</v>
          </cell>
          <cell r="D32">
            <v>4</v>
          </cell>
          <cell r="F32">
            <v>318</v>
          </cell>
        </row>
        <row r="33">
          <cell r="A33" t="str">
            <v xml:space="preserve"> 054  Колбаса вареная Филейбургская с филе сочного окорока, 0,45 кг, БАВАРУШКА ПОКОМ</v>
          </cell>
          <cell r="D33">
            <v>3</v>
          </cell>
          <cell r="F33">
            <v>3</v>
          </cell>
        </row>
        <row r="34">
          <cell r="A34" t="str">
            <v xml:space="preserve"> 062  Колбаса Кракушка пряная с сальцем, 0.3кг в/у п/к, БАВАРУШКА ПОКОМ</v>
          </cell>
          <cell r="D34">
            <v>8</v>
          </cell>
          <cell r="F34">
            <v>317</v>
          </cell>
        </row>
        <row r="35">
          <cell r="A35" t="str">
            <v xml:space="preserve"> 074  Колбаса Салями Баварушка, в/у 0.35 кг срез, ТМ Стародворье ПОКОМ</v>
          </cell>
          <cell r="D35">
            <v>3</v>
          </cell>
          <cell r="F35">
            <v>3</v>
          </cell>
        </row>
        <row r="36">
          <cell r="A36" t="str">
            <v xml:space="preserve"> 077  Колбаса Сервелат запеч Дугушка, вектор 0,35 кг, ТМ Стародворье    ПОКОМ</v>
          </cell>
          <cell r="D36">
            <v>1</v>
          </cell>
          <cell r="F36">
            <v>1</v>
          </cell>
        </row>
        <row r="37">
          <cell r="A37" t="str">
            <v xml:space="preserve"> 078  Колбаса Сервелат Зернистый, ПОКОМ 0.35 кг,ПОКОМ</v>
          </cell>
          <cell r="D37">
            <v>3</v>
          </cell>
          <cell r="F37">
            <v>3</v>
          </cell>
        </row>
        <row r="38">
          <cell r="A38" t="str">
            <v xml:space="preserve"> 083  Колбаса Швейцарская 0,17 кг., ШТ., сырокопченая   ПОКОМ</v>
          </cell>
          <cell r="D38">
            <v>20</v>
          </cell>
          <cell r="F38">
            <v>1529</v>
          </cell>
        </row>
        <row r="39">
          <cell r="A39" t="str">
            <v xml:space="preserve"> 086  Колбаски Шашлычные, 0.4кг ядрена копоть ПОКОМ</v>
          </cell>
          <cell r="D39">
            <v>3</v>
          </cell>
          <cell r="F39">
            <v>3</v>
          </cell>
        </row>
        <row r="40">
          <cell r="A40" t="str">
            <v xml:space="preserve"> 090  Мини-салями со вкусом бекона,  0.05кг, ядрена копоть   ПОКОМ</v>
          </cell>
          <cell r="D40">
            <v>3</v>
          </cell>
          <cell r="F40">
            <v>3</v>
          </cell>
        </row>
        <row r="41">
          <cell r="A41" t="str">
            <v xml:space="preserve"> 092  Сосиски Баварские с сыром,  0.42кг,ПОКОМ</v>
          </cell>
          <cell r="D41">
            <v>3</v>
          </cell>
          <cell r="F41">
            <v>3</v>
          </cell>
        </row>
        <row r="42">
          <cell r="A42" t="str">
            <v xml:space="preserve"> 093  Сосиски Баварские с сыром, БАВАРУШКИ МГС 0.42кг, ТМ Стародворье    ПОКОМ</v>
          </cell>
          <cell r="D42">
            <v>3</v>
          </cell>
          <cell r="F42">
            <v>3</v>
          </cell>
        </row>
        <row r="43">
          <cell r="A43" t="str">
            <v xml:space="preserve"> 102  Сосиски Ганноверские, амилюкс МГС, 0.6кг, ТМ Стародворье    ПОКОМ</v>
          </cell>
          <cell r="D43">
            <v>3</v>
          </cell>
          <cell r="F43">
            <v>3</v>
          </cell>
        </row>
        <row r="44">
          <cell r="A44" t="str">
            <v xml:space="preserve"> 106  Сосиски С горчицей, 0.42кг, ядрена копоть ПОКОМ</v>
          </cell>
          <cell r="D44">
            <v>3</v>
          </cell>
          <cell r="F44">
            <v>3</v>
          </cell>
        </row>
        <row r="45">
          <cell r="A45" t="str">
            <v xml:space="preserve"> 108  Сосиски С сыром,  0.42кг,ядрена копоть ПОКОМ</v>
          </cell>
          <cell r="D45">
            <v>3</v>
          </cell>
          <cell r="F45">
            <v>3</v>
          </cell>
        </row>
        <row r="46">
          <cell r="A46" t="str">
            <v xml:space="preserve"> 114  Сосиски Филейбургские с филе сочного окорока, 0,55 кг, БАВАРУШКА ПОКОМ</v>
          </cell>
          <cell r="D46">
            <v>3</v>
          </cell>
          <cell r="F46">
            <v>3</v>
          </cell>
        </row>
        <row r="47">
          <cell r="A47" t="str">
            <v xml:space="preserve"> 115  Колбаса Салями Филейбургская зернистая, в/у 0,35 кг срез, БАВАРУШКА ПОКОМ</v>
          </cell>
          <cell r="D47">
            <v>5</v>
          </cell>
          <cell r="F47">
            <v>437</v>
          </cell>
        </row>
        <row r="48">
          <cell r="A48" t="str">
            <v xml:space="preserve"> 116  Колбаса Балыкбургская с копченым балыком, в/у 0,35 кг срез, БАВАРУШКА ПОКОМ</v>
          </cell>
          <cell r="D48">
            <v>46</v>
          </cell>
          <cell r="F48">
            <v>175</v>
          </cell>
        </row>
        <row r="49">
          <cell r="A49" t="str">
            <v xml:space="preserve"> 117  Колбаса Сервелат Филейбургский с ароматными пряностями, в/у 0,35 кг срез, БАВАРУШКА ПОКОМ</v>
          </cell>
          <cell r="D49">
            <v>21</v>
          </cell>
          <cell r="F49">
            <v>457</v>
          </cell>
        </row>
        <row r="50">
          <cell r="A50" t="str">
            <v xml:space="preserve"> 118  Колбаса Сервелат Филейбургский с филе сочного окорока, в/у 0,35 кг срез, БАВАРУШКА ПОКОМ</v>
          </cell>
          <cell r="D50">
            <v>6</v>
          </cell>
          <cell r="F50">
            <v>689</v>
          </cell>
        </row>
        <row r="51">
          <cell r="A51" t="str">
            <v xml:space="preserve"> 119  Паштет печеночный Гусь со вкусом гусиного мяса, 0,1 кг ПОКОМ</v>
          </cell>
          <cell r="D51">
            <v>6</v>
          </cell>
          <cell r="F51">
            <v>6</v>
          </cell>
        </row>
        <row r="52">
          <cell r="A52" t="str">
            <v xml:space="preserve"> 120  Паштет печеночный Копченый бекон со вкусом копченого бекона 0,1 кг ПОКОМ</v>
          </cell>
          <cell r="D52">
            <v>6</v>
          </cell>
          <cell r="F52">
            <v>6</v>
          </cell>
        </row>
        <row r="53">
          <cell r="A53" t="str">
            <v xml:space="preserve"> 200  Ветчина Дугушка ТМ Стародворье, вектор в/у    ПОКОМ</v>
          </cell>
          <cell r="D53">
            <v>13.1</v>
          </cell>
          <cell r="F53">
            <v>426.56</v>
          </cell>
        </row>
        <row r="54">
          <cell r="A54" t="str">
            <v xml:space="preserve"> 201  Ветчина Нежная ТМ Особый рецепт, (2,5кг), ПОКОМ</v>
          </cell>
          <cell r="D54">
            <v>18</v>
          </cell>
          <cell r="F54">
            <v>5044.01</v>
          </cell>
        </row>
        <row r="55">
          <cell r="A55" t="str">
            <v xml:space="preserve"> 203  Ветчина Нежная, ВЕС п/а ср.батон, ТМ КОЛБАСНЫЙ СТАНДАРТ ПОКОМ</v>
          </cell>
          <cell r="D55">
            <v>3</v>
          </cell>
          <cell r="F55">
            <v>3</v>
          </cell>
        </row>
        <row r="56">
          <cell r="A56" t="str">
            <v xml:space="preserve"> 207  ВСД Колбаса Княжеская, ВЕС.    </v>
          </cell>
          <cell r="D56">
            <v>3</v>
          </cell>
          <cell r="F56">
            <v>3</v>
          </cell>
        </row>
        <row r="57">
          <cell r="A57" t="str">
            <v xml:space="preserve"> 210  Колбаса Баварушка с грудинкой, ВЕС, фиброуз в/у, ТМ Стародворье ПОКОМ</v>
          </cell>
          <cell r="D57">
            <v>3</v>
          </cell>
          <cell r="F57">
            <v>3</v>
          </cell>
        </row>
        <row r="58">
          <cell r="A58" t="str">
            <v xml:space="preserve"> 211  Колбаса Баварушка с душистым чесноком, ВЕС, фиброуз в/у, ТМ Стародворье ПОКОМ</v>
          </cell>
          <cell r="D58">
            <v>3</v>
          </cell>
          <cell r="F58">
            <v>3</v>
          </cell>
        </row>
        <row r="59">
          <cell r="A59" t="str">
            <v xml:space="preserve"> 215  Колбаса Докторская ГОСТ Дугушка, ВЕС, ТМ Стародворье ПОКОМ</v>
          </cell>
          <cell r="D59">
            <v>13.002000000000001</v>
          </cell>
          <cell r="F59">
            <v>360.26</v>
          </cell>
        </row>
        <row r="60">
          <cell r="A60" t="str">
            <v xml:space="preserve"> 216  Колбаса Докторская ГОСТ, фиброуз ВАКУУМ ВЕС, ТМ Стародворье ПОКОМ</v>
          </cell>
          <cell r="D60">
            <v>3</v>
          </cell>
          <cell r="F60">
            <v>3</v>
          </cell>
        </row>
        <row r="61">
          <cell r="A61" t="str">
            <v xml:space="preserve"> 219  Колбаса Докторская Особая ТМ Особый рецепт, ВЕС  ПОКОМ</v>
          </cell>
          <cell r="D61">
            <v>9</v>
          </cell>
          <cell r="F61">
            <v>690.48400000000004</v>
          </cell>
        </row>
        <row r="62">
          <cell r="A62" t="str">
            <v xml:space="preserve"> 221  Колбаса Докторская по-стародворски, натурин в/у, ВЕС, ТМ Стародворье ПОКОМ</v>
          </cell>
          <cell r="D62">
            <v>3</v>
          </cell>
          <cell r="F62">
            <v>3</v>
          </cell>
        </row>
        <row r="63">
          <cell r="A63" t="str">
            <v xml:space="preserve"> 225  Колбаса Дугушка со шпиком, ВЕС, ТМ Стародворье   ПОКОМ</v>
          </cell>
          <cell r="D63">
            <v>3</v>
          </cell>
          <cell r="F63">
            <v>3</v>
          </cell>
        </row>
        <row r="64">
          <cell r="A64" t="str">
            <v xml:space="preserve"> 226  Колбаса Княжеская, с/к белков.обол в термоусад. пакете, ВЕС, ТМ Стародворье ПОКОМ</v>
          </cell>
          <cell r="D64">
            <v>3</v>
          </cell>
          <cell r="F64">
            <v>3</v>
          </cell>
        </row>
        <row r="65">
          <cell r="A65" t="str">
            <v xml:space="preserve"> 227  Колбаса Любительская стародворская, ВЕС, ВАКУУМ фиброуз, ТМ Стародворье ПОКОМ</v>
          </cell>
          <cell r="D65">
            <v>3</v>
          </cell>
          <cell r="F65">
            <v>3</v>
          </cell>
        </row>
        <row r="66">
          <cell r="A66" t="str">
            <v xml:space="preserve"> 229  Колбаса Молочная Дугушка, в/у, ВЕС, ТМ Стародворье   ПОКОМ</v>
          </cell>
          <cell r="D66">
            <v>20.2</v>
          </cell>
          <cell r="F66">
            <v>517.51099999999997</v>
          </cell>
        </row>
        <row r="67">
          <cell r="A67" t="str">
            <v xml:space="preserve"> 230  Колбаса Молочная Особая ТМ Особый рецепт, п/а, ВЕС. ПОКОМ</v>
          </cell>
          <cell r="D67">
            <v>6.4779999999999998</v>
          </cell>
          <cell r="F67">
            <v>6.4779999999999998</v>
          </cell>
        </row>
        <row r="68">
          <cell r="A68" t="str">
            <v xml:space="preserve"> 235  Колбаса Особая ТМ Особый рецепт, ВЕС, ТМ Стародворье ПОКОМ</v>
          </cell>
          <cell r="D68">
            <v>4</v>
          </cell>
          <cell r="F68">
            <v>9</v>
          </cell>
        </row>
        <row r="69">
          <cell r="A69" t="str">
            <v xml:space="preserve"> 236  Колбаса Рубленая ЗАПЕЧ. Дугушка ТМ Стародворье, вектор, в/к    ПОКОМ</v>
          </cell>
          <cell r="D69">
            <v>4.8</v>
          </cell>
          <cell r="F69">
            <v>207.92400000000001</v>
          </cell>
        </row>
        <row r="70">
          <cell r="A70" t="str">
            <v xml:space="preserve"> 237  Колбаса Русская по-стародворски, ВЕС.  ПОКОМ</v>
          </cell>
          <cell r="D70">
            <v>3</v>
          </cell>
          <cell r="F70">
            <v>3</v>
          </cell>
        </row>
        <row r="71">
          <cell r="A71" t="str">
            <v xml:space="preserve"> 239  Колбаса Салями запеч Дугушка, оболочка вектор, ВЕС, ТМ Стародворье  ПОКОМ</v>
          </cell>
          <cell r="D71">
            <v>3.8</v>
          </cell>
          <cell r="F71">
            <v>226.94300000000001</v>
          </cell>
        </row>
        <row r="72">
          <cell r="A72" t="str">
            <v xml:space="preserve"> 240  Колбаса Салями охотничья, ВЕС. ПОКОМ</v>
          </cell>
          <cell r="D72">
            <v>3.35</v>
          </cell>
          <cell r="F72">
            <v>30.486000000000001</v>
          </cell>
        </row>
        <row r="73">
          <cell r="A73" t="str">
            <v xml:space="preserve"> 241  Колбаса Сервелат Баварушка с сочным окороком,  ВЕС, БАВАРУШКА ПОКОМ</v>
          </cell>
          <cell r="D73">
            <v>3</v>
          </cell>
          <cell r="F73">
            <v>3</v>
          </cell>
        </row>
        <row r="74">
          <cell r="A74" t="str">
            <v xml:space="preserve"> 242  Колбаса Сервелат ЗАПЕЧ.Дугушка ТМ Стародворье, вектор, в/к     ПОКОМ</v>
          </cell>
          <cell r="D74">
            <v>8.1020000000000003</v>
          </cell>
          <cell r="F74">
            <v>461.541</v>
          </cell>
        </row>
        <row r="75">
          <cell r="A75" t="str">
            <v xml:space="preserve"> 244  Колбаса Сервелат Кремлевский, ВЕС. ПОКОМ</v>
          </cell>
          <cell r="D75">
            <v>3</v>
          </cell>
          <cell r="F75">
            <v>3</v>
          </cell>
        </row>
        <row r="76">
          <cell r="A76" t="str">
            <v xml:space="preserve"> 246  Колбаса Стародворская,ТС Старый двор  ПОКОМ</v>
          </cell>
          <cell r="D76">
            <v>3</v>
          </cell>
          <cell r="F76">
            <v>3</v>
          </cell>
        </row>
        <row r="77">
          <cell r="A77" t="str">
            <v xml:space="preserve"> 247  Сардельки Нежные, ВЕС.  ПОКОМ</v>
          </cell>
          <cell r="D77">
            <v>3</v>
          </cell>
          <cell r="F77">
            <v>139.804</v>
          </cell>
        </row>
        <row r="78">
          <cell r="A78" t="str">
            <v xml:space="preserve"> 248  Сардельки Сочные ТМ Особый рецепт,   ПОКОМ</v>
          </cell>
          <cell r="D78">
            <v>5.3</v>
          </cell>
          <cell r="F78">
            <v>176.07400000000001</v>
          </cell>
        </row>
        <row r="79">
          <cell r="A79" t="str">
            <v xml:space="preserve"> 249  Сардельки Сочные, ПОКОМ</v>
          </cell>
          <cell r="D79">
            <v>3</v>
          </cell>
          <cell r="F79">
            <v>3</v>
          </cell>
        </row>
        <row r="80">
          <cell r="A80" t="str">
            <v xml:space="preserve"> 250  Сардельки стародворские с говядиной в обол. NDX, ВЕС. ПОКОМ</v>
          </cell>
          <cell r="D80">
            <v>5.6</v>
          </cell>
          <cell r="F80">
            <v>1101.6130000000001</v>
          </cell>
        </row>
        <row r="81">
          <cell r="A81" t="str">
            <v xml:space="preserve"> 251  Сосиски Баварские, ВЕС.  ПОКОМ</v>
          </cell>
          <cell r="D81">
            <v>3</v>
          </cell>
          <cell r="F81">
            <v>3</v>
          </cell>
        </row>
        <row r="82">
          <cell r="A82" t="str">
            <v xml:space="preserve"> 253  Сосиски Ганноверские   ПОКОМ</v>
          </cell>
          <cell r="D82">
            <v>3</v>
          </cell>
          <cell r="F82">
            <v>3</v>
          </cell>
        </row>
        <row r="83">
          <cell r="A83" t="str">
            <v xml:space="preserve"> 254 Сосиски Датские, ВЕС, ТМ КОЛБАСНЫЙ СТАНДАРТ ПОКОМ</v>
          </cell>
          <cell r="D83">
            <v>3</v>
          </cell>
          <cell r="F83">
            <v>3</v>
          </cell>
        </row>
        <row r="84">
          <cell r="A84" t="str">
            <v xml:space="preserve"> 255  Сосиски Молочные для завтрака ТМ Особый рецепт, п/а МГС, ВЕС, ТМ Стародворье  ПОКОМ</v>
          </cell>
          <cell r="D84">
            <v>1.3</v>
          </cell>
          <cell r="F84">
            <v>85.3</v>
          </cell>
        </row>
        <row r="85">
          <cell r="A85" t="str">
            <v xml:space="preserve"> 257  Сосиски Молочные оригинальные ТМ Особый рецепт, ВЕС.   ПОКОМ</v>
          </cell>
          <cell r="F85">
            <v>86.254999999999995</v>
          </cell>
        </row>
        <row r="86">
          <cell r="A86" t="str">
            <v xml:space="preserve"> 258  Сосиски Молочные по-стародворски, амицел МГС, ВЕС, ТМ Стародворье ПОКОМ</v>
          </cell>
          <cell r="D86">
            <v>3</v>
          </cell>
          <cell r="F86">
            <v>3</v>
          </cell>
        </row>
        <row r="87">
          <cell r="A87" t="str">
            <v xml:space="preserve"> 259  Сосиски Сливочные Дугушка, ВЕС.   ПОКОМ</v>
          </cell>
          <cell r="D87">
            <v>3</v>
          </cell>
          <cell r="F87">
            <v>3</v>
          </cell>
        </row>
        <row r="88">
          <cell r="A88" t="str">
            <v xml:space="preserve"> 262  Сосиски Филейбургские, ВЕС, ТС Баварушка  ПОКОМ</v>
          </cell>
          <cell r="D88">
            <v>3</v>
          </cell>
          <cell r="F88">
            <v>3</v>
          </cell>
        </row>
        <row r="89">
          <cell r="A89" t="str">
            <v xml:space="preserve"> 263  Шпикачки Стародворские, ВЕС.  ПОКОМ</v>
          </cell>
          <cell r="D89">
            <v>1.3</v>
          </cell>
          <cell r="F89">
            <v>130.10400000000001</v>
          </cell>
        </row>
        <row r="90">
          <cell r="A90" t="str">
            <v xml:space="preserve"> 265  Колбаса Балыкбургская, ВЕС, ТМ Баварушка  ПОКОМ</v>
          </cell>
          <cell r="F90">
            <v>77.451999999999998</v>
          </cell>
        </row>
        <row r="91">
          <cell r="A91" t="str">
            <v xml:space="preserve"> 266  Колбаса Филейбургская с сочным окороком, ВЕС, ТМ Баварушка  ПОКОМ</v>
          </cell>
          <cell r="D91">
            <v>3</v>
          </cell>
          <cell r="F91">
            <v>100.52</v>
          </cell>
        </row>
        <row r="92">
          <cell r="A92" t="str">
            <v xml:space="preserve"> 267  Колбаса Салями Филейбургская зернистая, оболочка фиброуз, ВЕС, ТМ Баварушка  ПОКОМ</v>
          </cell>
          <cell r="D92">
            <v>0.7</v>
          </cell>
          <cell r="F92">
            <v>73.444999999999993</v>
          </cell>
        </row>
        <row r="93">
          <cell r="A93" t="str">
            <v xml:space="preserve"> 270  Колбаса Сервелат Филейный ТМ Особый Рецепт, ВЕС. ПОКОМ</v>
          </cell>
          <cell r="D93">
            <v>6</v>
          </cell>
          <cell r="F93">
            <v>6</v>
          </cell>
        </row>
        <row r="94">
          <cell r="A94" t="str">
            <v xml:space="preserve"> 271  Колбаса Сервелат Левантский ТМ Особый Рецепт, ВЕС. ПОКОМ</v>
          </cell>
          <cell r="D94">
            <v>5</v>
          </cell>
          <cell r="F94">
            <v>5</v>
          </cell>
        </row>
        <row r="95">
          <cell r="A95" t="str">
            <v xml:space="preserve"> 272  Колбаса Сервелат Филедворский, фиброуз, в/у 0,35 кг срез,  ПОКОМ</v>
          </cell>
          <cell r="D95">
            <v>12</v>
          </cell>
          <cell r="F95">
            <v>1638</v>
          </cell>
        </row>
        <row r="96">
          <cell r="A96" t="str">
            <v xml:space="preserve"> 273  Сосиски Сочинки с сочной грудинкой, МГС 0.4кг,   ПОКОМ</v>
          </cell>
          <cell r="D96">
            <v>804</v>
          </cell>
          <cell r="F96">
            <v>2896</v>
          </cell>
        </row>
        <row r="97">
          <cell r="A97" t="str">
            <v xml:space="preserve"> 274  Колбаса полусухая Стародворская 0,17 кг., ШТ.,   ПОКОМ</v>
          </cell>
          <cell r="D97">
            <v>5</v>
          </cell>
          <cell r="F97">
            <v>5</v>
          </cell>
        </row>
        <row r="98">
          <cell r="A98" t="str">
            <v xml:space="preserve"> 275  Колбаса полусухая Царедворская 0,15 кг., ШТ.,   ПОКОМ</v>
          </cell>
          <cell r="D98">
            <v>5</v>
          </cell>
          <cell r="F98">
            <v>5</v>
          </cell>
        </row>
        <row r="99">
          <cell r="A99" t="str">
            <v xml:space="preserve"> 276  Колбаса Сливушка ТМ Вязанка в оболочке полиамид 0,45 кг  ПОКОМ</v>
          </cell>
          <cell r="D99">
            <v>2535</v>
          </cell>
          <cell r="F99">
            <v>5786</v>
          </cell>
        </row>
        <row r="100">
          <cell r="A100" t="str">
            <v xml:space="preserve"> 277  Колбаса Мясорубская ТМ Стародворье с сочной грудинкой , 0,35 кг срез  ПОКОМ</v>
          </cell>
          <cell r="D100">
            <v>3</v>
          </cell>
          <cell r="F100">
            <v>3</v>
          </cell>
        </row>
        <row r="101">
          <cell r="A101" t="str">
            <v xml:space="preserve"> 278  Сосиски Сочинки с сочным окороком, МГС 0.4кг,   ПОКОМ</v>
          </cell>
          <cell r="D101">
            <v>3</v>
          </cell>
          <cell r="F101">
            <v>5</v>
          </cell>
        </row>
        <row r="102">
          <cell r="A102" t="str">
            <v xml:space="preserve"> 280  Ветчина Вязанка с индейкой, вектор, ВЕС, ТМ Стародворские колбасы   ПОКОМ</v>
          </cell>
          <cell r="D102">
            <v>3</v>
          </cell>
          <cell r="F102">
            <v>3</v>
          </cell>
        </row>
        <row r="103">
          <cell r="A103" t="str">
            <v xml:space="preserve"> 281  Сосиски Молочные для завтрака ТМ Особый рецепт, 0,4кг  ПОКОМ</v>
          </cell>
          <cell r="F103">
            <v>1</v>
          </cell>
        </row>
        <row r="104">
          <cell r="A104" t="str">
            <v xml:space="preserve"> 283  Сосиски Сочинки, ВЕС, ТМ Стародворье ПОКОМ</v>
          </cell>
          <cell r="D104">
            <v>4.4000000000000004</v>
          </cell>
          <cell r="F104">
            <v>503.51900000000001</v>
          </cell>
        </row>
        <row r="105">
          <cell r="A105" t="str">
            <v xml:space="preserve"> 285  Паштет печеночный со слив.маслом ТМ Стародворье ламистер 0,1 кг  ПОКОМ</v>
          </cell>
          <cell r="D105">
            <v>15</v>
          </cell>
          <cell r="F105">
            <v>441</v>
          </cell>
        </row>
        <row r="106">
          <cell r="A106" t="str">
            <v xml:space="preserve"> 287  Ветчина Вязанка с индейкой, вектор 0,45 кг, ТМ Стародворские колбасы  ПОКОМ</v>
          </cell>
          <cell r="D106">
            <v>3</v>
          </cell>
          <cell r="F106">
            <v>3</v>
          </cell>
        </row>
        <row r="107">
          <cell r="A107" t="str">
            <v xml:space="preserve"> 288  Колбаса Докторская оригинальная Особая ТМ Особый рецепт,  0,4кг, ПОКОМ</v>
          </cell>
          <cell r="F107">
            <v>1</v>
          </cell>
        </row>
        <row r="108">
          <cell r="A108" t="str">
            <v xml:space="preserve"> 289  Ветчина Запекуша с сочным окороком, Вязанка 0,42кг,  ПОКОМ</v>
          </cell>
          <cell r="D108">
            <v>3</v>
          </cell>
          <cell r="F108">
            <v>3</v>
          </cell>
        </row>
        <row r="109">
          <cell r="A109" t="str">
            <v xml:space="preserve"> 290  Колбаса Царедворская, 0,4кг ТМ Стародворье  Поком</v>
          </cell>
          <cell r="D109">
            <v>3</v>
          </cell>
          <cell r="F109">
            <v>3</v>
          </cell>
        </row>
        <row r="110">
          <cell r="A110" t="str">
            <v xml:space="preserve"> 296  Колбаса Мясорубская с рубленой грудинкой 0,35кг срез ТМ Стародворье  ПОКОМ</v>
          </cell>
          <cell r="D110">
            <v>14</v>
          </cell>
          <cell r="F110">
            <v>1143</v>
          </cell>
        </row>
        <row r="111">
          <cell r="A111" t="str">
            <v xml:space="preserve"> 297  Колбаса Мясорубская с рубленой грудинкой ВЕС ТМ Стародворье  ПОКОМ</v>
          </cell>
          <cell r="D111">
            <v>3.85</v>
          </cell>
          <cell r="F111">
            <v>231.22</v>
          </cell>
        </row>
        <row r="112">
          <cell r="A112" t="str">
            <v xml:space="preserve"> 301  Сосиски Сочинки по-баварски с сыром,  0.4кг, ТМ Стародворье  ПОКОМ</v>
          </cell>
          <cell r="D112">
            <v>34</v>
          </cell>
          <cell r="F112">
            <v>1517</v>
          </cell>
        </row>
        <row r="113">
          <cell r="A113" t="str">
            <v xml:space="preserve"> 302  Сосиски Сочинки по-баварски,  0.4кг, ТМ Стародворье  ПОКОМ</v>
          </cell>
          <cell r="D113">
            <v>39</v>
          </cell>
          <cell r="F113">
            <v>2907</v>
          </cell>
        </row>
        <row r="114">
          <cell r="A114" t="str">
            <v xml:space="preserve"> 303  Колбаса Мясорубская ТМ Стародворье с рубленой грудинкой в/у 0,4 кг срез  ПОКОМ</v>
          </cell>
          <cell r="D114">
            <v>3</v>
          </cell>
          <cell r="F114">
            <v>4</v>
          </cell>
        </row>
        <row r="115">
          <cell r="A115" t="str">
            <v xml:space="preserve"> 304  Колбаса Салями Мясорубская с рубленным шпиком ВЕС ТМ Стародворье  ПОКОМ</v>
          </cell>
          <cell r="D115">
            <v>3.85</v>
          </cell>
          <cell r="F115">
            <v>76.418999999999997</v>
          </cell>
        </row>
        <row r="116">
          <cell r="A116" t="str">
            <v xml:space="preserve"> 305  Колбаса Сервелат Мясорубский с мелкорубленным окороком в/у  ТМ Стародворье ВЕС   ПОКОМ</v>
          </cell>
          <cell r="D116">
            <v>3.85</v>
          </cell>
          <cell r="F116">
            <v>215.24700000000001</v>
          </cell>
        </row>
        <row r="117">
          <cell r="A117" t="str">
            <v xml:space="preserve"> 306  Колбаса Салями Мясорубская с рубленым шпиком 0,35 кг срез ТМ Стародворье   Поком</v>
          </cell>
          <cell r="D117">
            <v>12</v>
          </cell>
          <cell r="F117">
            <v>1098</v>
          </cell>
        </row>
        <row r="118">
          <cell r="A118" t="str">
            <v xml:space="preserve"> 307  Колбаса Сервелат Мясорубский с мелкорубленным окороком 0,35 кг срез ТМ Стародворье   Поком</v>
          </cell>
          <cell r="D118">
            <v>17</v>
          </cell>
          <cell r="F118">
            <v>1820</v>
          </cell>
        </row>
        <row r="119">
          <cell r="A119" t="str">
            <v xml:space="preserve"> 309  Сосиски Сочинки с сыром 0,4 кг ТМ Стародворье  ПОКОМ</v>
          </cell>
          <cell r="D119">
            <v>25</v>
          </cell>
          <cell r="F119">
            <v>1107</v>
          </cell>
        </row>
        <row r="120">
          <cell r="A120" t="str">
            <v xml:space="preserve"> 312  Ветчина Филейская ВЕС ТМ  Вязанка ТС Столичная  ПОКОМ</v>
          </cell>
          <cell r="D120">
            <v>8.3000000000000007</v>
          </cell>
          <cell r="F120">
            <v>308.714</v>
          </cell>
        </row>
        <row r="121">
          <cell r="A121" t="str">
            <v xml:space="preserve"> 314  Крылышки копченые на решетке 0,3 кг ТМ Ядрена копоть  ПОКОМ</v>
          </cell>
          <cell r="D121">
            <v>3</v>
          </cell>
          <cell r="F121">
            <v>3</v>
          </cell>
        </row>
        <row r="122">
          <cell r="A122" t="str">
            <v xml:space="preserve"> 315  Колбаса вареная Молокуша ТМ Вязанка ВЕС, ПОКОМ</v>
          </cell>
          <cell r="D122">
            <v>7.05</v>
          </cell>
          <cell r="F122">
            <v>541.96100000000001</v>
          </cell>
        </row>
        <row r="123">
          <cell r="A123" t="str">
            <v xml:space="preserve"> 316  Колбаса Нежная ТМ Зареченские ВЕС  ПОКОМ</v>
          </cell>
          <cell r="D123">
            <v>3</v>
          </cell>
          <cell r="F123">
            <v>75.25</v>
          </cell>
        </row>
        <row r="124">
          <cell r="A124" t="str">
            <v xml:space="preserve"> 317 Колбаса Сервелат Рижский ТМ Зареченские, ВЕС  ПОКОМ</v>
          </cell>
          <cell r="F124">
            <v>4.7009999999999996</v>
          </cell>
        </row>
        <row r="125">
          <cell r="A125" t="str">
            <v xml:space="preserve"> 318  Сосиски Датские ТМ Зареченские, ВЕС  ПОКОМ</v>
          </cell>
          <cell r="D125">
            <v>35.6</v>
          </cell>
          <cell r="F125">
            <v>2907.864</v>
          </cell>
        </row>
        <row r="126">
          <cell r="A126" t="str">
            <v xml:space="preserve"> 319  Колбаса вареная Филейская ТМ Вязанка ТС Классическая, 0,45 кг. ПОКОМ</v>
          </cell>
          <cell r="D126">
            <v>24</v>
          </cell>
          <cell r="F126">
            <v>2421</v>
          </cell>
        </row>
        <row r="127">
          <cell r="A127" t="str">
            <v xml:space="preserve"> 320  Ветчина Нежная ТМ Зареченские,большой батон, ВЕС ПОКОМ</v>
          </cell>
          <cell r="D127">
            <v>3</v>
          </cell>
          <cell r="F127">
            <v>3</v>
          </cell>
        </row>
        <row r="128">
          <cell r="A128" t="str">
            <v xml:space="preserve"> 321  Колбаса Сервелат Пражский ТМ Зареченские, ВЕС ПОКОМ</v>
          </cell>
          <cell r="D128">
            <v>3</v>
          </cell>
          <cell r="F128">
            <v>3</v>
          </cell>
        </row>
        <row r="129">
          <cell r="A129" t="str">
            <v xml:space="preserve"> 322  Колбаса вареная Молокуша 0,45кг ТМ Вязанка  ПОКОМ</v>
          </cell>
          <cell r="D129">
            <v>1038</v>
          </cell>
          <cell r="F129">
            <v>4233</v>
          </cell>
        </row>
        <row r="130">
          <cell r="A130" t="str">
            <v xml:space="preserve"> 324  Ветчина Филейская ТМ Вязанка Столичная 0,45 кг ПОКОМ</v>
          </cell>
          <cell r="D130">
            <v>25</v>
          </cell>
          <cell r="F130">
            <v>1028</v>
          </cell>
        </row>
        <row r="131">
          <cell r="A131" t="str">
            <v xml:space="preserve"> 325  Сосиски Сочинки по-баварски с сыром Стародворье, ВЕС ПОКОМ</v>
          </cell>
          <cell r="D131">
            <v>3</v>
          </cell>
          <cell r="F131">
            <v>3</v>
          </cell>
        </row>
        <row r="132">
          <cell r="A132" t="str">
            <v xml:space="preserve"> 328  Сардельки Сочинки Стародворье ТМ  0,4 кг ПОКОМ</v>
          </cell>
          <cell r="D132">
            <v>9</v>
          </cell>
          <cell r="F132">
            <v>423</v>
          </cell>
        </row>
        <row r="133">
          <cell r="A133" t="str">
            <v xml:space="preserve"> 329  Сардельки Сочинки с сыром Стародворье ТМ, 0,4 кг. ПОКОМ</v>
          </cell>
          <cell r="D133">
            <v>13</v>
          </cell>
          <cell r="F133">
            <v>390</v>
          </cell>
        </row>
        <row r="134">
          <cell r="A134" t="str">
            <v xml:space="preserve"> 330  Колбаса вареная Филейская ТМ Вязанка ТС Классическая ВЕС  ПОКОМ</v>
          </cell>
          <cell r="D134">
            <v>15.608000000000001</v>
          </cell>
          <cell r="F134">
            <v>994.80799999999999</v>
          </cell>
        </row>
        <row r="135">
          <cell r="A135" t="str">
            <v xml:space="preserve"> 331  Сосиски Сочинки по-баварски ВЕС ТМ Стародворье  Поком</v>
          </cell>
          <cell r="D135">
            <v>3</v>
          </cell>
          <cell r="F135">
            <v>3</v>
          </cell>
        </row>
        <row r="136">
          <cell r="A136" t="str">
            <v xml:space="preserve"> 333  Колбаса Балыковая, Вязанка фиброуз в/у, ВЕС ПОКОМ</v>
          </cell>
          <cell r="D136">
            <v>3</v>
          </cell>
          <cell r="F136">
            <v>4</v>
          </cell>
        </row>
        <row r="137">
          <cell r="A137" t="str">
            <v xml:space="preserve"> 334  Паштет Любительский ТМ Стародворье ламистер 0,1 кг  ПОКОМ</v>
          </cell>
          <cell r="D137">
            <v>3</v>
          </cell>
          <cell r="F137">
            <v>264</v>
          </cell>
        </row>
        <row r="138">
          <cell r="A138" t="str">
            <v xml:space="preserve"> 335  Колбаса Сливушка ТМ Вязанка. ВЕС.  ПОКОМ </v>
          </cell>
          <cell r="D138">
            <v>10.95</v>
          </cell>
          <cell r="F138">
            <v>229.529</v>
          </cell>
        </row>
        <row r="139">
          <cell r="A139" t="str">
            <v xml:space="preserve"> 341 Сосиски Сочинки Сливочные ТМ Стародворье ВЕС ПОКОМ</v>
          </cell>
          <cell r="D139">
            <v>3</v>
          </cell>
          <cell r="F139">
            <v>3</v>
          </cell>
        </row>
        <row r="140">
          <cell r="A140" t="str">
            <v xml:space="preserve"> 342 Сосиски Сочинки Молочные ТМ Стародворье 0,4 кг ПОКОМ</v>
          </cell>
          <cell r="D140">
            <v>895</v>
          </cell>
          <cell r="F140">
            <v>3228</v>
          </cell>
        </row>
        <row r="141">
          <cell r="A141" t="str">
            <v xml:space="preserve"> 343 Сосиски Сочинки Сливочные ТМ Стародворье  0,4 кг</v>
          </cell>
          <cell r="D141">
            <v>19</v>
          </cell>
          <cell r="F141">
            <v>1893</v>
          </cell>
        </row>
        <row r="142">
          <cell r="A142" t="str">
            <v xml:space="preserve"> 344  Колбаса Сочинка по-европейски с сочной грудинкой ТМ Стародворье, ВЕС ПОКОМ</v>
          </cell>
          <cell r="D142">
            <v>1.6</v>
          </cell>
          <cell r="F142">
            <v>414.05099999999999</v>
          </cell>
        </row>
        <row r="143">
          <cell r="A143" t="str">
            <v xml:space="preserve"> 345  Колбаса Сочинка по-фински с сочным окроком ТМ Стародворье ВЕС ПОКОМ</v>
          </cell>
          <cell r="D143">
            <v>3.8</v>
          </cell>
          <cell r="F143">
            <v>301.08</v>
          </cell>
        </row>
        <row r="144">
          <cell r="A144" t="str">
            <v xml:space="preserve"> 346  Колбаса Сочинка зернистая с сочной грудинкой ТМ Стародворье.ВЕС ПОКОМ</v>
          </cell>
          <cell r="D144">
            <v>6.2</v>
          </cell>
          <cell r="F144">
            <v>684.87</v>
          </cell>
        </row>
        <row r="145">
          <cell r="A145" t="str">
            <v xml:space="preserve"> 347  Колбаса Сочинка рубленая с сочным окороком ТМ Стародворье ВЕС ПОКОМ</v>
          </cell>
          <cell r="D145">
            <v>5.4</v>
          </cell>
          <cell r="F145">
            <v>419.08800000000002</v>
          </cell>
        </row>
        <row r="146">
          <cell r="A146" t="str">
            <v xml:space="preserve"> 348  Колбаса Молочная оригинальная ТМ Особый рецепт. большой батон, ВЕС ПОКОМ</v>
          </cell>
          <cell r="D146">
            <v>5</v>
          </cell>
          <cell r="F146">
            <v>5</v>
          </cell>
        </row>
        <row r="147">
          <cell r="A147" t="str">
            <v xml:space="preserve"> 349  Сосиски Сочные без свинины ТМ Особый рецепт, ВЕС ПОКОМ</v>
          </cell>
          <cell r="D147">
            <v>3</v>
          </cell>
          <cell r="F147">
            <v>3</v>
          </cell>
        </row>
        <row r="148">
          <cell r="A148" t="str">
            <v xml:space="preserve"> 352  Ветчина Нежная с нежным филе 0,4 кг ТМ Особый рецепт  ПОКОМ</v>
          </cell>
          <cell r="D148">
            <v>3</v>
          </cell>
          <cell r="F148">
            <v>3</v>
          </cell>
        </row>
        <row r="149">
          <cell r="A149" t="str">
            <v xml:space="preserve"> 353  Колбаса Салями запеченная ТМ Стародворье ТС Дугушка. 0,6 кг ПОКОМ</v>
          </cell>
          <cell r="D149">
            <v>4</v>
          </cell>
          <cell r="F149">
            <v>116</v>
          </cell>
        </row>
        <row r="150">
          <cell r="A150" t="str">
            <v xml:space="preserve"> 354  Колбаса Рубленая запеченная ТМ Стародворье,ТС Дугушка  0,6 кг ПОКОМ</v>
          </cell>
          <cell r="D150">
            <v>4</v>
          </cell>
          <cell r="F150">
            <v>347</v>
          </cell>
        </row>
        <row r="151">
          <cell r="A151" t="str">
            <v xml:space="preserve"> 355  Колбаса Сервелат запеченный ТМ Стародворье ТС Дугушка. 0,6 кг. ПОКОМ</v>
          </cell>
          <cell r="D151">
            <v>5</v>
          </cell>
          <cell r="F151">
            <v>622</v>
          </cell>
        </row>
        <row r="152">
          <cell r="A152" t="str">
            <v xml:space="preserve"> 356  Сосиски Филейбургские с грудкой ТМ Баварушка 0,33 кг. ПОКОМ</v>
          </cell>
          <cell r="D152">
            <v>3</v>
          </cell>
          <cell r="F152">
            <v>3</v>
          </cell>
        </row>
        <row r="153">
          <cell r="A153" t="str">
            <v xml:space="preserve"> 357  Колбаса в/к Чесночная ТМ Особый Рецепт, ВЕС  ПОКОМ</v>
          </cell>
          <cell r="D153">
            <v>3</v>
          </cell>
          <cell r="F153">
            <v>3</v>
          </cell>
        </row>
        <row r="154">
          <cell r="A154" t="str">
            <v xml:space="preserve"> 360  Колбаса Салями Финская, Вязанка фиброуз в/у 0.35кг, ПОКОМ</v>
          </cell>
          <cell r="D154">
            <v>3</v>
          </cell>
          <cell r="F154">
            <v>3</v>
          </cell>
        </row>
        <row r="155">
          <cell r="A155" t="str">
            <v xml:space="preserve"> 362  Колбаса Филейбургская с душистым чесноком, ВЕС, ТМ Баварушка  ПОКОМ</v>
          </cell>
          <cell r="D155">
            <v>3</v>
          </cell>
          <cell r="F155">
            <v>3</v>
          </cell>
        </row>
        <row r="156">
          <cell r="A156" t="str">
            <v xml:space="preserve"> 363 Сардельки Левантские ТМ Особый Рецепт, ВЕС. ПОКОМ</v>
          </cell>
          <cell r="D156">
            <v>3</v>
          </cell>
          <cell r="F156">
            <v>3</v>
          </cell>
        </row>
        <row r="157">
          <cell r="A157" t="str">
            <v xml:space="preserve"> 364  Сардельки Филейские Вязанка ВЕС NDX ТМ Вязанка  ПОКОМ</v>
          </cell>
          <cell r="D157">
            <v>2.6</v>
          </cell>
          <cell r="F157">
            <v>135.792</v>
          </cell>
        </row>
        <row r="158">
          <cell r="A158" t="str">
            <v xml:space="preserve"> 369  Колбаса Русская стародворская, амифлекс ВЕС, ТМ Стародворье  ПОКОМ</v>
          </cell>
          <cell r="D158">
            <v>3</v>
          </cell>
          <cell r="F158">
            <v>3</v>
          </cell>
        </row>
        <row r="159">
          <cell r="A159" t="str">
            <v xml:space="preserve"> 375  Ветчина Балыкбургская ТМ Баварушка. ВЕС ПОКОМ</v>
          </cell>
          <cell r="D159">
            <v>3</v>
          </cell>
          <cell r="F159">
            <v>3</v>
          </cell>
        </row>
        <row r="160">
          <cell r="A160" t="str">
            <v xml:space="preserve"> 376  Колбаса Докторская Дугушка 0,6кг ГОСТ ТМ Стародворье  ПОКОМ </v>
          </cell>
          <cell r="D160">
            <v>3</v>
          </cell>
          <cell r="F160">
            <v>527</v>
          </cell>
        </row>
        <row r="161">
          <cell r="A161" t="str">
            <v xml:space="preserve"> 377  Колбаса Молочная Дугушка 0,6кг ТМ Стародворье  ПОКОМ</v>
          </cell>
          <cell r="D161">
            <v>10</v>
          </cell>
          <cell r="F161">
            <v>736</v>
          </cell>
        </row>
        <row r="162">
          <cell r="A162" t="str">
            <v xml:space="preserve"> 383  Сосиски Сочинки с сыром ТМ Стародворье, 0,3 кг. ПОКОМ</v>
          </cell>
          <cell r="D162">
            <v>3</v>
          </cell>
          <cell r="F162">
            <v>3</v>
          </cell>
        </row>
        <row r="163">
          <cell r="A163" t="str">
            <v xml:space="preserve"> 384  Колбаски Балыкбургские с сыром ТМ Баварушка вес  Поком</v>
          </cell>
          <cell r="D163">
            <v>3</v>
          </cell>
          <cell r="F163">
            <v>3</v>
          </cell>
        </row>
        <row r="164">
          <cell r="A164" t="str">
            <v xml:space="preserve"> 385  Колбаски Филейбургские с филе сочного окорока, 0,28кг ТМ Баварушка  ПОКОМ</v>
          </cell>
          <cell r="F164">
            <v>2</v>
          </cell>
        </row>
        <row r="165">
          <cell r="A165" t="str">
            <v xml:space="preserve"> 387  Колбаса вареная Мусульманская Халяль ТМ Вязанка, 0,4 кг ПОКОМ</v>
          </cell>
          <cell r="D165">
            <v>15</v>
          </cell>
          <cell r="F165">
            <v>510</v>
          </cell>
        </row>
        <row r="166">
          <cell r="A166" t="str">
            <v xml:space="preserve"> 388  Сосиски Восточные Халяль ТМ Вязанка 0,33 кг АК. ПОКОМ</v>
          </cell>
          <cell r="D166">
            <v>22</v>
          </cell>
          <cell r="F166">
            <v>651</v>
          </cell>
        </row>
        <row r="167">
          <cell r="A167" t="str">
            <v xml:space="preserve"> 394 Колбаса полукопченая Аль-Ислами халяль ТМ Вязанка оболочка фиброуз в в/у 0,35 кг  ПОКОМ</v>
          </cell>
          <cell r="D167">
            <v>20</v>
          </cell>
          <cell r="F167">
            <v>427</v>
          </cell>
        </row>
        <row r="168">
          <cell r="A168" t="str">
            <v xml:space="preserve"> 397  Ветчина Дугушка ТМ Стародворье ТС Дугушка в полиамидной оболочке 0,6 кг. ПОКОМ</v>
          </cell>
          <cell r="D168">
            <v>3</v>
          </cell>
          <cell r="F168">
            <v>3</v>
          </cell>
        </row>
        <row r="169">
          <cell r="A169" t="str">
            <v xml:space="preserve"> 405  Сардельки Сливушки ТМ Вязанка в оболочке айпил 0,33 кг. ПОКОМ</v>
          </cell>
          <cell r="D169">
            <v>5</v>
          </cell>
          <cell r="F169">
            <v>210</v>
          </cell>
        </row>
        <row r="170">
          <cell r="A170" t="str">
            <v xml:space="preserve"> 408  Ветчина Сливушка с индейкой ТМ Вязанка, 0,4кг  ПОКОМ</v>
          </cell>
          <cell r="D170">
            <v>3</v>
          </cell>
          <cell r="F170">
            <v>3</v>
          </cell>
        </row>
        <row r="171">
          <cell r="A171" t="str">
            <v xml:space="preserve"> 410  Сосиски Баварские с сыром ТМ Стародворье 0,35 кг. ПОКОМ</v>
          </cell>
          <cell r="D171">
            <v>62</v>
          </cell>
          <cell r="F171">
            <v>3063</v>
          </cell>
        </row>
        <row r="172">
          <cell r="A172" t="str">
            <v xml:space="preserve"> 412  Сосиски Баварские ТМ Стародворье 0,35 кг ПОКОМ</v>
          </cell>
          <cell r="D172">
            <v>3062</v>
          </cell>
          <cell r="F172">
            <v>9293</v>
          </cell>
        </row>
        <row r="173">
          <cell r="A173" t="str">
            <v xml:space="preserve"> 414  Колбаса Филейбургская с филе сочного окорока 0,11 кг ТМ Баварушка ПОКОМ</v>
          </cell>
          <cell r="F173">
            <v>46</v>
          </cell>
        </row>
        <row r="174">
          <cell r="A174" t="str">
            <v xml:space="preserve"> 417  Колбаса Филейбургская с ароматными пряностями 0,06 кг нарезка ТМ Баварушка  ПОКОМ</v>
          </cell>
          <cell r="D174">
            <v>3</v>
          </cell>
          <cell r="F174">
            <v>3</v>
          </cell>
        </row>
        <row r="175">
          <cell r="A175" t="str">
            <v xml:space="preserve"> 418  Колбаса Балыкбургская с мраморным балыком и нотками кориандра 0,06 кг нарезка ТМ Баварушка  ПО</v>
          </cell>
          <cell r="D175">
            <v>19</v>
          </cell>
          <cell r="F175">
            <v>228</v>
          </cell>
        </row>
        <row r="176">
          <cell r="A176" t="str">
            <v xml:space="preserve"> 419  Колбаса Филейбургская зернистая 0,06 кг нарезка ТМ Баварушка  ПОКОМ</v>
          </cell>
          <cell r="D176">
            <v>11</v>
          </cell>
          <cell r="F176">
            <v>221</v>
          </cell>
        </row>
        <row r="177">
          <cell r="A177" t="str">
            <v xml:space="preserve"> 421  Сосиски Царедворские 0,33 кг ТМ Стародворье  ПОКОМ</v>
          </cell>
          <cell r="D177">
            <v>3</v>
          </cell>
          <cell r="F177">
            <v>3</v>
          </cell>
        </row>
        <row r="178">
          <cell r="A178" t="str">
            <v xml:space="preserve"> 422  Деликатесы Бекон Балыкбургский ТМ Баварушка  0,15 кг.ПОКОМ</v>
          </cell>
          <cell r="D178">
            <v>5</v>
          </cell>
          <cell r="F178">
            <v>108</v>
          </cell>
        </row>
        <row r="179">
          <cell r="A179" t="str">
            <v xml:space="preserve"> 423  Колбаса Сервелат Рижский ТМ Зареченские ТС Зареченские продукты, 0,28 кг срез ПОКОМ</v>
          </cell>
          <cell r="D179">
            <v>3</v>
          </cell>
          <cell r="F179">
            <v>3</v>
          </cell>
        </row>
        <row r="180">
          <cell r="A180" t="str">
            <v xml:space="preserve"> 426  Колбаса варенокопченая из мяса птицы Сервелат Царедворский, 0,28 кг срез ПОКОМ</v>
          </cell>
          <cell r="D180">
            <v>3</v>
          </cell>
          <cell r="F180">
            <v>3</v>
          </cell>
        </row>
        <row r="181">
          <cell r="A181" t="str">
            <v xml:space="preserve"> 428  Сосиски Царедворские по-баварски ТМ Стародворье, 0,33 кг ПОКОМ</v>
          </cell>
          <cell r="D181">
            <v>4</v>
          </cell>
          <cell r="F181">
            <v>4</v>
          </cell>
        </row>
        <row r="182">
          <cell r="A182" t="str">
            <v xml:space="preserve"> 429  Колбаса Нежная со шпиком.ТС Зареченские продукты в оболочке полиамид ВЕС ПОКОМ</v>
          </cell>
          <cell r="D182">
            <v>4</v>
          </cell>
          <cell r="F182">
            <v>4</v>
          </cell>
        </row>
        <row r="183">
          <cell r="A183" t="str">
            <v xml:space="preserve"> 430  Колбаса Стародворская с окороком 0,4 кг. ТМ Стародворье в оболочке полиамид  ПОКОМ</v>
          </cell>
          <cell r="D183">
            <v>9</v>
          </cell>
          <cell r="F183">
            <v>1033</v>
          </cell>
        </row>
        <row r="184">
          <cell r="A184" t="str">
            <v xml:space="preserve"> 431  Колбаса Стародворская с окороком в оболочке полиамид ТМ Стародворье ВЕС ПОКОМ</v>
          </cell>
          <cell r="D184">
            <v>6.85</v>
          </cell>
          <cell r="F184">
            <v>239.40299999999999</v>
          </cell>
        </row>
        <row r="185">
          <cell r="A185" t="str">
            <v xml:space="preserve"> 433 Колбаса Стародворская со шпиком  в оболочке полиамид. ТМ Стародворье ВЕС ПОКОМ</v>
          </cell>
          <cell r="D185">
            <v>4</v>
          </cell>
          <cell r="F185">
            <v>26.25</v>
          </cell>
        </row>
        <row r="186">
          <cell r="A186" t="str">
            <v xml:space="preserve"> 434  Колбаса Сервелат Кремлевский в вакуумной упаковке ТМ Стародворье.ВЕС  ПОКОМ</v>
          </cell>
          <cell r="D186">
            <v>4</v>
          </cell>
          <cell r="F186">
            <v>4</v>
          </cell>
        </row>
        <row r="187">
          <cell r="A187" t="str">
            <v xml:space="preserve"> 435  Колбаса Молочная Стародворская  с молоком в оболочке полиамид 0,4 кг.ТМ Стародворье ПОКОМ</v>
          </cell>
          <cell r="D187">
            <v>9</v>
          </cell>
          <cell r="F187">
            <v>381</v>
          </cell>
        </row>
        <row r="188">
          <cell r="A188" t="str">
            <v xml:space="preserve"> 436  Колбаса Молочная стародворская с молоком, ВЕС, ТМ Стародворье  ПОКОМ</v>
          </cell>
          <cell r="D188">
            <v>3</v>
          </cell>
          <cell r="F188">
            <v>107.1</v>
          </cell>
        </row>
        <row r="189">
          <cell r="A189" t="str">
            <v xml:space="preserve"> 438  Колбаса Филедворская 0,4 кг. ТМ Стародворье  ПОКОМ</v>
          </cell>
          <cell r="F189">
            <v>11</v>
          </cell>
        </row>
        <row r="190">
          <cell r="A190" t="str">
            <v xml:space="preserve"> 445  Колбаса Краковюрст ТМ Баварушка рубленая в оболочке черева в в.у 0,2 кг ПОКОМ</v>
          </cell>
          <cell r="D190">
            <v>6</v>
          </cell>
          <cell r="F190">
            <v>118</v>
          </cell>
        </row>
        <row r="191">
          <cell r="A191" t="str">
            <v xml:space="preserve"> 446  Колбаса Краковюрст ТМ Баварушка с душистым чесноком в оболочке черева в в.у 0,2 кг. ПОКОМ</v>
          </cell>
          <cell r="D191">
            <v>6</v>
          </cell>
          <cell r="F191">
            <v>77</v>
          </cell>
        </row>
        <row r="192">
          <cell r="A192" t="str">
            <v xml:space="preserve"> 447  Колбаски Краковюрст ТМ Баварушка с изысканными пряностями в оболочке NDX в в.у 0,2 кг. ПОКОМ </v>
          </cell>
          <cell r="D192">
            <v>8</v>
          </cell>
          <cell r="F192">
            <v>215</v>
          </cell>
        </row>
        <row r="193">
          <cell r="A193" t="str">
            <v xml:space="preserve"> 448  Сосиски Сливушки по-венски ТМ Вязанка. 0,3 кг ПОКОМ</v>
          </cell>
          <cell r="D193">
            <v>7</v>
          </cell>
          <cell r="F193">
            <v>391</v>
          </cell>
        </row>
        <row r="194">
          <cell r="A194" t="str">
            <v xml:space="preserve"> 449  Колбаса Дугушка Стародворская ВЕС ТС Дугушка ПОКОМ</v>
          </cell>
          <cell r="D194">
            <v>10.9</v>
          </cell>
          <cell r="F194">
            <v>353.41</v>
          </cell>
        </row>
        <row r="195">
          <cell r="A195" t="str">
            <v xml:space="preserve"> 452  Колбаса Со шпиком ВЕС большой батон ТМ Особый рецепт  ПОКОМ</v>
          </cell>
          <cell r="D195">
            <v>10.502000000000001</v>
          </cell>
          <cell r="F195">
            <v>3179.8009999999999</v>
          </cell>
        </row>
        <row r="196">
          <cell r="A196" t="str">
            <v xml:space="preserve"> 453  Колбаса Докторская Филейная ВЕС большой батон ТМ Особый рецепт  ПОКОМ</v>
          </cell>
          <cell r="D196">
            <v>4</v>
          </cell>
          <cell r="F196">
            <v>4</v>
          </cell>
        </row>
        <row r="197">
          <cell r="A197" t="str">
            <v xml:space="preserve"> 456  Колбаса Филейная ТМ Особый рецепт ВЕС большой батон  ПОКОМ</v>
          </cell>
          <cell r="D197">
            <v>26.5</v>
          </cell>
          <cell r="F197">
            <v>7208.0219999999999</v>
          </cell>
        </row>
        <row r="198">
          <cell r="A198" t="str">
            <v xml:space="preserve"> 457  Колбаса Молочная ТМ Особый рецепт ВЕС большой батон  ПОКОМ</v>
          </cell>
          <cell r="D198">
            <v>54.015999999999998</v>
          </cell>
          <cell r="F198">
            <v>2851.4520000000002</v>
          </cell>
        </row>
        <row r="199">
          <cell r="A199" t="str">
            <v xml:space="preserve"> 460  Колбаса Стародворская Традиционная ВЕС ТМ Стародворье в оболочке полиамид. ПОКОМ</v>
          </cell>
          <cell r="D199">
            <v>3</v>
          </cell>
          <cell r="F199">
            <v>13.4</v>
          </cell>
        </row>
        <row r="200">
          <cell r="A200" t="str">
            <v xml:space="preserve"> 463  Колбаса Молочная Традиционнаяв оболочке полиамид.ТМ Стародворье. ВЕС ПОКОМ</v>
          </cell>
          <cell r="D200">
            <v>3</v>
          </cell>
          <cell r="F200">
            <v>14.7</v>
          </cell>
        </row>
        <row r="201">
          <cell r="A201" t="str">
            <v xml:space="preserve"> 465  Колбаса Филейная оригинальная ВЕС 0,8кг ТМ Особый рецепт в оболочке полиамид  ПОКОМ</v>
          </cell>
          <cell r="D201">
            <v>3</v>
          </cell>
          <cell r="F201">
            <v>159.51300000000001</v>
          </cell>
        </row>
        <row r="202">
          <cell r="A202" t="str">
            <v xml:space="preserve"> 467  Колбаса Филейная 0,5кг ТМ Особый рецепт  ПОКОМ</v>
          </cell>
          <cell r="D202">
            <v>8</v>
          </cell>
          <cell r="F202">
            <v>174</v>
          </cell>
        </row>
        <row r="203">
          <cell r="A203" t="str">
            <v xml:space="preserve"> 468  Колбаса Стародворская Традиционная ТМ Стародворье в оболочке полиамид 0,4 кг. ПОКОМ</v>
          </cell>
          <cell r="D203">
            <v>3</v>
          </cell>
          <cell r="F203">
            <v>34</v>
          </cell>
        </row>
        <row r="204">
          <cell r="A204" t="str">
            <v xml:space="preserve"> 472  Колбаса Молочная ВЕС ТМ Зареченские  ПОКОМ</v>
          </cell>
          <cell r="D204">
            <v>3</v>
          </cell>
          <cell r="F204">
            <v>3</v>
          </cell>
        </row>
        <row r="205">
          <cell r="A205" t="str">
            <v xml:space="preserve"> 473  Ветчина Рубленая ВЕС ТМ Зареченские  ПОКОМ</v>
          </cell>
          <cell r="D205">
            <v>3</v>
          </cell>
          <cell r="F205">
            <v>3</v>
          </cell>
        </row>
        <row r="206">
          <cell r="A206" t="str">
            <v xml:space="preserve"> 478  Сардельки Зареченские ВЕС ТМ Зареченские  ПОКОМ</v>
          </cell>
          <cell r="D206">
            <v>3</v>
          </cell>
          <cell r="F206">
            <v>3</v>
          </cell>
        </row>
        <row r="207">
          <cell r="A207" t="str">
            <v xml:space="preserve"> 479  Шпикачки Зареченские ВЕС ТМ Зареченские  ПОКОМ</v>
          </cell>
          <cell r="D207">
            <v>3</v>
          </cell>
          <cell r="F207">
            <v>3</v>
          </cell>
        </row>
        <row r="208">
          <cell r="A208" t="str">
            <v xml:space="preserve"> 483  Колбаса Молочная Традиционная ТМ Стародворье в оболочке полиамид 0,4 кг. ПОКОМ </v>
          </cell>
          <cell r="F208">
            <v>18</v>
          </cell>
        </row>
        <row r="209">
          <cell r="A209" t="str">
            <v xml:space="preserve"> 490  Колбаса Сервелат Филейский ТМ Вязанка  0,3 кг. срез  ПОКОМ</v>
          </cell>
          <cell r="F209">
            <v>28</v>
          </cell>
        </row>
        <row r="210">
          <cell r="A210" t="str">
            <v xml:space="preserve"> 491  Колбаса Филейская Рубленая ТМ Вязанка  0,3 кг. срез.  ПОКОМ</v>
          </cell>
          <cell r="F210">
            <v>45</v>
          </cell>
        </row>
        <row r="211">
          <cell r="A211" t="str">
            <v xml:space="preserve"> 492  Колбаса Салями Филейская 0,3кг ТМ Вязанка  ПОКОМ</v>
          </cell>
          <cell r="F211">
            <v>48</v>
          </cell>
        </row>
        <row r="212">
          <cell r="A212" t="str">
            <v xml:space="preserve"> 493  Колбаса Салями Филейская ТМ Вязанка ВЕС  ПОКОМ</v>
          </cell>
          <cell r="D212">
            <v>3</v>
          </cell>
          <cell r="F212">
            <v>3.7</v>
          </cell>
        </row>
        <row r="213">
          <cell r="A213" t="str">
            <v xml:space="preserve"> 494  Колбаса Филейская Рубленая ТМ Вязанка ВЕС  ПОКОМ</v>
          </cell>
          <cell r="D213">
            <v>3</v>
          </cell>
          <cell r="F213">
            <v>3</v>
          </cell>
        </row>
        <row r="214">
          <cell r="A214" t="str">
            <v xml:space="preserve"> 495  Колбаса Сочинка по-европейски с сочной грудинкой 0,3кг ТМ Стародворье  ПОКОМ</v>
          </cell>
          <cell r="D214">
            <v>10</v>
          </cell>
          <cell r="F214">
            <v>734</v>
          </cell>
        </row>
        <row r="215">
          <cell r="A215" t="str">
            <v xml:space="preserve"> 496  Колбаса Сочинка по-фински с сочным окроком 0,3кг ТМ Стародворье  ПОКОМ</v>
          </cell>
          <cell r="D215">
            <v>13</v>
          </cell>
          <cell r="F215">
            <v>595</v>
          </cell>
        </row>
        <row r="216">
          <cell r="A216" t="str">
            <v xml:space="preserve"> 497  Колбаса Сочинка зернистая с сочной грудинкой 0,3кг ТМ Стародворье  ПОКОМ</v>
          </cell>
          <cell r="D216">
            <v>16</v>
          </cell>
          <cell r="F216">
            <v>767</v>
          </cell>
        </row>
        <row r="217">
          <cell r="A217" t="str">
            <v xml:space="preserve"> 498  Колбаса Сочинка рубленая с сочным окороком 0,3кг ТМ Стародворье  ПОКОМ</v>
          </cell>
          <cell r="D217">
            <v>11</v>
          </cell>
          <cell r="F217">
            <v>466</v>
          </cell>
        </row>
        <row r="218">
          <cell r="A218" t="str">
            <v xml:space="preserve"> 499  Сардельки Дугушки со сливочным маслом ВЕС ТМ Стародворье ТС Дугушка  ПОКОМ</v>
          </cell>
          <cell r="F218">
            <v>59.631</v>
          </cell>
        </row>
        <row r="219">
          <cell r="A219" t="str">
            <v xml:space="preserve"> 500  Сосиски Сливушки по-венски ВЕС ТМ Вязанка  ПОКОМ</v>
          </cell>
          <cell r="D219">
            <v>3</v>
          </cell>
          <cell r="F219">
            <v>13.7</v>
          </cell>
        </row>
        <row r="220">
          <cell r="A220" t="str">
            <v xml:space="preserve"> 502  Колбаски Краковюрст ТМ Баварушка с изысканными пряностями в оболочке NDX в мгс 0,28 кг. ПОКОМ</v>
          </cell>
          <cell r="D220">
            <v>11</v>
          </cell>
          <cell r="F220">
            <v>734</v>
          </cell>
        </row>
        <row r="221">
          <cell r="A221" t="str">
            <v xml:space="preserve"> 504  Ветчина Мясорубская с окороком 0,33кг срез ТМ Стародворье  ПОКОМ</v>
          </cell>
          <cell r="D221">
            <v>3</v>
          </cell>
          <cell r="F221">
            <v>40</v>
          </cell>
        </row>
        <row r="222">
          <cell r="A222" t="str">
            <v>1146 Ароматная с/к в/у ОСТАНКИНО</v>
          </cell>
          <cell r="D222">
            <v>9</v>
          </cell>
          <cell r="F222">
            <v>9</v>
          </cell>
        </row>
        <row r="223">
          <cell r="A223" t="str">
            <v>3215 ВЕТЧ.МЯСНАЯ Папа может п/о 0.4кг 8шт.    ОСТАНКИНО</v>
          </cell>
          <cell r="D223">
            <v>354</v>
          </cell>
          <cell r="F223">
            <v>354</v>
          </cell>
        </row>
        <row r="224">
          <cell r="A224" t="str">
            <v>3680 ПРЕСИЖН с/к дек. спец мгс ОСТАНКИНО</v>
          </cell>
          <cell r="D224">
            <v>5.3</v>
          </cell>
          <cell r="F224">
            <v>5.3</v>
          </cell>
        </row>
        <row r="225">
          <cell r="A225" t="str">
            <v>3684 ПРЕСИЖН с/к в/у 1/250 8шт.   ОСТАНКИНО</v>
          </cell>
          <cell r="D225">
            <v>109</v>
          </cell>
          <cell r="F225">
            <v>109</v>
          </cell>
        </row>
        <row r="226">
          <cell r="A226" t="str">
            <v>4063 МЯСНАЯ Папа может вар п/о_Л   ОСТАНКИНО</v>
          </cell>
          <cell r="D226">
            <v>1634.7</v>
          </cell>
          <cell r="F226">
            <v>1634.7</v>
          </cell>
        </row>
        <row r="227">
          <cell r="A227" t="str">
            <v>4117 ЭКСТРА Папа может с/к в/у_Л   ОСТАНКИНО</v>
          </cell>
          <cell r="D227">
            <v>49.5</v>
          </cell>
          <cell r="F227">
            <v>49.5</v>
          </cell>
        </row>
        <row r="228">
          <cell r="A228" t="str">
            <v>4555 Докторская ГОСТ вар п/о ОСТАНКИНО</v>
          </cell>
          <cell r="D228">
            <v>17.05</v>
          </cell>
          <cell r="F228">
            <v>17.05</v>
          </cell>
        </row>
        <row r="229">
          <cell r="A229" t="str">
            <v>4574 Колбаса вар Мясная со шпиком 1кг Папа может п/о (код покуп. 24784) Останкино</v>
          </cell>
          <cell r="D229">
            <v>98.4</v>
          </cell>
          <cell r="F229">
            <v>98.4</v>
          </cell>
        </row>
        <row r="230">
          <cell r="A230" t="str">
            <v>4574 Мясная со шпиком Папа может вар п/о ОСТАНКИНО</v>
          </cell>
          <cell r="D230">
            <v>3.9</v>
          </cell>
          <cell r="F230">
            <v>3.9</v>
          </cell>
        </row>
        <row r="231">
          <cell r="A231" t="str">
            <v>4691 ШЕЙКА КОПЧЕНАЯ к/в мл/к в/у 300*6  ОСТАНКИНО</v>
          </cell>
          <cell r="D231">
            <v>126</v>
          </cell>
          <cell r="F231">
            <v>126</v>
          </cell>
        </row>
        <row r="232">
          <cell r="A232" t="str">
            <v>4786 КОЛБ.СНЭКИ Папа может в/к мгс 1/70_5  ОСТАНКИНО</v>
          </cell>
          <cell r="D232">
            <v>127</v>
          </cell>
          <cell r="F232">
            <v>127</v>
          </cell>
        </row>
        <row r="233">
          <cell r="A233" t="str">
            <v>4813 ФИЛЕЙНАЯ Папа может вар п/о_Л   ОСТАНКИНО</v>
          </cell>
          <cell r="D233">
            <v>488.45</v>
          </cell>
          <cell r="F233">
            <v>488.45</v>
          </cell>
        </row>
        <row r="234">
          <cell r="A234" t="str">
            <v>4993 САЛЯМИ ИТАЛЬЯНСКАЯ с/к в/у 1/250*8_120c ОСТАНКИНО</v>
          </cell>
          <cell r="D234">
            <v>398</v>
          </cell>
          <cell r="F234">
            <v>398</v>
          </cell>
        </row>
        <row r="235">
          <cell r="A235" t="str">
            <v>5246 ДОКТОРСКАЯ ПРЕМИУМ вар б/о мгс_30с ОСТАНКИНО</v>
          </cell>
          <cell r="D235">
            <v>34.9</v>
          </cell>
          <cell r="F235">
            <v>34.9</v>
          </cell>
        </row>
        <row r="236">
          <cell r="A236" t="str">
            <v>5341 СЕРВЕЛАТ ОХОТНИЧИЙ в/к в/у  ОСТАНКИНО</v>
          </cell>
          <cell r="D236">
            <v>508.1</v>
          </cell>
          <cell r="F236">
            <v>508.1</v>
          </cell>
        </row>
        <row r="237">
          <cell r="A237" t="str">
            <v>5483 ЭКСТРА Папа может с/к в/у 1/250 8шт.   ОСТАНКИНО</v>
          </cell>
          <cell r="D237">
            <v>782</v>
          </cell>
          <cell r="F237">
            <v>782</v>
          </cell>
        </row>
        <row r="238">
          <cell r="A238" t="str">
            <v>5544 Сервелат Финский в/к в/у_45с НОВАЯ ОСТАНКИНО</v>
          </cell>
          <cell r="D238">
            <v>1157.5999999999999</v>
          </cell>
          <cell r="F238">
            <v>1160.9490000000001</v>
          </cell>
        </row>
        <row r="239">
          <cell r="A239" t="str">
            <v>5679 САЛЯМИ ИТАЛЬЯНСКАЯ с/к в/у 1/150_60с ОСТАНКИНО</v>
          </cell>
          <cell r="D239">
            <v>281</v>
          </cell>
          <cell r="F239">
            <v>281</v>
          </cell>
        </row>
        <row r="240">
          <cell r="A240" t="str">
            <v>5682 САЛЯМИ МЕЛКОЗЕРНЕНАЯ с/к в/у 1/120_60с   ОСТАНКИНО</v>
          </cell>
          <cell r="D240">
            <v>1773</v>
          </cell>
          <cell r="F240">
            <v>1773</v>
          </cell>
        </row>
        <row r="241">
          <cell r="A241" t="str">
            <v>5698 СЫТНЫЕ Папа может сар б/о мгс 1*3_Маяк  ОСТАНКИНО</v>
          </cell>
          <cell r="D241">
            <v>256.7</v>
          </cell>
          <cell r="F241">
            <v>256.7</v>
          </cell>
        </row>
        <row r="242">
          <cell r="A242" t="str">
            <v>5706 АРОМАТНАЯ Папа может с/к в/у 1/250 8шт.  ОСТАНКИНО</v>
          </cell>
          <cell r="D242">
            <v>874</v>
          </cell>
          <cell r="F242">
            <v>874</v>
          </cell>
        </row>
        <row r="243">
          <cell r="A243" t="str">
            <v>5708 ПОСОЛЬСКАЯ Папа может с/к в/у ОСТАНКИНО</v>
          </cell>
          <cell r="D243">
            <v>61.75</v>
          </cell>
          <cell r="F243">
            <v>61.75</v>
          </cell>
        </row>
        <row r="244">
          <cell r="A244" t="str">
            <v>5851 ЭКСТРА Папа может вар п/о   ОСТАНКИНО</v>
          </cell>
          <cell r="D244">
            <v>391.6</v>
          </cell>
          <cell r="F244">
            <v>391.6</v>
          </cell>
        </row>
        <row r="245">
          <cell r="A245" t="str">
            <v>5931 ОХОТНИЧЬЯ Папа может с/к в/у 1/220 8шт.   ОСТАНКИНО</v>
          </cell>
          <cell r="D245">
            <v>1130</v>
          </cell>
          <cell r="F245">
            <v>1130</v>
          </cell>
        </row>
        <row r="246">
          <cell r="A246" t="str">
            <v>6113 СОЧНЫЕ сос п/о мгс 1*6_Ашан  ОСТАНКИНО</v>
          </cell>
          <cell r="D246">
            <v>3</v>
          </cell>
          <cell r="F246">
            <v>3</v>
          </cell>
        </row>
        <row r="247">
          <cell r="A247" t="str">
            <v>6158 ВРЕМЯ ОЛИВЬЕ Папа может вар п/о 0.4кг   ОСТАНКИНО</v>
          </cell>
          <cell r="D247">
            <v>1809</v>
          </cell>
          <cell r="F247">
            <v>1809</v>
          </cell>
        </row>
        <row r="248">
          <cell r="A248" t="str">
            <v>6159 ВРЕМЯ ОЛИВЬЕ.Папа может вар п/о ОСТАНКИНО</v>
          </cell>
          <cell r="D248">
            <v>31.45</v>
          </cell>
          <cell r="F248">
            <v>31.45</v>
          </cell>
        </row>
        <row r="249">
          <cell r="A249" t="str">
            <v>6200 ГРУДИНКА ПРЕМИУМ к/в мл/к в/у 0.3кг  ОСТАНКИНО</v>
          </cell>
          <cell r="D249">
            <v>368</v>
          </cell>
          <cell r="F249">
            <v>368</v>
          </cell>
        </row>
        <row r="250">
          <cell r="A250" t="str">
            <v>6201 ГРУДИНКА ПРЕМИУМ к/в с/н в/у 1/150 8 шт ОСТАНКИНО</v>
          </cell>
          <cell r="D250">
            <v>70</v>
          </cell>
          <cell r="F250">
            <v>73</v>
          </cell>
        </row>
        <row r="251">
          <cell r="A251" t="str">
            <v>6206 СВИНИНА ПО-ДОМАШНЕМУ к/в мл/к в/у 0.3кг  ОСТАНКИНО</v>
          </cell>
          <cell r="D251">
            <v>654</v>
          </cell>
          <cell r="F251">
            <v>654</v>
          </cell>
        </row>
        <row r="252">
          <cell r="A252" t="str">
            <v>6221 НЕАПОЛИТАНСКИЙ ДУЭТ с/к с/н мгс 1/90  ОСТАНКИНО</v>
          </cell>
          <cell r="D252">
            <v>469</v>
          </cell>
          <cell r="F252">
            <v>469</v>
          </cell>
        </row>
        <row r="253">
          <cell r="A253" t="str">
            <v>6222 ИТАЛЬЯНСКОЕ АССОРТИ с/в с/н мгс 1/90 ОСТАНКИНО</v>
          </cell>
          <cell r="D253">
            <v>177</v>
          </cell>
          <cell r="F253">
            <v>177</v>
          </cell>
        </row>
        <row r="254">
          <cell r="A254" t="str">
            <v>6228 МЯСНОЕ АССОРТИ к/з с/н мгс 1/90 10шт.  ОСТАНКИНО</v>
          </cell>
          <cell r="D254">
            <v>660</v>
          </cell>
          <cell r="F254">
            <v>660</v>
          </cell>
        </row>
        <row r="255">
          <cell r="A255" t="str">
            <v>6247 ДОМАШНЯЯ Папа может вар п/о 0,4кг 8шт.  ОСТАНКИНО</v>
          </cell>
          <cell r="D255">
            <v>221</v>
          </cell>
          <cell r="F255">
            <v>221</v>
          </cell>
        </row>
        <row r="256">
          <cell r="A256" t="str">
            <v>6268 ГОВЯЖЬЯ Папа может вар п/о 0,4кг 8 шт.  ОСТАНКИНО</v>
          </cell>
          <cell r="D256">
            <v>401</v>
          </cell>
          <cell r="F256">
            <v>401</v>
          </cell>
        </row>
        <row r="257">
          <cell r="A257" t="str">
            <v>6279 КОРЕЙКА ПО-ОСТ.к/в в/с с/н в/у 1/150_45с  ОСТАНКИНО</v>
          </cell>
          <cell r="D257">
            <v>268</v>
          </cell>
          <cell r="F257">
            <v>268</v>
          </cell>
        </row>
        <row r="258">
          <cell r="A258" t="str">
            <v>6303 МЯСНЫЕ Папа может сос п/о мгс 1.5*3  ОСТАНКИНО</v>
          </cell>
          <cell r="D258">
            <v>414.6</v>
          </cell>
          <cell r="F258">
            <v>414.6</v>
          </cell>
        </row>
        <row r="259">
          <cell r="A259" t="str">
            <v>6324 ДОКТОРСКАЯ ГОСТ вар п/о 0.4кг 8шт.  ОСТАНКИНО</v>
          </cell>
          <cell r="D259">
            <v>460</v>
          </cell>
          <cell r="F259">
            <v>460</v>
          </cell>
        </row>
        <row r="260">
          <cell r="A260" t="str">
            <v>6325 ДОКТОРСКАЯ ПРЕМИУМ вар п/о 0.4кг 8шт.  ОСТАНКИНО</v>
          </cell>
          <cell r="D260">
            <v>513</v>
          </cell>
          <cell r="F260">
            <v>513</v>
          </cell>
        </row>
        <row r="261">
          <cell r="A261" t="str">
            <v>6333 МЯСНАЯ Папа может вар п/о 0.4кг 8шт.  ОСТАНКИНО</v>
          </cell>
          <cell r="D261">
            <v>6262</v>
          </cell>
          <cell r="F261">
            <v>6265</v>
          </cell>
        </row>
        <row r="262">
          <cell r="A262" t="str">
            <v>6340 ДОМАШНИЙ РЕЦЕПТ Коровино 0.5кг 8шт.  ОСТАНКИНО</v>
          </cell>
          <cell r="D262">
            <v>1448</v>
          </cell>
          <cell r="F262">
            <v>1453</v>
          </cell>
        </row>
        <row r="263">
          <cell r="A263" t="str">
            <v>6341 ДОМАШНИЙ РЕЦЕПТ СО ШПИКОМ Коровино 0.5кг  ОСТАНКИНО</v>
          </cell>
          <cell r="D263">
            <v>81</v>
          </cell>
          <cell r="F263">
            <v>81</v>
          </cell>
        </row>
        <row r="264">
          <cell r="A264" t="str">
            <v>6353 ЭКСТРА Папа может вар п/о 0.4кг 8шт.  ОСТАНКИНО</v>
          </cell>
          <cell r="D264">
            <v>1666</v>
          </cell>
          <cell r="F264">
            <v>1668</v>
          </cell>
        </row>
        <row r="265">
          <cell r="A265" t="str">
            <v>6392 ФИЛЕЙНАЯ Папа может вар п/о 0.4кг. ОСТАНКИНО</v>
          </cell>
          <cell r="D265">
            <v>5581</v>
          </cell>
          <cell r="F265">
            <v>5587</v>
          </cell>
        </row>
        <row r="266">
          <cell r="A266" t="str">
            <v>6415 БАЛЫКОВАЯ Коровино п/к в/у 0.84кг 6шт.  ОСТАНКИНО</v>
          </cell>
          <cell r="D266">
            <v>78</v>
          </cell>
          <cell r="F266">
            <v>78</v>
          </cell>
        </row>
        <row r="267">
          <cell r="A267" t="str">
            <v>6426 КЛАССИЧЕСКАЯ ПМ вар п/о 0.3кг 8шт.  ОСТАНКИНО</v>
          </cell>
          <cell r="D267">
            <v>1354</v>
          </cell>
          <cell r="F267">
            <v>1354</v>
          </cell>
        </row>
        <row r="268">
          <cell r="A268" t="str">
            <v>6448 СВИНИНА МАДЕРА с/к с/н в/у 1/100 10шт.   ОСТАНКИНО</v>
          </cell>
          <cell r="D268">
            <v>365</v>
          </cell>
          <cell r="F268">
            <v>365</v>
          </cell>
        </row>
        <row r="269">
          <cell r="A269" t="str">
            <v>6453 ЭКСТРА Папа может с/к с/н в/у 1/100 14шт.   ОСТАНКИНО</v>
          </cell>
          <cell r="D269">
            <v>1722</v>
          </cell>
          <cell r="F269">
            <v>1722</v>
          </cell>
        </row>
        <row r="270">
          <cell r="A270" t="str">
            <v>6454 АРОМАТНАЯ с/к с/н в/у 1/100 14шт.  ОСТАНКИНО</v>
          </cell>
          <cell r="D270">
            <v>1804</v>
          </cell>
          <cell r="F270">
            <v>1804</v>
          </cell>
        </row>
        <row r="271">
          <cell r="A271" t="str">
            <v>6459 СЕРВЕЛАТ ШВЕЙЦАРСК. в/к с/н в/у 1/100*10  ОСТАНКИНО</v>
          </cell>
          <cell r="D271">
            <v>206</v>
          </cell>
          <cell r="F271">
            <v>206</v>
          </cell>
        </row>
        <row r="272">
          <cell r="A272" t="str">
            <v>6470 ВЕТЧ.МРАМОРНАЯ в/у_45с  ОСТАНКИНО</v>
          </cell>
          <cell r="D272">
            <v>70.5</v>
          </cell>
          <cell r="F272">
            <v>70.5</v>
          </cell>
        </row>
        <row r="273">
          <cell r="A273" t="str">
            <v>6492 ШПИК С ЧЕСНОК.И ПЕРЦЕМ к/в в/у 0.3кг_45c  ОСТАНКИНО</v>
          </cell>
          <cell r="D273">
            <v>248</v>
          </cell>
          <cell r="F273">
            <v>248</v>
          </cell>
        </row>
        <row r="274">
          <cell r="A274" t="str">
            <v>6495 ВЕТЧ.МРАМОРНАЯ в/у срез 0.3кг 6шт_45с  ОСТАНКИНО</v>
          </cell>
          <cell r="D274">
            <v>681</v>
          </cell>
          <cell r="F274">
            <v>681</v>
          </cell>
        </row>
        <row r="275">
          <cell r="A275" t="str">
            <v>6527 ШПИКАЧКИ СОЧНЫЕ ПМ сар б/о мгс 1*3 45с ОСТАНКИНО</v>
          </cell>
          <cell r="D275">
            <v>463</v>
          </cell>
          <cell r="F275">
            <v>463</v>
          </cell>
        </row>
        <row r="276">
          <cell r="A276" t="str">
            <v>6586 МРАМОРНАЯ И БАЛЫКОВАЯ в/к с/н мгс 1/90 ОСТАНКИНО</v>
          </cell>
          <cell r="D276">
            <v>341</v>
          </cell>
          <cell r="F276">
            <v>341</v>
          </cell>
        </row>
        <row r="277">
          <cell r="A277" t="str">
            <v>6609 С ГОВЯДИНОЙ ПМ сар б/о мгс 0.4кг_45с ОСТАНКИНО</v>
          </cell>
          <cell r="D277">
            <v>78</v>
          </cell>
          <cell r="F277">
            <v>78</v>
          </cell>
        </row>
        <row r="278">
          <cell r="A278" t="str">
            <v>6653 ШПИКАЧКИ СОЧНЫЕ С БЕКОНОМ п/о мгс 0.3кг. ОСТАНКИНО</v>
          </cell>
          <cell r="D278">
            <v>129</v>
          </cell>
          <cell r="F278">
            <v>129</v>
          </cell>
        </row>
        <row r="279">
          <cell r="A279" t="str">
            <v>6666 БОЯНСКАЯ Папа может п/к в/у 0,28кг 8 шт. ОСТАНКИНО</v>
          </cell>
          <cell r="D279">
            <v>1277</v>
          </cell>
          <cell r="F279">
            <v>1277</v>
          </cell>
        </row>
        <row r="280">
          <cell r="A280" t="str">
            <v>6683 СЕРВЕЛАТ ЗЕРНИСТЫЙ ПМ в/к в/у 0,35кг  ОСТАНКИНО</v>
          </cell>
          <cell r="D280">
            <v>3241</v>
          </cell>
          <cell r="F280">
            <v>3242</v>
          </cell>
        </row>
        <row r="281">
          <cell r="A281" t="str">
            <v>6684 СЕРВЕЛАТ КАРЕЛЬСКИЙ ПМ в/к в/у 0.28кг  ОСТАНКИНО</v>
          </cell>
          <cell r="D281">
            <v>2850</v>
          </cell>
          <cell r="F281">
            <v>2859</v>
          </cell>
        </row>
        <row r="282">
          <cell r="A282" t="str">
            <v>6689 СЕРВЕЛАТ ОХОТНИЧИЙ ПМ в/к в/у 0,35кг 8шт  ОСТАНКИНО</v>
          </cell>
          <cell r="D282">
            <v>4029</v>
          </cell>
          <cell r="F282">
            <v>4040</v>
          </cell>
        </row>
        <row r="283">
          <cell r="A283" t="str">
            <v>6697 СЕРВЕЛАТ ФИНСКИЙ ПМ в/к в/у 0,35кг 8шт.  ОСТАНКИНО</v>
          </cell>
          <cell r="D283">
            <v>5928</v>
          </cell>
          <cell r="F283">
            <v>5933</v>
          </cell>
        </row>
        <row r="284">
          <cell r="A284" t="str">
            <v>6713 СОЧНЫЙ ГРИЛЬ ПМ сос п/о мгс 0.41кг 8шт.  ОСТАНКИНО</v>
          </cell>
          <cell r="D284">
            <v>1305</v>
          </cell>
          <cell r="F284">
            <v>1305</v>
          </cell>
        </row>
        <row r="285">
          <cell r="A285" t="str">
            <v>6719 СОЧНЫЕ ПМ сос п/о мгс 0,6кг 8шт.  ОСТАНКИНО</v>
          </cell>
          <cell r="D285">
            <v>2</v>
          </cell>
          <cell r="F285">
            <v>2</v>
          </cell>
        </row>
        <row r="286">
          <cell r="A286" t="str">
            <v>6722 СОЧНЫЕ ПМ сос п/о мгс 0,41кг 10шт.  ОСТАНКИНО</v>
          </cell>
          <cell r="D286">
            <v>8127</v>
          </cell>
          <cell r="F286">
            <v>8137</v>
          </cell>
        </row>
        <row r="287">
          <cell r="A287" t="str">
            <v>6726 СЛИВОЧНЫЕ ПМ сос п/о мгс 0.41кг 10шт.  ОСТАНКИНО</v>
          </cell>
          <cell r="D287">
            <v>2971</v>
          </cell>
          <cell r="F287">
            <v>2982</v>
          </cell>
        </row>
        <row r="288">
          <cell r="A288" t="str">
            <v>6747 РУССКАЯ ПРЕМИУМ ПМ вар ф/о в/у  ОСТАНКИНО</v>
          </cell>
          <cell r="D288">
            <v>43.5</v>
          </cell>
          <cell r="F288">
            <v>43.5</v>
          </cell>
        </row>
        <row r="289">
          <cell r="A289" t="str">
            <v>6762 СЛИВОЧНЫЕ сос ц/о мгс 0.41кг 8шт.  ОСТАНКИНО</v>
          </cell>
          <cell r="D289">
            <v>233</v>
          </cell>
          <cell r="F289">
            <v>233</v>
          </cell>
        </row>
        <row r="290">
          <cell r="A290" t="str">
            <v>6765 РУБЛЕНЫЕ сос ц/о мгс 0.36кг 6шт.  ОСТАНКИНО</v>
          </cell>
          <cell r="D290">
            <v>881</v>
          </cell>
          <cell r="F290">
            <v>881</v>
          </cell>
        </row>
        <row r="291">
          <cell r="A291" t="str">
            <v>6767 РУБЛЕНЫЕ сос ц/о мгс 1*4  ОСТАНКИНО</v>
          </cell>
          <cell r="D291">
            <v>46.1</v>
          </cell>
          <cell r="F291">
            <v>46.1</v>
          </cell>
        </row>
        <row r="292">
          <cell r="A292" t="str">
            <v>6768 С СЫРОМ сос ц/о мгс 0.41кг 6шт.  ОСТАНКИНО</v>
          </cell>
          <cell r="D292">
            <v>154</v>
          </cell>
          <cell r="F292">
            <v>154</v>
          </cell>
        </row>
        <row r="293">
          <cell r="A293" t="str">
            <v>6773 САЛЯМИ Папа может п/к в/у 0,28кг 8шт.  ОСТАНКИНО</v>
          </cell>
          <cell r="D293">
            <v>595</v>
          </cell>
          <cell r="F293">
            <v>595</v>
          </cell>
        </row>
        <row r="294">
          <cell r="A294" t="str">
            <v>6777 МЯСНЫЕ С ГОВЯДИНОЙ ПМ сос п/о мгс 0.4кг  ОСТАНКИНО</v>
          </cell>
          <cell r="D294">
            <v>1413</v>
          </cell>
          <cell r="F294">
            <v>1413</v>
          </cell>
        </row>
        <row r="295">
          <cell r="A295" t="str">
            <v>6785 ВЕНСКАЯ САЛЯМИ п/к в/у 0.33кг 8шт.  ОСТАНКИНО</v>
          </cell>
          <cell r="D295">
            <v>443</v>
          </cell>
          <cell r="F295">
            <v>443</v>
          </cell>
        </row>
        <row r="296">
          <cell r="A296" t="str">
            <v>6787 СЕРВЕЛАТ КРЕМЛЕВСКИЙ в/к в/у 0,33кг 8шт.  ОСТАНКИНО</v>
          </cell>
          <cell r="D296">
            <v>380</v>
          </cell>
          <cell r="F296">
            <v>380</v>
          </cell>
        </row>
        <row r="297">
          <cell r="A297" t="str">
            <v>6791 СЕРВЕЛАТ ПРЕМИУМ в/к в/у 0,33кг 8шт.  ОСТАНКИНО</v>
          </cell>
          <cell r="D297">
            <v>361</v>
          </cell>
          <cell r="F297">
            <v>361</v>
          </cell>
        </row>
        <row r="298">
          <cell r="A298" t="str">
            <v>6793 БАЛЫКОВАЯ в/к в/у 0,33кг 8шт.  ОСТАНКИНО</v>
          </cell>
          <cell r="D298">
            <v>801</v>
          </cell>
          <cell r="F298">
            <v>801</v>
          </cell>
        </row>
        <row r="299">
          <cell r="A299" t="str">
            <v>6794 БАЛЫКОВАЯ в/к в/у  ОСТАНКИНО</v>
          </cell>
          <cell r="D299">
            <v>22.7</v>
          </cell>
          <cell r="F299">
            <v>22.7</v>
          </cell>
        </row>
        <row r="300">
          <cell r="A300" t="str">
            <v>6795 ОСТАНКИНСКАЯ в/к в/у 0,33кг 8шт.  ОСТАНКИНО</v>
          </cell>
          <cell r="D300">
            <v>116</v>
          </cell>
          <cell r="F300">
            <v>116</v>
          </cell>
        </row>
        <row r="301">
          <cell r="A301" t="str">
            <v>6801 ОСТАНКИНСКАЯ вар п/о 0.4кг 8шт.  ОСТАНКИНО</v>
          </cell>
          <cell r="D301">
            <v>144</v>
          </cell>
          <cell r="F301">
            <v>144</v>
          </cell>
        </row>
        <row r="302">
          <cell r="A302" t="str">
            <v>6807 СЕРВЕЛАТ ЕВРОПЕЙСКИЙ в/к в/у 0,33кг 8шт.  ОСТАНКИНО</v>
          </cell>
          <cell r="D302">
            <v>145</v>
          </cell>
          <cell r="F302">
            <v>145</v>
          </cell>
        </row>
        <row r="303">
          <cell r="A303" t="str">
            <v>6829 МОЛОЧНЫЕ КЛАССИЧЕСКИЕ сос п/о мгс 2*4_С  ОСТАНКИНО</v>
          </cell>
          <cell r="D303">
            <v>500</v>
          </cell>
          <cell r="F303">
            <v>500</v>
          </cell>
        </row>
        <row r="304">
          <cell r="A304" t="str">
            <v>6834 ПОСОЛЬСКАЯ ПМ с/к с/н в/у 1/100 10шт.  ОСТАНКИНО</v>
          </cell>
          <cell r="D304">
            <v>37</v>
          </cell>
          <cell r="F304">
            <v>37</v>
          </cell>
        </row>
        <row r="305">
          <cell r="A305" t="str">
            <v>6837 ФИЛЕЙНЫЕ Папа Может сос ц/о мгс 0.4кг  ОСТАНКИНО</v>
          </cell>
          <cell r="D305">
            <v>1228</v>
          </cell>
          <cell r="F305">
            <v>1228</v>
          </cell>
        </row>
        <row r="306">
          <cell r="A306" t="str">
            <v>6842 ДЫМОВИЦА ИЗ ОКОРОКА к/в мл/к в/у 0,3кг  ОСТАНКИНО</v>
          </cell>
          <cell r="D306">
            <v>100</v>
          </cell>
          <cell r="F306">
            <v>100</v>
          </cell>
        </row>
        <row r="307">
          <cell r="A307" t="str">
            <v>6852 МОЛОЧНЫЕ ПРЕМИУМ ПМ сос п/о в/ у 1/350  ОСТАНКИНО</v>
          </cell>
          <cell r="D307">
            <v>2512</v>
          </cell>
          <cell r="F307">
            <v>2513</v>
          </cell>
        </row>
        <row r="308">
          <cell r="A308" t="str">
            <v>6854 МОЛОЧНЫЕ ПРЕМИУМ ПМ сос п/о мгс 0.6кг  ОСТАНКИНО</v>
          </cell>
          <cell r="D308">
            <v>354</v>
          </cell>
          <cell r="F308">
            <v>354</v>
          </cell>
        </row>
        <row r="309">
          <cell r="A309" t="str">
            <v>6861 ДОМАШНИЙ РЕЦЕПТ Коровино вар п/о  ОСТАНКИНО</v>
          </cell>
          <cell r="D309">
            <v>365.3</v>
          </cell>
          <cell r="F309">
            <v>365.3</v>
          </cell>
        </row>
        <row r="310">
          <cell r="A310" t="str">
            <v>6862 ДОМАШНИЙ РЕЦЕПТ СО ШПИК. Коровино вар п/о  ОСТАНКИНО</v>
          </cell>
          <cell r="D310">
            <v>50.6</v>
          </cell>
          <cell r="F310">
            <v>50.6</v>
          </cell>
        </row>
        <row r="311">
          <cell r="A311" t="str">
            <v>6865 ВЕТЧ.НЕЖНАЯ Коровино п/о  ОСТАНКИНО</v>
          </cell>
          <cell r="D311">
            <v>3</v>
          </cell>
          <cell r="F311">
            <v>3</v>
          </cell>
        </row>
        <row r="312">
          <cell r="A312" t="str">
            <v>6866 ВЕТЧ.НЕЖНАЯ Коровино п/о_Маяк  ОСТАНКИНО</v>
          </cell>
          <cell r="D312">
            <v>205.6</v>
          </cell>
          <cell r="F312">
            <v>205.6</v>
          </cell>
        </row>
        <row r="313">
          <cell r="A313" t="str">
            <v>6869 С ГОВЯДИНОЙ СН сос п/о мгс 1кг 6шт.  ОСТАНКИНО</v>
          </cell>
          <cell r="D313">
            <v>164</v>
          </cell>
          <cell r="F313">
            <v>164</v>
          </cell>
        </row>
        <row r="314">
          <cell r="A314" t="str">
            <v>6909 ДЛЯ ДЕТЕЙ сос п/о мгс 0.33кг 8шт.  ОСТАНКИНО</v>
          </cell>
          <cell r="D314">
            <v>510</v>
          </cell>
          <cell r="F314">
            <v>510</v>
          </cell>
        </row>
        <row r="315">
          <cell r="A315" t="str">
            <v>6919 БЕКОН с/к с/н в/у 1/180 10шт.  ОСТАНКИНО</v>
          </cell>
          <cell r="D315">
            <v>430</v>
          </cell>
          <cell r="F315">
            <v>430</v>
          </cell>
        </row>
        <row r="316">
          <cell r="A316" t="str">
            <v>6921 БЕКОН Папа может с/к с/н в/у 1/140 10шт  ОСТАНКИНО</v>
          </cell>
          <cell r="D316">
            <v>834</v>
          </cell>
          <cell r="F316">
            <v>834</v>
          </cell>
        </row>
        <row r="317">
          <cell r="A317" t="str">
            <v>6948 МОЛОЧНЫЕ ПРЕМИУМ.ПМ сос п/о мгс 1,5*4 Останкино</v>
          </cell>
          <cell r="D317">
            <v>230.38</v>
          </cell>
          <cell r="F317">
            <v>230.38</v>
          </cell>
        </row>
        <row r="318">
          <cell r="A318" t="str">
            <v>6951 СЛИВОЧНЫЕ Папа может сос п/о мгс 1.5*4  ОСТАНКИНО</v>
          </cell>
          <cell r="D318">
            <v>128.6</v>
          </cell>
          <cell r="F318">
            <v>128.6</v>
          </cell>
        </row>
        <row r="319">
          <cell r="A319" t="str">
            <v>6955 СОЧНЫЕ Папа может сос п/о мгс1.5*4_А Останкино</v>
          </cell>
          <cell r="D319">
            <v>3089.32</v>
          </cell>
          <cell r="F319">
            <v>3089.32</v>
          </cell>
        </row>
        <row r="320">
          <cell r="A320" t="str">
            <v>7045 БЕКОН Папа может с/к с/н в/у 1/250 7 шт ОСТАНКИНО</v>
          </cell>
          <cell r="D320">
            <v>29</v>
          </cell>
          <cell r="F320">
            <v>32</v>
          </cell>
        </row>
        <row r="321">
          <cell r="A321" t="str">
            <v>Балык говяжий с/к "Эликатессе" 0,10 кг.шт. нарезка (лоток с ср.защ.атм.)  СПК</v>
          </cell>
          <cell r="D321">
            <v>188</v>
          </cell>
          <cell r="F321">
            <v>188</v>
          </cell>
        </row>
        <row r="322">
          <cell r="A322" t="str">
            <v>Балык свиной с/к "Эликатессе" 0,10 кг.шт. нарезка (лоток с ср.защ.атм.)  СПК</v>
          </cell>
          <cell r="D322">
            <v>229</v>
          </cell>
          <cell r="F322">
            <v>229</v>
          </cell>
        </row>
        <row r="323">
          <cell r="A323" t="str">
            <v>Балыковая с/к 200 гр. срез "Эликатессе" термоформ.пак.  СПК</v>
          </cell>
          <cell r="D323">
            <v>291</v>
          </cell>
          <cell r="F323">
            <v>291</v>
          </cell>
        </row>
        <row r="324">
          <cell r="A324" t="str">
            <v>БОНУС Z-ОСОБАЯ Коровино вар п/о 0.5кг_СНГ (6305)  ОСТАНКИНО</v>
          </cell>
          <cell r="D324">
            <v>30</v>
          </cell>
          <cell r="F324">
            <v>30</v>
          </cell>
        </row>
        <row r="325">
          <cell r="A325" t="str">
            <v>БОНУС ДОМАШНИЙ РЕЦЕПТ Коровино 0.5кг 8шт. (6305)</v>
          </cell>
          <cell r="D325">
            <v>39</v>
          </cell>
          <cell r="F325">
            <v>39</v>
          </cell>
        </row>
        <row r="326">
          <cell r="A326" t="str">
            <v>БОНУС ДОМАШНИЙ РЕЦЕПТ Коровино вар п/о (5324)</v>
          </cell>
          <cell r="D326">
            <v>26</v>
          </cell>
          <cell r="F326">
            <v>26</v>
          </cell>
        </row>
        <row r="327">
          <cell r="A327" t="str">
            <v>БОНУС СОЧНЫЕ Папа может сос п/о мгс 1.5*4 (6954)  ОСТАНКИНО</v>
          </cell>
          <cell r="D327">
            <v>215.5</v>
          </cell>
          <cell r="F327">
            <v>215.5</v>
          </cell>
        </row>
        <row r="328">
          <cell r="A328" t="str">
            <v>БОНУС СОЧНЫЕ сос п/о мгс 0.41кг_UZ (6087)  ОСТАНКИНО</v>
          </cell>
          <cell r="D328">
            <v>173</v>
          </cell>
          <cell r="F328">
            <v>173</v>
          </cell>
        </row>
        <row r="329">
          <cell r="A329" t="str">
            <v>БОНУС_ 457  Колбаса Молочная ТМ Особый рецепт ВЕС большой батон  ПОКОМ</v>
          </cell>
          <cell r="F329">
            <v>872.64</v>
          </cell>
        </row>
        <row r="330">
          <cell r="A330" t="str">
            <v>БОНУС_273  Сосиски Сочинки с сочной грудинкой, МГС 0.4кг,   ПОКОМ</v>
          </cell>
          <cell r="F330">
            <v>1393</v>
          </cell>
        </row>
        <row r="331">
          <cell r="A331" t="str">
            <v>БОНУС_305  Колбаса Сервелат Мясорубский с мелкорубленным окороком в/у  ТМ Стародворье ВЕС   ПОКОМ</v>
          </cell>
          <cell r="F331">
            <v>0.7</v>
          </cell>
        </row>
        <row r="332">
          <cell r="A332" t="str">
            <v>БОНУС_Колбаса вареная Филейская ТМ Вязанка. ВЕС  ПОКОМ</v>
          </cell>
          <cell r="F332">
            <v>338.02199999999999</v>
          </cell>
        </row>
        <row r="333">
          <cell r="A333" t="str">
            <v>БОНУС_Колбаса Сервелат Филедворский, фиброуз, в/у 0,35 кг срез,  ПОКОМ</v>
          </cell>
          <cell r="F333">
            <v>416</v>
          </cell>
        </row>
        <row r="334">
          <cell r="A334" t="str">
            <v>БОНУС_Пельмени Бульмени с говядиной и свининой Наваристые 2,7кг Горячая штучка ВЕС  ПОКОМ</v>
          </cell>
          <cell r="F334">
            <v>135</v>
          </cell>
        </row>
        <row r="335">
          <cell r="A335" t="str">
            <v>БОНУС_Пельмени Отборные из свинины и говядины 0,9 кг ТМ Стародворье ТС Медвежье ушко  ПОКОМ</v>
          </cell>
          <cell r="F335">
            <v>327</v>
          </cell>
        </row>
        <row r="336">
          <cell r="A336" t="str">
            <v>Бутербродная вареная 0,47 кг шт.  СПК</v>
          </cell>
          <cell r="D336">
            <v>55</v>
          </cell>
          <cell r="F336">
            <v>55</v>
          </cell>
        </row>
        <row r="337">
          <cell r="A337" t="str">
            <v>Вацлавская п/к (черева) 390 гр.шт. термоус.пак  СПК</v>
          </cell>
          <cell r="D337">
            <v>71</v>
          </cell>
          <cell r="F337">
            <v>71</v>
          </cell>
        </row>
        <row r="338">
          <cell r="A338" t="str">
            <v>Готовые бельмеши сочные с мясом ТМ Горячая штучка 0,3кг зам  ПОКОМ</v>
          </cell>
          <cell r="D338">
            <v>6</v>
          </cell>
          <cell r="F338">
            <v>6</v>
          </cell>
        </row>
        <row r="339">
          <cell r="A339" t="str">
            <v>Готовые чебуманы с говядиной 0,28кг ТМ Горячая штучка  ПОКОМ</v>
          </cell>
          <cell r="D339">
            <v>6</v>
          </cell>
          <cell r="F339">
            <v>6</v>
          </cell>
        </row>
        <row r="340">
          <cell r="A340" t="str">
            <v>Готовые чебуманы с говядиной ТМ Горячая штучка флоупак 0,4 кг. ПОКОМ</v>
          </cell>
          <cell r="D340">
            <v>6</v>
          </cell>
          <cell r="F340">
            <v>6</v>
          </cell>
        </row>
        <row r="341">
          <cell r="A341" t="str">
            <v>Готовые чебупели острые с мясом Горячая штучка 0,3 кг зам  ПОКОМ</v>
          </cell>
          <cell r="D341">
            <v>20</v>
          </cell>
          <cell r="F341">
            <v>555</v>
          </cell>
        </row>
        <row r="342">
          <cell r="A342" t="str">
            <v>Готовые чебупели с ветчиной и сыром Горячая штучка 0,3кг зам  ПОКОМ</v>
          </cell>
          <cell r="D342">
            <v>590</v>
          </cell>
          <cell r="F342">
            <v>2508</v>
          </cell>
        </row>
        <row r="343">
          <cell r="A343" t="str">
            <v>Готовые чебупели сочные с мясом ТМ Горячая штучка  0,3кг зам  ПОКОМ</v>
          </cell>
          <cell r="D343">
            <v>1646</v>
          </cell>
          <cell r="F343">
            <v>3060</v>
          </cell>
        </row>
        <row r="344">
          <cell r="A344" t="str">
            <v>Готовые чебуреки с мясом ТМ Горячая штучка 0,09 кг флоу-пак ПОКОМ</v>
          </cell>
          <cell r="F344">
            <v>242</v>
          </cell>
        </row>
        <row r="345">
          <cell r="A345" t="str">
            <v>Гуцульская с/к "КолбасГрад" 160 гр.шт. термоус. пак  СПК</v>
          </cell>
          <cell r="D345">
            <v>274</v>
          </cell>
          <cell r="F345">
            <v>274</v>
          </cell>
        </row>
        <row r="346">
          <cell r="A346" t="str">
            <v>Дельгаро с/в "Эликатессе" 140 гр.шт.  СПК</v>
          </cell>
          <cell r="D346">
            <v>89</v>
          </cell>
          <cell r="F346">
            <v>89</v>
          </cell>
        </row>
        <row r="347">
          <cell r="A347" t="str">
            <v>Деревенская с чесночком и сальцем п/к (черева) 390 гр.шт. термоус. пак.  СПК</v>
          </cell>
          <cell r="D347">
            <v>255</v>
          </cell>
          <cell r="F347">
            <v>255</v>
          </cell>
        </row>
        <row r="348">
          <cell r="A348" t="str">
            <v>Докторская вареная в/с  СПК</v>
          </cell>
          <cell r="D348">
            <v>7</v>
          </cell>
          <cell r="F348">
            <v>7</v>
          </cell>
        </row>
        <row r="349">
          <cell r="A349" t="str">
            <v>Докторская вареная в/с 0,47 кг шт.  СПК</v>
          </cell>
          <cell r="D349">
            <v>42</v>
          </cell>
          <cell r="F349">
            <v>42</v>
          </cell>
        </row>
        <row r="350">
          <cell r="A350" t="str">
            <v>Докторская вареная термоус.пак. "Высокий вкус"  СПК</v>
          </cell>
          <cell r="D350">
            <v>70.221999999999994</v>
          </cell>
          <cell r="F350">
            <v>70.221999999999994</v>
          </cell>
        </row>
        <row r="351">
          <cell r="A351" t="str">
            <v>ЖАР-ладушки с клубникой и вишней ТМ Стародворье 0,2 кг ПОКОМ</v>
          </cell>
          <cell r="F351">
            <v>72</v>
          </cell>
        </row>
        <row r="352">
          <cell r="A352" t="str">
            <v>ЖАР-ладушки с мясом 0,2кг ТМ Стародворье  ПОКОМ</v>
          </cell>
          <cell r="D352">
            <v>12</v>
          </cell>
          <cell r="F352">
            <v>415</v>
          </cell>
        </row>
        <row r="353">
          <cell r="A353" t="str">
            <v>ЖАР-ладушки с яблоком и грушей ТМ Стародворье 0,2 кг. ПОКОМ</v>
          </cell>
          <cell r="D353">
            <v>9</v>
          </cell>
          <cell r="F353">
            <v>76</v>
          </cell>
        </row>
        <row r="354">
          <cell r="A354" t="str">
            <v>Карбонад Юбилейный термоус.пак.  СПК</v>
          </cell>
          <cell r="D354">
            <v>63.9</v>
          </cell>
          <cell r="F354">
            <v>63.9</v>
          </cell>
        </row>
        <row r="355">
          <cell r="A355" t="str">
            <v>Каша гречневая с говядиной "СПК" ж/б 0,340 кг.шт. термоус. пл. ЧМК  СПК</v>
          </cell>
          <cell r="D355">
            <v>2</v>
          </cell>
          <cell r="F355">
            <v>2</v>
          </cell>
        </row>
        <row r="356">
          <cell r="A356" t="str">
            <v>Классическая с/к 80 гр.шт.нар. (лоток с ср.защ.атм.)  СПК</v>
          </cell>
          <cell r="D356">
            <v>26</v>
          </cell>
          <cell r="F356">
            <v>26</v>
          </cell>
        </row>
        <row r="357">
          <cell r="A357" t="str">
            <v>Колбаски ПодПивасики оригинальные с/к 0,10 кг.шт. термофор.пак.  СПК</v>
          </cell>
          <cell r="D357">
            <v>754</v>
          </cell>
          <cell r="F357">
            <v>754</v>
          </cell>
        </row>
        <row r="358">
          <cell r="A358" t="str">
            <v>Колбаски ПодПивасики острые с/к 0,10 кг.шт. термофор.пак.  СПК</v>
          </cell>
          <cell r="D358">
            <v>796</v>
          </cell>
          <cell r="F358">
            <v>796</v>
          </cell>
        </row>
        <row r="359">
          <cell r="A359" t="str">
            <v>Колбаски ПодПивасики с сыром с/к 100 гр.шт. (в ср.защ.атм.)  СПК</v>
          </cell>
          <cell r="D359">
            <v>148</v>
          </cell>
          <cell r="F359">
            <v>148</v>
          </cell>
        </row>
        <row r="360">
          <cell r="A360" t="str">
            <v>Коньячная с/к 0,10 кг.шт. нарезка (лоток с ср.зад.атм.) "Высокий вкус"  СПК</v>
          </cell>
          <cell r="D360">
            <v>10</v>
          </cell>
          <cell r="F360">
            <v>10</v>
          </cell>
        </row>
        <row r="361">
          <cell r="A361" t="str">
            <v>Круггетсы с сырным соусом ТМ Горячая штучка 0,25 кг зам  ПОКОМ</v>
          </cell>
          <cell r="D361">
            <v>31</v>
          </cell>
          <cell r="F361">
            <v>600</v>
          </cell>
        </row>
        <row r="362">
          <cell r="A362" t="str">
            <v>Круггетсы с сырным соусом ТМ Горячая штучка ВЕС 3 кг. ПОКОМ</v>
          </cell>
          <cell r="D362">
            <v>6</v>
          </cell>
          <cell r="F362">
            <v>6</v>
          </cell>
        </row>
        <row r="363">
          <cell r="A363" t="str">
            <v>Круггетсы с чесночным соусом ТМ Горячая штучка 0,25 кг зам  ПОКОМ</v>
          </cell>
          <cell r="D363">
            <v>6</v>
          </cell>
          <cell r="F363">
            <v>6</v>
          </cell>
        </row>
        <row r="364">
          <cell r="A364" t="str">
            <v>Круггетсы сочные ТМ Горячая штучка ТС Круггетсы 0,25 кг зам  ПОКОМ</v>
          </cell>
          <cell r="D364">
            <v>1470</v>
          </cell>
          <cell r="F364">
            <v>2220</v>
          </cell>
        </row>
        <row r="365">
          <cell r="A365" t="str">
            <v>Ла Фаворте с/в "Эликатессе" 140 гр.шт.  СПК</v>
          </cell>
          <cell r="D365">
            <v>97</v>
          </cell>
          <cell r="F365">
            <v>97</v>
          </cell>
        </row>
        <row r="366">
          <cell r="A366" t="str">
            <v>Ливерная Печеночная "Просто выгодно" 0,3 кг.шт.  СПК</v>
          </cell>
          <cell r="D366">
            <v>118</v>
          </cell>
          <cell r="F366">
            <v>118</v>
          </cell>
        </row>
        <row r="367">
          <cell r="A367" t="str">
            <v>Любительская вареная термоус.пак. "Высокий вкус"  СПК</v>
          </cell>
          <cell r="D367">
            <v>33.9</v>
          </cell>
          <cell r="F367">
            <v>33.9</v>
          </cell>
        </row>
        <row r="368">
          <cell r="A368" t="str">
            <v>Мини-пицца с ветчиной и сыром 0,3кг ТМ Зареченские  ПОКОМ</v>
          </cell>
          <cell r="D368">
            <v>6</v>
          </cell>
          <cell r="F368">
            <v>21</v>
          </cell>
        </row>
        <row r="369">
          <cell r="A369" t="str">
            <v>Мини-сосиски в тесте 0,3кг ТМ Зареченские  ПОКОМ</v>
          </cell>
          <cell r="D369">
            <v>6</v>
          </cell>
          <cell r="F369">
            <v>6</v>
          </cell>
        </row>
        <row r="370">
          <cell r="A370" t="str">
            <v>Мини-сосиски в тесте 3,7кг ВЕС заморож. ТМ Зареченские  ПОКОМ</v>
          </cell>
          <cell r="F370">
            <v>270.10000000000002</v>
          </cell>
        </row>
        <row r="371">
          <cell r="A371" t="str">
            <v>Мини-чебуречки с мясом ВЕС 5,5кг ТМ Зареченские  ПОКОМ</v>
          </cell>
          <cell r="F371">
            <v>136</v>
          </cell>
        </row>
        <row r="372">
          <cell r="A372" t="str">
            <v>Мини-шарики с курочкой и сыром ТМ Зареченские ВЕС  ПОКОМ</v>
          </cell>
          <cell r="F372">
            <v>151.4</v>
          </cell>
        </row>
        <row r="373">
          <cell r="A373" t="str">
            <v>Мусульманская вареная "Просто выгодно"  СПК</v>
          </cell>
          <cell r="D373">
            <v>27</v>
          </cell>
          <cell r="F373">
            <v>27</v>
          </cell>
        </row>
        <row r="374">
          <cell r="A374" t="str">
            <v>Мусульманская п/к "Просто выгодно" термофор.пак.  СПК</v>
          </cell>
          <cell r="D374">
            <v>2</v>
          </cell>
          <cell r="F374">
            <v>2</v>
          </cell>
        </row>
        <row r="375">
          <cell r="A375" t="str">
            <v>Наггетсы  в овощной панировке 0,25кг ТМ Вязанка ТС Наггетсы замор.  ПОКОМ</v>
          </cell>
          <cell r="D375">
            <v>6</v>
          </cell>
          <cell r="F375">
            <v>6</v>
          </cell>
        </row>
        <row r="376">
          <cell r="A376" t="str">
            <v>Наггетсы Foodgital 0,25кг ТМ Горячая штучка  ПОКОМ</v>
          </cell>
          <cell r="D376">
            <v>6</v>
          </cell>
          <cell r="F376">
            <v>6</v>
          </cell>
        </row>
        <row r="377">
          <cell r="A377" t="str">
            <v>Наггетсы из печи 0,25кг ТМ Вязанка ТС Няняггетсы Сливушки замор.  ПОКОМ</v>
          </cell>
          <cell r="D377">
            <v>37</v>
          </cell>
          <cell r="F377">
            <v>2674</v>
          </cell>
        </row>
        <row r="378">
          <cell r="A378" t="str">
            <v>Наггетсы Курушки 0,25кг ТМ Стародворье  ПОКОМ</v>
          </cell>
          <cell r="D378">
            <v>6</v>
          </cell>
          <cell r="F378">
            <v>6</v>
          </cell>
        </row>
        <row r="379">
          <cell r="A379" t="str">
            <v>Наггетсы Нагетосы Сочная курочка в хрустящей панировке 0,25кг ТМ Горячая штучка   ПОКОМ</v>
          </cell>
          <cell r="D379">
            <v>6</v>
          </cell>
          <cell r="F379">
            <v>12</v>
          </cell>
        </row>
        <row r="380">
          <cell r="A380" t="str">
            <v>Наггетсы Нагетосы Сочная курочка со сладкой паприкой  0,25 кг ПОКОМ</v>
          </cell>
          <cell r="D380">
            <v>6</v>
          </cell>
          <cell r="F380">
            <v>6</v>
          </cell>
        </row>
        <row r="381">
          <cell r="A381" t="str">
            <v>Наггетсы Нагетосы Сочная курочка со сметаной и зеленью ТМ Горячая штучка 0,25 ПОКОМ</v>
          </cell>
          <cell r="D381">
            <v>6</v>
          </cell>
          <cell r="F381">
            <v>6</v>
          </cell>
        </row>
        <row r="382">
          <cell r="A382" t="str">
            <v>Наггетсы Нагетосы Сочная курочка ТМ Горячая штучка 0,25 кг зам  ПОКОМ</v>
          </cell>
          <cell r="D382">
            <v>27</v>
          </cell>
          <cell r="F382">
            <v>1634</v>
          </cell>
        </row>
        <row r="383">
          <cell r="A383" t="str">
            <v>Наггетсы с индейкой 0,25кг ТМ Вязанка ТС Няняггетсы Сливушки НД2 замор.  ПОКОМ</v>
          </cell>
          <cell r="D383">
            <v>20</v>
          </cell>
          <cell r="F383">
            <v>2278</v>
          </cell>
        </row>
        <row r="384">
          <cell r="A384" t="str">
            <v>Наггетсы с куриным филе и сыром ТМ Вязанка 0,25 кг ПОКОМ</v>
          </cell>
          <cell r="D384">
            <v>18</v>
          </cell>
          <cell r="F384">
            <v>597</v>
          </cell>
        </row>
        <row r="385">
          <cell r="A385" t="str">
            <v>Наггетсы Хрустящие 0,3кг ТМ Зареченские  ПОКОМ</v>
          </cell>
          <cell r="F385">
            <v>37</v>
          </cell>
        </row>
        <row r="386">
          <cell r="A386" t="str">
            <v>Наггетсы Хрустящие ТМ Зареченские. ВЕС ПОКОМ</v>
          </cell>
          <cell r="D386">
            <v>6</v>
          </cell>
          <cell r="F386">
            <v>754</v>
          </cell>
        </row>
        <row r="387">
          <cell r="A387" t="str">
            <v>Новосибирская с/к 0,10 кг.шт. нарезка (лоток с ср.защ.атм.) "Высокий вкус"  СПК</v>
          </cell>
          <cell r="D387">
            <v>2</v>
          </cell>
          <cell r="F387">
            <v>2</v>
          </cell>
        </row>
        <row r="388">
          <cell r="A388" t="str">
            <v>Оригинальная с перцем с/к  СПК</v>
          </cell>
          <cell r="D388">
            <v>228.25</v>
          </cell>
          <cell r="F388">
            <v>228.25</v>
          </cell>
        </row>
        <row r="389">
          <cell r="A389" t="str">
            <v>Особая вареная  СПК</v>
          </cell>
          <cell r="D389">
            <v>2</v>
          </cell>
          <cell r="F389">
            <v>2</v>
          </cell>
        </row>
        <row r="390">
          <cell r="A390" t="str">
            <v>Паштет печеночный 140 гр.шт.  СПК</v>
          </cell>
          <cell r="D390">
            <v>44</v>
          </cell>
          <cell r="F390">
            <v>44</v>
          </cell>
        </row>
        <row r="391">
          <cell r="A391" t="str">
            <v>Пекерсы с индейкой в сливочном соусе ТМ Горячая штучка 0,25 кг зам  ПОКОМ</v>
          </cell>
          <cell r="D391">
            <v>6</v>
          </cell>
          <cell r="F391">
            <v>6</v>
          </cell>
        </row>
        <row r="392">
          <cell r="A392" t="str">
            <v>Пельмени Grandmeni с говядиной в сливочном соусе 0,75кг Горячая штучка  ПОКОМ</v>
          </cell>
          <cell r="D392">
            <v>6</v>
          </cell>
          <cell r="F392">
            <v>6</v>
          </cell>
        </row>
        <row r="393">
          <cell r="A393" t="str">
            <v>Пельмени Grandmeni с говядиной и свининой Горячая штучка 0,75 кг Бульмени  ПОКОМ</v>
          </cell>
          <cell r="D393">
            <v>6</v>
          </cell>
          <cell r="F393">
            <v>6</v>
          </cell>
        </row>
        <row r="394">
          <cell r="A394" t="str">
            <v>Пельмени Grandmeni с говядиной ТМ Горячая штучка 0,75 кг. ПОКОМ</v>
          </cell>
          <cell r="D394">
            <v>6</v>
          </cell>
          <cell r="F394">
            <v>6</v>
          </cell>
        </row>
        <row r="395">
          <cell r="A395" t="str">
            <v>Пельмени Grandmeni со сливочным маслом Горячая штучка 0,75 кг ПОКОМ</v>
          </cell>
          <cell r="D395">
            <v>6</v>
          </cell>
          <cell r="F395">
            <v>505</v>
          </cell>
        </row>
        <row r="396">
          <cell r="A396" t="str">
            <v>Пельмени Бигбули #МЕГАВКУСИЩЕ с сочной грудинкой 0,43 кг  ПОКОМ</v>
          </cell>
          <cell r="D396">
            <v>10</v>
          </cell>
          <cell r="F396">
            <v>85</v>
          </cell>
        </row>
        <row r="397">
          <cell r="A397" t="str">
            <v>Пельмени Бигбули #МЕГАВКУСИЩЕ с сочной грудинкой 0,9 кг  ПОКОМ</v>
          </cell>
          <cell r="D397">
            <v>17</v>
          </cell>
          <cell r="F397">
            <v>243</v>
          </cell>
        </row>
        <row r="398">
          <cell r="A398" t="str">
            <v>Пельмени Бигбули #МЕГАВКУСИЩЕ с сочной грудинкой ТМ Горячая штучка 0,4 кг. ПОКОМ</v>
          </cell>
          <cell r="D398">
            <v>9</v>
          </cell>
          <cell r="F398">
            <v>54</v>
          </cell>
        </row>
        <row r="399">
          <cell r="A399" t="str">
            <v>Пельмени Бигбули #МЕГАВКУСИЩЕ с сочной грудинкой ТМ Горячая штучка 0,7 кг. ПОКОМ</v>
          </cell>
          <cell r="D399">
            <v>7</v>
          </cell>
          <cell r="F399">
            <v>498</v>
          </cell>
        </row>
        <row r="400">
          <cell r="A400" t="str">
            <v>Пельмени Бигбули с мясом ТМ Горячая штучка. флоу-пак сфера 0,4 кг. ПОКОМ</v>
          </cell>
          <cell r="D400">
            <v>11</v>
          </cell>
          <cell r="F400">
            <v>105</v>
          </cell>
        </row>
        <row r="401">
          <cell r="A401" t="str">
            <v>Пельмени Бигбули с мясом ТМ Горячая штучка. флоу-пак сфера 0,7 кг ПОКОМ</v>
          </cell>
          <cell r="D401">
            <v>7</v>
          </cell>
          <cell r="F401">
            <v>468</v>
          </cell>
        </row>
        <row r="402">
          <cell r="A402" t="str">
            <v>Пельмени Бигбули с мясом, Горячая штучка 0,43кг  ПОКОМ</v>
          </cell>
          <cell r="D402">
            <v>12</v>
          </cell>
          <cell r="F402">
            <v>69</v>
          </cell>
        </row>
        <row r="403">
          <cell r="A403" t="str">
            <v>Пельмени Бигбули с мясом, Горячая штучка 0,9кг  ПОКОМ</v>
          </cell>
          <cell r="D403">
            <v>17</v>
          </cell>
          <cell r="F403">
            <v>313</v>
          </cell>
        </row>
        <row r="404">
          <cell r="A404" t="str">
            <v>Пельмени Бигбули со сливоч.маслом (Мегамаслище) ТМ БУЛЬМЕНИ сфера 0,43. замор. ПОКОМ</v>
          </cell>
          <cell r="D404">
            <v>11</v>
          </cell>
          <cell r="F404">
            <v>204</v>
          </cell>
        </row>
        <row r="405">
          <cell r="A405" t="str">
            <v>Пельмени Бигбули со сливочным маслом #МЕГАМАСЛИЩЕ Горячая штучка 0,9 кг  ПОКОМ</v>
          </cell>
          <cell r="D405">
            <v>6</v>
          </cell>
          <cell r="F405">
            <v>90</v>
          </cell>
        </row>
        <row r="406">
          <cell r="A406" t="str">
            <v>Пельмени Бигбули со сливочным маслом ТМ Горячая штучка, флоу-пак сфера 0,4. ПОКОМ</v>
          </cell>
          <cell r="D406">
            <v>1</v>
          </cell>
          <cell r="F406">
            <v>52</v>
          </cell>
        </row>
        <row r="407">
          <cell r="A407" t="str">
            <v>Пельмени Бигбули со сливочным маслом ТМ Горячая штучка, флоу-пак сфера 0,7. ПОКОМ</v>
          </cell>
          <cell r="F407">
            <v>462</v>
          </cell>
        </row>
        <row r="408">
          <cell r="A408" t="str">
            <v>Пельмени Бульмени Жюльен Горячая штучка 0,43  ПОКОМ</v>
          </cell>
          <cell r="D408">
            <v>6</v>
          </cell>
          <cell r="F408">
            <v>6</v>
          </cell>
        </row>
        <row r="409">
          <cell r="A409" t="str">
            <v>Пельмени Бульмени по-сибирски с говядиной и свининой ТМ Горячая штучка 0,8 кг ПОКОМ</v>
          </cell>
          <cell r="D409">
            <v>7</v>
          </cell>
          <cell r="F409">
            <v>358</v>
          </cell>
        </row>
        <row r="410">
          <cell r="A410" t="str">
            <v>Пельмени Бульмени с говядиной и свининой Горячая шт. 0,9 кг  ПОКОМ</v>
          </cell>
          <cell r="D410">
            <v>23</v>
          </cell>
          <cell r="F410">
            <v>1067</v>
          </cell>
        </row>
        <row r="411">
          <cell r="A411" t="str">
            <v>Пельмени Бульмени с говядиной и свининой Горячая штучка 0,43  ПОКОМ</v>
          </cell>
          <cell r="D411">
            <v>21</v>
          </cell>
          <cell r="F411">
            <v>36</v>
          </cell>
        </row>
        <row r="412">
          <cell r="A412" t="str">
            <v>Пельмени Бульмени с говядиной и свининой Наваристые 2,7кг Горячая штучка ВЕС  ПОКОМ</v>
          </cell>
          <cell r="F412">
            <v>120.9</v>
          </cell>
        </row>
        <row r="413">
          <cell r="A413" t="str">
            <v>Пельмени Бульмени с говядиной и свининой Наваристые 5кг Горячая штучка ВЕС  ПОКОМ</v>
          </cell>
          <cell r="D413">
            <v>20</v>
          </cell>
          <cell r="F413">
            <v>993.5</v>
          </cell>
        </row>
        <row r="414">
          <cell r="A414" t="str">
            <v>Пельмени Бульмени с говядиной и свининой ТМ Горячая штучка. флоу-пак сфера 0,4 кг ПОКОМ</v>
          </cell>
          <cell r="D414">
            <v>13</v>
          </cell>
          <cell r="F414">
            <v>849</v>
          </cell>
        </row>
        <row r="415">
          <cell r="A415" t="str">
            <v>Пельмени Бульмени с говядиной и свининой ТМ Горячая штучка. флоу-пак сфера 0,7 кг ПОКОМ</v>
          </cell>
          <cell r="D415">
            <v>1</v>
          </cell>
          <cell r="F415">
            <v>1083</v>
          </cell>
        </row>
        <row r="416">
          <cell r="A416" t="str">
            <v>Пельмени Бульмени со сливочным маслом Горячая штучка 0,9 кг  ПОКОМ</v>
          </cell>
          <cell r="D416">
            <v>16</v>
          </cell>
          <cell r="F416">
            <v>23</v>
          </cell>
        </row>
        <row r="417">
          <cell r="A417" t="str">
            <v>Пельмени Бульмени со сливочным маслом ТМ Горячая шт. 0,43 кг  ПОКОМ</v>
          </cell>
          <cell r="D417">
            <v>24</v>
          </cell>
          <cell r="F417">
            <v>781</v>
          </cell>
        </row>
        <row r="418">
          <cell r="A418" t="str">
            <v>Пельмени Бульмени со сливочным маслом ТМ Горячая штучка. флоу-пак сфера 0,4 кг. ПОКОМ</v>
          </cell>
          <cell r="D418">
            <v>7</v>
          </cell>
          <cell r="F418">
            <v>494</v>
          </cell>
        </row>
        <row r="419">
          <cell r="A419" t="str">
            <v>Пельмени Бульмени со сливочным маслом ТМ Горячая штучка.флоу-пак сфера 0,7 кг. ПОКОМ</v>
          </cell>
          <cell r="D419">
            <v>4</v>
          </cell>
          <cell r="F419">
            <v>2386</v>
          </cell>
        </row>
        <row r="420">
          <cell r="A420" t="str">
            <v>Пельмени Домашние с говядиной и свининой 0,7кг, сфера ТМ Зареченские  ПОКОМ</v>
          </cell>
          <cell r="D420">
            <v>8</v>
          </cell>
          <cell r="F420">
            <v>12</v>
          </cell>
        </row>
        <row r="421">
          <cell r="A421" t="str">
            <v>Пельмени Домашние со сливочным маслом 0,7кг, сфера ТМ Зареченские  ПОКОМ</v>
          </cell>
          <cell r="F421">
            <v>15</v>
          </cell>
        </row>
        <row r="422">
          <cell r="A422" t="str">
            <v>Пельмени Жемчужные сфера 1,0кг ТМ Зареченские  ПОКОМ</v>
          </cell>
          <cell r="D422">
            <v>8</v>
          </cell>
          <cell r="F422">
            <v>12</v>
          </cell>
        </row>
        <row r="423">
          <cell r="A423" t="str">
            <v>Пельмени Медвежьи ушки с фермерскими сливками 0,7кг  ПОКОМ</v>
          </cell>
          <cell r="D423">
            <v>2</v>
          </cell>
          <cell r="F423">
            <v>127</v>
          </cell>
        </row>
        <row r="424">
          <cell r="A424" t="str">
            <v>Пельмени Медвежьи ушки с фермерской свининой и говядиной Малые 0,7кг  ПОКОМ</v>
          </cell>
          <cell r="D424">
            <v>4</v>
          </cell>
          <cell r="F424">
            <v>144</v>
          </cell>
        </row>
        <row r="425">
          <cell r="A425" t="str">
            <v>Пельмени Мясорубские с рубленой грудинкой ТМ Стародворье флоупак  0,7 кг. ПОКОМ</v>
          </cell>
          <cell r="D425">
            <v>12</v>
          </cell>
          <cell r="F425">
            <v>117</v>
          </cell>
        </row>
        <row r="426">
          <cell r="A426" t="str">
            <v>Пельмени Мясорубские ТМ Стародворье фоупак равиоли 0,7 кг  ПОКОМ</v>
          </cell>
          <cell r="D426">
            <v>8</v>
          </cell>
          <cell r="F426">
            <v>1373</v>
          </cell>
        </row>
        <row r="427">
          <cell r="A427" t="str">
            <v>Пельмени Отборные из свинины и говядины 0,9 кг ТМ Стародворье ТС Медвежье ушко  ПОКОМ</v>
          </cell>
          <cell r="D427">
            <v>5</v>
          </cell>
          <cell r="F427">
            <v>206</v>
          </cell>
        </row>
        <row r="428">
          <cell r="A428" t="str">
            <v>Пельмени Отборные с говядиной и свининой 0,43 кг ТМ Стародворье ТС Медвежье ушко</v>
          </cell>
          <cell r="D428">
            <v>6</v>
          </cell>
          <cell r="F428">
            <v>6</v>
          </cell>
        </row>
        <row r="429">
          <cell r="A429" t="str">
            <v>Пельмени Печь-мени с мясом ТМ Вязанка. 0,2 кг НД. ПОКОМ</v>
          </cell>
          <cell r="D429">
            <v>6</v>
          </cell>
          <cell r="F429">
            <v>6</v>
          </cell>
        </row>
        <row r="430">
          <cell r="A430" t="str">
            <v>Пельмени С говядиной и свининой, ВЕС, сфера пуговки Мясная Галерея  ПОКОМ</v>
          </cell>
          <cell r="F430">
            <v>389.71</v>
          </cell>
        </row>
        <row r="431">
          <cell r="A431" t="str">
            <v>Пельмени Со свининой и говядиной ТМ Особый рецепт Любимая ложка 1,0 кг  ПОКОМ</v>
          </cell>
          <cell r="D431">
            <v>3</v>
          </cell>
          <cell r="F431">
            <v>569</v>
          </cell>
        </row>
        <row r="432">
          <cell r="A432" t="str">
            <v>Пельмени Сочные сфера 0,8 кг ТМ Стародворье  ПОКОМ</v>
          </cell>
          <cell r="F432">
            <v>58</v>
          </cell>
        </row>
        <row r="433">
          <cell r="A433" t="str">
            <v>Пельмени Татарские 0,4кг ТМ Особый рецепт  ПОКОМ</v>
          </cell>
          <cell r="F433">
            <v>45</v>
          </cell>
        </row>
        <row r="434">
          <cell r="A434" t="str">
            <v>Пирожки с мясом 0,3кг ТМ Зареченские  ПОКОМ</v>
          </cell>
          <cell r="D434">
            <v>10</v>
          </cell>
          <cell r="F434">
            <v>10</v>
          </cell>
        </row>
        <row r="435">
          <cell r="A435" t="str">
            <v>Пирожки с мясом 3,7кг ВЕС ТМ Зареченские  ПОКОМ</v>
          </cell>
          <cell r="F435">
            <v>169.202</v>
          </cell>
        </row>
        <row r="436">
          <cell r="A436" t="str">
            <v>Пирожки с мясом, картофелем и грибами 0,3кг ТМ Зареченские  ПОКОМ</v>
          </cell>
          <cell r="D436">
            <v>10</v>
          </cell>
          <cell r="F436">
            <v>10</v>
          </cell>
        </row>
        <row r="437">
          <cell r="A437" t="str">
            <v>Пирожки с яблоком и грушей 0,3кг ТМ Зареченские  ПОКОМ</v>
          </cell>
          <cell r="D437">
            <v>10</v>
          </cell>
          <cell r="F437">
            <v>10</v>
          </cell>
        </row>
        <row r="438">
          <cell r="A438" t="str">
            <v>Пирожки с яблоком и грушей ВЕС ТМ Зареченские  ПОКОМ</v>
          </cell>
          <cell r="F438">
            <v>14.8</v>
          </cell>
        </row>
        <row r="439">
          <cell r="A439" t="str">
            <v>Плавленый сыр "Шоколадный" 30% 180 гр ТМ "ПАПА МОЖЕТ"  ОСТАНКИНО</v>
          </cell>
          <cell r="D439">
            <v>26</v>
          </cell>
          <cell r="F439">
            <v>26</v>
          </cell>
        </row>
        <row r="440">
          <cell r="A440" t="str">
            <v>Плавленый Сыр 45% "С ветчиной" СТМ "ПапаМожет" 180гр  ОСТАНКИНО</v>
          </cell>
          <cell r="D440">
            <v>36</v>
          </cell>
          <cell r="F440">
            <v>36</v>
          </cell>
        </row>
        <row r="441">
          <cell r="A441" t="str">
            <v>Плавленый Сыр 45% "С грибами" СТМ "ПапаМожет 180гр  ОСТАНКИНО</v>
          </cell>
          <cell r="D441">
            <v>30</v>
          </cell>
          <cell r="F441">
            <v>30</v>
          </cell>
        </row>
        <row r="442">
          <cell r="A442" t="str">
            <v>Покровская вареная 0,47 кг шт.  СПК</v>
          </cell>
          <cell r="D442">
            <v>11</v>
          </cell>
          <cell r="F442">
            <v>11</v>
          </cell>
        </row>
        <row r="443">
          <cell r="A443" t="str">
            <v>ПолуКоп п/к 250 гр.шт. термоформ.пак.  СПК</v>
          </cell>
          <cell r="D443">
            <v>33</v>
          </cell>
          <cell r="F443">
            <v>33</v>
          </cell>
        </row>
        <row r="444">
          <cell r="A444" t="str">
            <v>Продукт колбасный с сыром копченый Коровино 400 гр  ОСТАНКИНО</v>
          </cell>
          <cell r="D444">
            <v>10</v>
          </cell>
          <cell r="F444">
            <v>10</v>
          </cell>
        </row>
        <row r="445">
          <cell r="A445" t="str">
            <v>Ричеза с/к 230 гр.шт.  СПК</v>
          </cell>
          <cell r="D445">
            <v>174</v>
          </cell>
          <cell r="F445">
            <v>174</v>
          </cell>
        </row>
        <row r="446">
          <cell r="A446" t="str">
            <v>Российский сливочный 45% ТМ Папа Может, брус (2шт)  ОСТАНКИНО</v>
          </cell>
          <cell r="D446">
            <v>40.5</v>
          </cell>
          <cell r="F446">
            <v>40.5</v>
          </cell>
        </row>
        <row r="447">
          <cell r="A447" t="str">
            <v>Сальчетти с/к 230 гр.шт.  СПК</v>
          </cell>
          <cell r="D447">
            <v>271</v>
          </cell>
          <cell r="F447">
            <v>271</v>
          </cell>
        </row>
        <row r="448">
          <cell r="A448" t="str">
            <v>Сальчичон с/к 200 гр. срез "Эликатессе" термоформ.пак.  СПК</v>
          </cell>
          <cell r="D448">
            <v>76</v>
          </cell>
          <cell r="F448">
            <v>76</v>
          </cell>
        </row>
        <row r="449">
          <cell r="A449" t="str">
            <v>Салями с перчиком с/к "КолбасГрад" 160 гр.шт. термоус. пак.  СПК</v>
          </cell>
          <cell r="D449">
            <v>306</v>
          </cell>
          <cell r="F449">
            <v>306</v>
          </cell>
        </row>
        <row r="450">
          <cell r="A450" t="str">
            <v>Салями с/к 100 гр.шт.нар. (лоток с ср.защ.атм.)  СПК</v>
          </cell>
          <cell r="D450">
            <v>26</v>
          </cell>
          <cell r="F450">
            <v>26</v>
          </cell>
        </row>
        <row r="451">
          <cell r="A451" t="str">
            <v>Салями Трюфель с/в "Эликатессе" 0,16 кг.шт.  СПК</v>
          </cell>
          <cell r="D451">
            <v>212</v>
          </cell>
          <cell r="F451">
            <v>212</v>
          </cell>
        </row>
        <row r="452">
          <cell r="A452" t="str">
            <v>Сардельки "Докторские" (черева) ( в ср.защ.атм.) 1.0 кг. "Высокий вкус"  СПК</v>
          </cell>
          <cell r="D452">
            <v>108</v>
          </cell>
          <cell r="F452">
            <v>108</v>
          </cell>
        </row>
        <row r="453">
          <cell r="A453" t="str">
            <v>Сардельки "Необыкновенные" (в ср.защ.атм.)  СПК</v>
          </cell>
          <cell r="D453">
            <v>12</v>
          </cell>
          <cell r="F453">
            <v>12</v>
          </cell>
        </row>
        <row r="454">
          <cell r="A454" t="str">
            <v>Сардельки Докторские (черева) 400 гр.шт. (лоток с ср.защ.атм.) "Высокий вкус"  СПК</v>
          </cell>
          <cell r="D454">
            <v>45</v>
          </cell>
          <cell r="F454">
            <v>45</v>
          </cell>
        </row>
        <row r="455">
          <cell r="A455" t="str">
            <v>Сардельки из говядины (черева) (в ср.защ.атм.) "Высокий вкус"  СПК</v>
          </cell>
          <cell r="D455">
            <v>67.02</v>
          </cell>
          <cell r="F455">
            <v>67.02</v>
          </cell>
        </row>
        <row r="456">
          <cell r="A456" t="str">
            <v>Семейная с чесночком Экстра вареная  СПК</v>
          </cell>
          <cell r="D456">
            <v>17.3</v>
          </cell>
          <cell r="F456">
            <v>17.3</v>
          </cell>
        </row>
        <row r="457">
          <cell r="A457" t="str">
            <v>Семейная с чесночком Экстра вареная 0,5 кг.шт.  СПК</v>
          </cell>
          <cell r="D457">
            <v>9</v>
          </cell>
          <cell r="F457">
            <v>9</v>
          </cell>
        </row>
        <row r="458">
          <cell r="A458" t="str">
            <v>Сервелат Европейский в/к, в/с 0,38 кг.шт.термофор.пак  СПК</v>
          </cell>
          <cell r="D458">
            <v>78</v>
          </cell>
          <cell r="F458">
            <v>78</v>
          </cell>
        </row>
        <row r="459">
          <cell r="A459" t="str">
            <v>Сервелат Коньячный в/к 0,38 кг.шт термофор.пак  СПК</v>
          </cell>
          <cell r="D459">
            <v>162</v>
          </cell>
          <cell r="F459">
            <v>162</v>
          </cell>
        </row>
        <row r="460">
          <cell r="A460" t="str">
            <v>Сервелат мелкозернистый в/к 0,5 кг.шт. термоус.пак. "Высокий вкус"  СПК</v>
          </cell>
          <cell r="D460">
            <v>102</v>
          </cell>
          <cell r="F460">
            <v>102</v>
          </cell>
        </row>
        <row r="461">
          <cell r="A461" t="str">
            <v>Сервелат Финский в/к 0,38 кг.шт. термофор.пак.  СПК</v>
          </cell>
          <cell r="D461">
            <v>84</v>
          </cell>
          <cell r="F461">
            <v>84</v>
          </cell>
        </row>
        <row r="462">
          <cell r="A462" t="str">
            <v>Сервелат Фирменный в/к 0,10 кг.шт. нарезка (лоток с ср.защ.атм.)  СПК</v>
          </cell>
          <cell r="D462">
            <v>56</v>
          </cell>
          <cell r="F462">
            <v>56</v>
          </cell>
        </row>
        <row r="463">
          <cell r="A463" t="str">
            <v>Сервелат Фирменный в/к 0,38 кг.шт. термофор.пак.  СПК</v>
          </cell>
          <cell r="D463">
            <v>8</v>
          </cell>
          <cell r="F463">
            <v>8</v>
          </cell>
        </row>
        <row r="464">
          <cell r="A464" t="str">
            <v>Сибирская особая с/к 0,10 кг.шт. нарезка (лоток с ср.защ.атм.)  СПК</v>
          </cell>
          <cell r="D464">
            <v>159</v>
          </cell>
          <cell r="F464">
            <v>159</v>
          </cell>
        </row>
        <row r="465">
          <cell r="A465" t="str">
            <v>Сибирская особая с/к 0,235 кг шт.  СПК</v>
          </cell>
          <cell r="D465">
            <v>271</v>
          </cell>
          <cell r="F465">
            <v>271</v>
          </cell>
        </row>
        <row r="466">
          <cell r="A466" t="str">
            <v>Сливочный со вкусом топл. молока 45% тм Папа Может. брус (2шт)  ОСТАНКИНО</v>
          </cell>
          <cell r="D466">
            <v>80.063000000000002</v>
          </cell>
          <cell r="F466">
            <v>80.063000000000002</v>
          </cell>
        </row>
        <row r="467">
          <cell r="A467" t="str">
            <v>Смаколадьи с яблоком и грушей ТМ Зареченские,0,9 кг ПОКОМ</v>
          </cell>
          <cell r="D467">
            <v>6</v>
          </cell>
          <cell r="F467">
            <v>6</v>
          </cell>
        </row>
        <row r="468">
          <cell r="A468" t="str">
            <v>Сосиски "Баварские" 0,36 кг.шт. вак.упак.  СПК</v>
          </cell>
          <cell r="D468">
            <v>16</v>
          </cell>
          <cell r="F468">
            <v>16</v>
          </cell>
        </row>
        <row r="469">
          <cell r="A469" t="str">
            <v>Сосиски "Молочные" 0,36 кг.шт. вак.упак.  СПК</v>
          </cell>
          <cell r="D469">
            <v>29</v>
          </cell>
          <cell r="F469">
            <v>29</v>
          </cell>
        </row>
        <row r="470">
          <cell r="A470" t="str">
            <v>Сосиски Мини (коллаген) (лоток с ср.защ.атм.) (для ХОРЕКА)  СПК</v>
          </cell>
          <cell r="D470">
            <v>22</v>
          </cell>
          <cell r="F470">
            <v>22</v>
          </cell>
        </row>
        <row r="471">
          <cell r="A471" t="str">
            <v>Сосиски Мусульманские "Просто выгодно" (в ср.защ.атм.)  СПК</v>
          </cell>
          <cell r="D471">
            <v>25</v>
          </cell>
          <cell r="F471">
            <v>25</v>
          </cell>
        </row>
        <row r="472">
          <cell r="A472" t="str">
            <v>Сосиски Хот-дог подкопченные (лоток с ср.защ.атм.)  СПК</v>
          </cell>
          <cell r="D472">
            <v>51</v>
          </cell>
          <cell r="F472">
            <v>51</v>
          </cell>
        </row>
        <row r="473">
          <cell r="A473" t="str">
            <v>Сосисоны в темпуре ВЕС  ПОКОМ</v>
          </cell>
          <cell r="F473">
            <v>3.6</v>
          </cell>
        </row>
        <row r="474">
          <cell r="A474" t="str">
            <v>Сочный мегачебурек ТМ Зареченские ВЕС ПОКОМ</v>
          </cell>
          <cell r="F474">
            <v>127.03</v>
          </cell>
        </row>
        <row r="475">
          <cell r="A475" t="str">
            <v>Сыр "Пармезан" 40% кусок 180 гр  ОСТАНКИНО</v>
          </cell>
          <cell r="D475">
            <v>85</v>
          </cell>
          <cell r="F475">
            <v>85</v>
          </cell>
        </row>
        <row r="476">
          <cell r="A476" t="str">
            <v>Сыр Боккончини копченый 40% 100 гр.  ОСТАНКИНО</v>
          </cell>
          <cell r="D476">
            <v>83</v>
          </cell>
          <cell r="F476">
            <v>83</v>
          </cell>
        </row>
        <row r="477">
          <cell r="A477" t="str">
            <v>Сыр колбасный копченый Папа Может 400 гр  ОСТАНКИНО</v>
          </cell>
          <cell r="D477">
            <v>10</v>
          </cell>
          <cell r="F477">
            <v>10</v>
          </cell>
        </row>
        <row r="478">
          <cell r="A478" t="str">
            <v>Сыр Останкино "Алтайский Gold" 50% вес  ОСТАНКИНО</v>
          </cell>
          <cell r="D478">
            <v>8.6</v>
          </cell>
          <cell r="F478">
            <v>9.83</v>
          </cell>
        </row>
        <row r="479">
          <cell r="A479" t="str">
            <v>Сыр ПАПА МОЖЕТ "Гауда Голд" 45% 180 г  ОСТАНКИНО</v>
          </cell>
          <cell r="D479">
            <v>432</v>
          </cell>
          <cell r="F479">
            <v>432</v>
          </cell>
        </row>
        <row r="480">
          <cell r="A480" t="str">
            <v>Сыр Папа Может "Гауда Голд", 45% брусок ВЕС ОСТАНКИНО</v>
          </cell>
          <cell r="D480">
            <v>37</v>
          </cell>
          <cell r="F480">
            <v>37</v>
          </cell>
        </row>
        <row r="481">
          <cell r="A481" t="str">
            <v>Сыр ПАПА МОЖЕТ "Голландский традиционный" 45% 180 г  ОСТАНКИНО</v>
          </cell>
          <cell r="D481">
            <v>953</v>
          </cell>
          <cell r="F481">
            <v>953</v>
          </cell>
        </row>
        <row r="482">
          <cell r="A482" t="str">
            <v>Сыр Папа Может "Голландский традиционный", 45% брусок ВЕС ОСТАНКИНО</v>
          </cell>
          <cell r="D482">
            <v>12</v>
          </cell>
          <cell r="F482">
            <v>12</v>
          </cell>
        </row>
        <row r="483">
          <cell r="A483" t="str">
            <v>Сыр ПАПА МОЖЕТ "Министерский" 180гр, 45 %  ОСТАНКИНО</v>
          </cell>
          <cell r="D483">
            <v>97</v>
          </cell>
          <cell r="F483">
            <v>97</v>
          </cell>
        </row>
        <row r="484">
          <cell r="A484" t="str">
            <v>Сыр ПАПА МОЖЕТ "Папин завтрак" 180гр, 45 %  ОСТАНКИНО</v>
          </cell>
          <cell r="D484">
            <v>59</v>
          </cell>
          <cell r="F484">
            <v>59</v>
          </cell>
        </row>
        <row r="485">
          <cell r="A485" t="str">
            <v>Сыр ПАПА МОЖЕТ "Российский традиционный" 45% 180 г  ОСТАНКИНО</v>
          </cell>
          <cell r="D485">
            <v>1237</v>
          </cell>
          <cell r="F485">
            <v>1237</v>
          </cell>
        </row>
        <row r="486">
          <cell r="A486" t="str">
            <v>Сыр ПАПА МОЖЕТ "Тильзитер" 45% 180 г  ОСТАНКИНО</v>
          </cell>
          <cell r="D486">
            <v>325</v>
          </cell>
          <cell r="F486">
            <v>325</v>
          </cell>
        </row>
        <row r="487">
          <cell r="A487" t="str">
            <v>Сыр плавленый Сливочный ж 45 % 180г ТМ Папа Может (16шт) ОСТАНКИНО</v>
          </cell>
          <cell r="D487">
            <v>74</v>
          </cell>
          <cell r="F487">
            <v>74</v>
          </cell>
        </row>
        <row r="488">
          <cell r="A488" t="str">
            <v>Сыр рассольный жирный Чечил копченый 45% 100 гр  ОСТАНКИНО</v>
          </cell>
          <cell r="D488">
            <v>2</v>
          </cell>
          <cell r="F488">
            <v>2</v>
          </cell>
        </row>
        <row r="489">
          <cell r="A489" t="str">
            <v>Сыр Скаморца свежий 40% 100 гр.  ОСТАНКИНО</v>
          </cell>
          <cell r="D489">
            <v>85</v>
          </cell>
          <cell r="F489">
            <v>85</v>
          </cell>
        </row>
        <row r="490">
          <cell r="A490" t="str">
            <v>Сыр творожный с зеленью 60% Папа может 140 гр.  ОСТАНКИНО</v>
          </cell>
          <cell r="D490">
            <v>26</v>
          </cell>
          <cell r="F490">
            <v>26</v>
          </cell>
        </row>
        <row r="491">
          <cell r="A491" t="str">
            <v>Сыр Чечил копченый 43% 100г/6шт ТМ Папа Может  ОСТАНКИНО</v>
          </cell>
          <cell r="D491">
            <v>116</v>
          </cell>
          <cell r="F491">
            <v>116</v>
          </cell>
        </row>
        <row r="492">
          <cell r="A492" t="str">
            <v>Сыр Чечил свежий 45% 100г/6шт ТМ Папа Может  ОСТАНКИНО</v>
          </cell>
          <cell r="D492">
            <v>111</v>
          </cell>
          <cell r="F492">
            <v>111</v>
          </cell>
        </row>
        <row r="493">
          <cell r="A493" t="str">
            <v>Сыч/Прод Коровино Российский 50% 200г СЗМЖ  ОСТАНКИНО</v>
          </cell>
          <cell r="D493">
            <v>147</v>
          </cell>
          <cell r="F493">
            <v>147</v>
          </cell>
        </row>
        <row r="494">
          <cell r="A494" t="str">
            <v>Сыч/Прод Коровино Российский Оригин 50% ВЕС (5 кг)  ОСТАНКИНО</v>
          </cell>
          <cell r="D494">
            <v>215.3</v>
          </cell>
          <cell r="F494">
            <v>215.3</v>
          </cell>
        </row>
        <row r="495">
          <cell r="A495" t="str">
            <v>Сыч/Прод Коровино Тильзитер 50% 200г СЗМЖ  ОСТАНКИНО</v>
          </cell>
          <cell r="D495">
            <v>122</v>
          </cell>
          <cell r="F495">
            <v>122</v>
          </cell>
        </row>
        <row r="496">
          <cell r="A496" t="str">
            <v>Сыч/Прод Коровино Тильзитер Оригин 50% ВЕС (5 кг брус) СЗМЖ  ОСТАНКИНО</v>
          </cell>
          <cell r="D496">
            <v>188.3</v>
          </cell>
          <cell r="F496">
            <v>188.3</v>
          </cell>
        </row>
        <row r="497">
          <cell r="A497" t="str">
            <v>Творожный Сыр 60% С маринованными огурчиками и укропом 140 гр  ОСТАНКИНО</v>
          </cell>
          <cell r="D497">
            <v>28</v>
          </cell>
          <cell r="F497">
            <v>28</v>
          </cell>
        </row>
        <row r="498">
          <cell r="A498" t="str">
            <v>Творожный Сыр 60% Сливочный  СТМ "ПапаМожет" - 140гр  ОСТАНКИНО</v>
          </cell>
          <cell r="D498">
            <v>188</v>
          </cell>
          <cell r="F498">
            <v>188</v>
          </cell>
        </row>
        <row r="499">
          <cell r="A499" t="str">
            <v>Торо Неро с/в "Эликатессе" 140 гр.шт.  СПК</v>
          </cell>
          <cell r="D499">
            <v>71</v>
          </cell>
          <cell r="F499">
            <v>71</v>
          </cell>
        </row>
        <row r="500">
          <cell r="A500" t="str">
            <v>Уши свиные копченые к пиву 0,15кг нар. д/ф шт.  СПК</v>
          </cell>
          <cell r="D500">
            <v>40</v>
          </cell>
          <cell r="F500">
            <v>40</v>
          </cell>
        </row>
        <row r="501">
          <cell r="A501" t="str">
            <v>Фестивальная пора с/к 100 гр.шт.нар. (лоток с ср.защ.атм.)  СПК</v>
          </cell>
          <cell r="D501">
            <v>196</v>
          </cell>
          <cell r="F501">
            <v>196</v>
          </cell>
        </row>
        <row r="502">
          <cell r="A502" t="str">
            <v>Фестивальная пора с/к 235 гр.шт.  СПК</v>
          </cell>
          <cell r="D502">
            <v>646</v>
          </cell>
          <cell r="F502">
            <v>646</v>
          </cell>
        </row>
        <row r="503">
          <cell r="A503" t="str">
            <v>Фестивальная пора с/к термоус.пак  СПК</v>
          </cell>
          <cell r="D503">
            <v>85.894999999999996</v>
          </cell>
          <cell r="F503">
            <v>85.894999999999996</v>
          </cell>
        </row>
        <row r="504">
          <cell r="A504" t="str">
            <v>Фирменная с/к 200 гр. срез "Эликатессе" термоформ.пак.  СПК</v>
          </cell>
          <cell r="D504">
            <v>265</v>
          </cell>
          <cell r="F504">
            <v>265</v>
          </cell>
        </row>
        <row r="505">
          <cell r="A505" t="str">
            <v>Фуэт с/в "Эликатессе" 160 гр.шт.  СПК</v>
          </cell>
          <cell r="D505">
            <v>290</v>
          </cell>
          <cell r="F505">
            <v>290</v>
          </cell>
        </row>
        <row r="506">
          <cell r="A506" t="str">
            <v>Хинкали Классические ТМ Зареченские ВЕС ПОКОМ</v>
          </cell>
          <cell r="D506">
            <v>5</v>
          </cell>
          <cell r="F506">
            <v>40</v>
          </cell>
        </row>
        <row r="507">
          <cell r="A507" t="str">
            <v>Хот-догстер ТМ Горячая штучка ТС Хот-Догстер флоу-пак 0,09 кг. ПОКОМ</v>
          </cell>
          <cell r="D507">
            <v>8</v>
          </cell>
          <cell r="F507">
            <v>105</v>
          </cell>
        </row>
        <row r="508">
          <cell r="A508" t="str">
            <v>Хотстеры с сыром 0,25кг ТМ Горячая штучка  ПОКОМ</v>
          </cell>
          <cell r="D508">
            <v>31</v>
          </cell>
          <cell r="F508">
            <v>490</v>
          </cell>
        </row>
        <row r="509">
          <cell r="A509" t="str">
            <v>Хотстеры ТМ Горячая штучка ТС Хотстеры 0,25 кг зам  ПОКОМ</v>
          </cell>
          <cell r="D509">
            <v>364</v>
          </cell>
          <cell r="F509">
            <v>2054</v>
          </cell>
        </row>
        <row r="510">
          <cell r="A510" t="str">
            <v>Хрустящие крылышки острые к пиву ТМ Горячая штучка 0,3кг зам  ПОКОМ</v>
          </cell>
          <cell r="D510">
            <v>17</v>
          </cell>
          <cell r="F510">
            <v>488</v>
          </cell>
        </row>
        <row r="511">
          <cell r="A511" t="str">
            <v>Хрустящие крылышки ТМ Горячая штучка 0,3 кг зам  ПОКОМ</v>
          </cell>
          <cell r="D511">
            <v>14</v>
          </cell>
          <cell r="F511">
            <v>543</v>
          </cell>
        </row>
        <row r="512">
          <cell r="A512" t="str">
            <v>Чебупай сочное яблоко ТМ Горячая штучка 0,2 кг зам.  ПОКОМ</v>
          </cell>
          <cell r="F512">
            <v>18</v>
          </cell>
        </row>
        <row r="513">
          <cell r="A513" t="str">
            <v>Чебупай спелая вишня ТМ Горячая штучка 0,2 кг зам.  ПОКОМ</v>
          </cell>
          <cell r="F513">
            <v>18</v>
          </cell>
        </row>
        <row r="514">
          <cell r="A514" t="str">
            <v>Чебупели Foodgital 0,25кг ТМ Горячая штучка  ПОКОМ</v>
          </cell>
          <cell r="D514">
            <v>1</v>
          </cell>
          <cell r="F514">
            <v>9</v>
          </cell>
        </row>
        <row r="515">
          <cell r="A515" t="str">
            <v>Чебупели Курочка гриль ТМ Горячая штучка, 0,3 кг зам  ПОКОМ</v>
          </cell>
          <cell r="D515">
            <v>1</v>
          </cell>
          <cell r="F515">
            <v>240</v>
          </cell>
        </row>
        <row r="516">
          <cell r="A516" t="str">
            <v>Чебупели с мясом ТМ Горячая штучка 0,48 кг XXL зам. ПОКОМ</v>
          </cell>
          <cell r="D516">
            <v>6</v>
          </cell>
          <cell r="F516">
            <v>6</v>
          </cell>
        </row>
        <row r="517">
          <cell r="A517" t="str">
            <v>Чебупицца курочка по-итальянски Горячая штучка 0,25 кг зам  ПОКОМ</v>
          </cell>
          <cell r="D517">
            <v>2077</v>
          </cell>
          <cell r="F517">
            <v>3683</v>
          </cell>
        </row>
        <row r="518">
          <cell r="A518" t="str">
            <v>Чебупицца Пепперони ТМ Горячая штучка ТС Чебупицца 0.25кг зам  ПОКОМ</v>
          </cell>
          <cell r="D518">
            <v>1047</v>
          </cell>
          <cell r="F518">
            <v>4419</v>
          </cell>
        </row>
        <row r="519">
          <cell r="A519" t="str">
            <v>Чебуреки Мясные вес 2,7 кг ТМ Зареченские ВЕС ПОКОМ</v>
          </cell>
          <cell r="D519">
            <v>2.7</v>
          </cell>
          <cell r="F519">
            <v>27.01</v>
          </cell>
        </row>
        <row r="520">
          <cell r="A520" t="str">
            <v>Чебуреки сочные ВЕС ТМ Зареченские  ПОКОМ</v>
          </cell>
          <cell r="D520">
            <v>5</v>
          </cell>
          <cell r="F520">
            <v>430</v>
          </cell>
        </row>
        <row r="521">
          <cell r="A521" t="str">
            <v>Шпикачки Русские (черева) (в ср.защ.атм.) "Высокий вкус"  СПК</v>
          </cell>
          <cell r="D521">
            <v>113.5</v>
          </cell>
          <cell r="F521">
            <v>113.5</v>
          </cell>
        </row>
        <row r="522">
          <cell r="A522" t="str">
            <v>Эликапреза с/в "Эликатессе" 85 гр.шт. нарезка (лоток с ср.защ.атм.)  СПК</v>
          </cell>
          <cell r="D522">
            <v>50</v>
          </cell>
          <cell r="F522">
            <v>50</v>
          </cell>
        </row>
        <row r="523">
          <cell r="A523" t="str">
            <v>Юбилейная с/к 0,10 кг.шт. нарезка (лоток с ср.защ.атм.)  СПК</v>
          </cell>
          <cell r="D523">
            <v>36</v>
          </cell>
          <cell r="F523">
            <v>36</v>
          </cell>
        </row>
        <row r="524">
          <cell r="A524" t="str">
            <v>Юбилейная с/к 0,235 кг.шт.  СПК</v>
          </cell>
          <cell r="D524">
            <v>578</v>
          </cell>
          <cell r="F524">
            <v>578</v>
          </cell>
        </row>
        <row r="525">
          <cell r="A525" t="str">
            <v>Итого</v>
          </cell>
          <cell r="D525">
            <v>119497.804</v>
          </cell>
          <cell r="F525">
            <v>255758.69200000001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14.12.2024 - 14.12.2024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65.248999999999995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57.963000000000001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252.84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277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450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453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203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45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70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95.781999999999996</v>
          </cell>
        </row>
        <row r="22">
          <cell r="A22" t="str">
            <v xml:space="preserve"> 201  Ветчина Нежная ТМ Особый рецепт, (2,5кг), ПОКОМ</v>
          </cell>
          <cell r="D22">
            <v>807.46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67.471000000000004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244.38800000000001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99.798000000000002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40.244999999999997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53.125</v>
          </cell>
        </row>
        <row r="28">
          <cell r="A28" t="str">
            <v xml:space="preserve"> 240  Колбаса Салями охотничья, ВЕС. ПОКОМ</v>
          </cell>
          <cell r="D28">
            <v>3.556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71.709999999999994</v>
          </cell>
        </row>
        <row r="30">
          <cell r="A30" t="str">
            <v xml:space="preserve"> 247  Сардельки Нежные, ВЕС.  ПОКОМ</v>
          </cell>
          <cell r="D30">
            <v>21.867999999999999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24.48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172.74700000000001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12.446999999999999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7.9080000000000004</v>
          </cell>
        </row>
        <row r="35">
          <cell r="A35" t="str">
            <v xml:space="preserve"> 263  Шпикачки Стародворские, ВЕС.  ПОКОМ</v>
          </cell>
          <cell r="D35">
            <v>16.207000000000001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11.42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15.791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10.766999999999999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228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270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604</v>
          </cell>
        </row>
        <row r="42">
          <cell r="A42" t="str">
            <v xml:space="preserve"> 283  Сосиски Сочинки, ВЕС, ТМ Стародворье ПОКОМ</v>
          </cell>
          <cell r="D42">
            <v>114.955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59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164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36.762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209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394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8.6159999999999997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29.704000000000001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138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247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133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43.151000000000003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90.807000000000002</v>
          </cell>
        </row>
        <row r="55">
          <cell r="A55" t="str">
            <v xml:space="preserve"> 316  Колбаса Нежная ТМ Зареченские ВЕС  ПОКОМ</v>
          </cell>
          <cell r="D55">
            <v>6.008</v>
          </cell>
        </row>
        <row r="56">
          <cell r="A56" t="str">
            <v xml:space="preserve"> 318  Сосиски Датские ТМ Зареченские, ВЕС  ПОКОМ</v>
          </cell>
          <cell r="D56">
            <v>214.304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368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505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131</v>
          </cell>
        </row>
        <row r="60">
          <cell r="A60" t="str">
            <v xml:space="preserve"> 328  Сардельки Сочинки Стародворье ТМ  0,4 кг ПОКОМ</v>
          </cell>
          <cell r="D60">
            <v>45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53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138.28399999999999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42</v>
          </cell>
        </row>
        <row r="64">
          <cell r="A64" t="str">
            <v xml:space="preserve"> 335  Колбаса Сливушка ТМ Вязанка. ВЕС.  ПОКОМ </v>
          </cell>
          <cell r="D64">
            <v>41.939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286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262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52.994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41.598999999999997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93.742000000000004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70.456999999999994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15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63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106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20.46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63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83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70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103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49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19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453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1125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11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D84">
            <v>21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D85">
            <v>3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D86">
            <v>14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46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46.188000000000002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D89">
            <v>4.3499999999999996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24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13.05</v>
          </cell>
        </row>
        <row r="92">
          <cell r="A92" t="str">
            <v xml:space="preserve"> 438  Колбаса Филедворская 0,4 кг. ТМ Стародворье  ПОКОМ</v>
          </cell>
          <cell r="D92">
            <v>5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6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22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45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63.631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515.40200000000004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1122.6320000000001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346.23599999999999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D100">
            <v>1.3420000000000001</v>
          </cell>
        </row>
        <row r="101">
          <cell r="A101" t="str">
            <v xml:space="preserve"> 463  Колбаса Молочная Традиционнаяв оболочке полиамид.ТМ Стародворье. ВЕС ПОКОМ</v>
          </cell>
          <cell r="D101">
            <v>1.3420000000000001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D102">
            <v>14.657999999999999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19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D104">
            <v>7</v>
          </cell>
        </row>
        <row r="105">
          <cell r="A105" t="str">
            <v xml:space="preserve"> 483  Колбаса Молочная Традиционная ТМ Стародворье в оболочке полиамид 0,4 кг. ПОКОМ </v>
          </cell>
          <cell r="D105">
            <v>3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D106">
            <v>2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5</v>
          </cell>
        </row>
        <row r="108">
          <cell r="A108" t="str">
            <v xml:space="preserve"> 492  Колбаса Салями Филейская 0,3кг ТМ Вязанка  ПОКОМ</v>
          </cell>
          <cell r="D108">
            <v>1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104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92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103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57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D113">
            <v>15.047000000000001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63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D115">
            <v>6</v>
          </cell>
        </row>
        <row r="116">
          <cell r="A116" t="str">
            <v>1146 Ароматная с/к в/у ОСТАНКИНО</v>
          </cell>
          <cell r="D116">
            <v>0.49399999999999999</v>
          </cell>
        </row>
        <row r="117">
          <cell r="A117" t="str">
            <v>3215 ВЕТЧ.МЯСНАЯ Папа может п/о 0.4кг 8шт.    ОСТАНКИНО</v>
          </cell>
          <cell r="D117">
            <v>45</v>
          </cell>
        </row>
        <row r="118">
          <cell r="A118" t="str">
            <v>3684 ПРЕСИЖН с/к в/у 1/250 8шт.   ОСТАНКИНО</v>
          </cell>
          <cell r="D118">
            <v>12</v>
          </cell>
        </row>
        <row r="119">
          <cell r="A119" t="str">
            <v>4063 МЯСНАЯ Папа может вар п/о_Л   ОСТАНКИНО</v>
          </cell>
          <cell r="D119">
            <v>269.47699999999998</v>
          </cell>
        </row>
        <row r="120">
          <cell r="A120" t="str">
            <v>4117 ЭКСТРА Папа может с/к в/у_Л   ОСТАНКИНО</v>
          </cell>
          <cell r="D120">
            <v>3.97</v>
          </cell>
        </row>
        <row r="121">
          <cell r="A121" t="str">
            <v>4555 Докторская ГОСТ вар п/о ОСТАНКИНО</v>
          </cell>
          <cell r="D121">
            <v>1.925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10.291</v>
          </cell>
        </row>
        <row r="123">
          <cell r="A123" t="str">
            <v>4691 ШЕЙКА КОПЧЕНАЯ к/в мл/к в/у 300*6  ОСТАНКИНО</v>
          </cell>
          <cell r="D123">
            <v>-3</v>
          </cell>
        </row>
        <row r="124">
          <cell r="A124" t="str">
            <v>4786 КОЛБ.СНЭКИ Папа может в/к мгс 1/70_5  ОСТАНКИНО</v>
          </cell>
          <cell r="D124">
            <v>15</v>
          </cell>
        </row>
        <row r="125">
          <cell r="A125" t="str">
            <v>4813 ФИЛЕЙНАЯ Папа может вар п/о_Л   ОСТАНКИНО</v>
          </cell>
          <cell r="D125">
            <v>76.322000000000003</v>
          </cell>
        </row>
        <row r="126">
          <cell r="A126" t="str">
            <v>4993 САЛЯМИ ИТАЛЬЯНСКАЯ с/к в/у 1/250*8_120c ОСТАНКИНО</v>
          </cell>
          <cell r="D126">
            <v>47</v>
          </cell>
        </row>
        <row r="127">
          <cell r="A127" t="str">
            <v>5246 ДОКТОРСКАЯ ПРЕМИУМ вар б/о мгс_30с ОСТАНКИНО</v>
          </cell>
          <cell r="D127">
            <v>2.996</v>
          </cell>
        </row>
        <row r="128">
          <cell r="A128" t="str">
            <v>5341 СЕРВЕЛАТ ОХОТНИЧИЙ в/к в/у  ОСТАНКИНО</v>
          </cell>
          <cell r="D128">
            <v>64.525999999999996</v>
          </cell>
        </row>
        <row r="129">
          <cell r="A129" t="str">
            <v>5483 ЭКСТРА Папа может с/к в/у 1/250 8шт.   ОСТАНКИНО</v>
          </cell>
          <cell r="D129">
            <v>114</v>
          </cell>
        </row>
        <row r="130">
          <cell r="A130" t="str">
            <v>5544 Сервелат Финский в/к в/у_45с НОВАЯ ОСТАНКИНО</v>
          </cell>
          <cell r="D130">
            <v>158.72300000000001</v>
          </cell>
        </row>
        <row r="131">
          <cell r="A131" t="str">
            <v>5679 САЛЯМИ ИТАЛЬЯНСКАЯ с/к в/у 1/150_60с ОСТАНКИНО</v>
          </cell>
          <cell r="D131">
            <v>49</v>
          </cell>
        </row>
        <row r="132">
          <cell r="A132" t="str">
            <v>5682 САЛЯМИ МЕЛКОЗЕРНЕНАЯ с/к в/у 1/120_60с   ОСТАНКИНО</v>
          </cell>
          <cell r="D132">
            <v>299</v>
          </cell>
        </row>
        <row r="133">
          <cell r="A133" t="str">
            <v>5698 СЫТНЫЕ Папа может сар б/о мгс 1*3_Маяк  ОСТАНКИНО</v>
          </cell>
          <cell r="D133">
            <v>32.889000000000003</v>
          </cell>
        </row>
        <row r="134">
          <cell r="A134" t="str">
            <v>5706 АРОМАТНАЯ Папа может с/к в/у 1/250 8шт.  ОСТАНКИНО</v>
          </cell>
          <cell r="D134">
            <v>142</v>
          </cell>
        </row>
        <row r="135">
          <cell r="A135" t="str">
            <v>5708 ПОСОЛЬСКАЯ Папа может с/к в/у ОСТАНКИНО</v>
          </cell>
          <cell r="D135">
            <v>6.7560000000000002</v>
          </cell>
        </row>
        <row r="136">
          <cell r="A136" t="str">
            <v>5851 ЭКСТРА Папа может вар п/о   ОСТАНКИНО</v>
          </cell>
          <cell r="D136">
            <v>81.796999999999997</v>
          </cell>
        </row>
        <row r="137">
          <cell r="A137" t="str">
            <v>5931 ОХОТНИЧЬЯ Папа может с/к в/у 1/220 8шт.   ОСТАНКИНО</v>
          </cell>
          <cell r="D137">
            <v>176</v>
          </cell>
        </row>
        <row r="138">
          <cell r="A138" t="str">
            <v>6158 ВРЕМЯ ОЛИВЬЕ Папа может вар п/о 0.4кг   ОСТАНКИНО</v>
          </cell>
          <cell r="D138">
            <v>357</v>
          </cell>
        </row>
        <row r="139">
          <cell r="A139" t="str">
            <v>6159 ВРЕМЯ ОЛИВЬЕ.Папа может вар п/о ОСТАНКИНО</v>
          </cell>
          <cell r="D139">
            <v>4.0140000000000002</v>
          </cell>
        </row>
        <row r="140">
          <cell r="A140" t="str">
            <v>6200 ГРУДИНКА ПРЕМИУМ к/в мл/к в/у 0.3кг  ОСТАНКИНО</v>
          </cell>
          <cell r="D140">
            <v>77</v>
          </cell>
        </row>
        <row r="141">
          <cell r="A141" t="str">
            <v>6201 ГРУДИНКА ПРЕМИУМ к/в с/н в/у 1/150 8 шт ОСТАНКИНО</v>
          </cell>
          <cell r="D141">
            <v>23</v>
          </cell>
        </row>
        <row r="142">
          <cell r="A142" t="str">
            <v>6206 СВИНИНА ПО-ДОМАШНЕМУ к/в мл/к в/у 0.3кг  ОСТАНКИНО</v>
          </cell>
          <cell r="D142">
            <v>99</v>
          </cell>
        </row>
        <row r="143">
          <cell r="A143" t="str">
            <v>6221 НЕАПОЛИТАНСКИЙ ДУЭТ с/к с/н мгс 1/90  ОСТАНКИНО</v>
          </cell>
          <cell r="D143">
            <v>64</v>
          </cell>
        </row>
        <row r="144">
          <cell r="A144" t="str">
            <v>6222 ИТАЛЬЯНСКОЕ АССОРТИ с/в с/н мгс 1/90 ОСТАНКИНО</v>
          </cell>
          <cell r="D144">
            <v>26</v>
          </cell>
        </row>
        <row r="145">
          <cell r="A145" t="str">
            <v>6228 МЯСНОЕ АССОРТИ к/з с/н мгс 1/90 10шт.  ОСТАНКИНО</v>
          </cell>
          <cell r="D145">
            <v>94</v>
          </cell>
        </row>
        <row r="146">
          <cell r="A146" t="str">
            <v>6247 ДОМАШНЯЯ Папа может вар п/о 0,4кг 8шт.  ОСТАНКИНО</v>
          </cell>
          <cell r="D146">
            <v>36</v>
          </cell>
        </row>
        <row r="147">
          <cell r="A147" t="str">
            <v>6268 ГОВЯЖЬЯ Папа может вар п/о 0,4кг 8 шт.  ОСТАНКИНО</v>
          </cell>
          <cell r="D147">
            <v>39</v>
          </cell>
        </row>
        <row r="148">
          <cell r="A148" t="str">
            <v>6279 КОРЕЙКА ПО-ОСТ.к/в в/с с/н в/у 1/150_45с  ОСТАНКИНО</v>
          </cell>
          <cell r="D148">
            <v>39</v>
          </cell>
        </row>
        <row r="149">
          <cell r="A149" t="str">
            <v>6303 МЯСНЫЕ Папа может сос п/о мгс 1.5*3  ОСТАНКИНО</v>
          </cell>
          <cell r="D149">
            <v>74.528999999999996</v>
          </cell>
        </row>
        <row r="150">
          <cell r="A150" t="str">
            <v>6324 ДОКТОРСКАЯ ГОСТ вар п/о 0.4кг 8шт.  ОСТАНКИНО</v>
          </cell>
          <cell r="D150">
            <v>72</v>
          </cell>
        </row>
        <row r="151">
          <cell r="A151" t="str">
            <v>6325 ДОКТОРСКАЯ ПРЕМИУМ вар п/о 0.4кг 8шт.  ОСТАНКИНО</v>
          </cell>
          <cell r="D151">
            <v>95</v>
          </cell>
        </row>
        <row r="152">
          <cell r="A152" t="str">
            <v>6333 МЯСНАЯ Папа может вар п/о 0.4кг 8шт.  ОСТАНКИНО</v>
          </cell>
          <cell r="D152">
            <v>987</v>
          </cell>
        </row>
        <row r="153">
          <cell r="A153" t="str">
            <v>6340 ДОМАШНИЙ РЕЦЕПТ Коровино 0.5кг 8шт.  ОСТАНКИНО</v>
          </cell>
          <cell r="D153">
            <v>197</v>
          </cell>
        </row>
        <row r="154">
          <cell r="A154" t="str">
            <v>6341 ДОМАШНИЙ РЕЦЕПТ СО ШПИКОМ Коровино 0.5кг  ОСТАНКИНО</v>
          </cell>
          <cell r="D154">
            <v>6</v>
          </cell>
        </row>
        <row r="155">
          <cell r="A155" t="str">
            <v>6353 ЭКСТРА Папа может вар п/о 0.4кг 8шт.  ОСТАНКИНО</v>
          </cell>
          <cell r="D155">
            <v>202</v>
          </cell>
        </row>
        <row r="156">
          <cell r="A156" t="str">
            <v>6392 ФИЛЕЙНАЯ Папа может вар п/о 0.4кг. ОСТАНКИНО</v>
          </cell>
          <cell r="D156">
            <v>841</v>
          </cell>
        </row>
        <row r="157">
          <cell r="A157" t="str">
            <v>6415 БАЛЫКОВАЯ Коровино п/к в/у 0.84кг 6шт.  ОСТАНКИНО</v>
          </cell>
          <cell r="D157">
            <v>8</v>
          </cell>
        </row>
        <row r="158">
          <cell r="A158" t="str">
            <v>6426 КЛАССИЧЕСКАЯ ПМ вар п/о 0.3кг 8шт.  ОСТАНКИНО</v>
          </cell>
          <cell r="D158">
            <v>265</v>
          </cell>
        </row>
        <row r="159">
          <cell r="A159" t="str">
            <v>6448 СВИНИНА МАДЕРА с/к с/н в/у 1/100 10шт.   ОСТАНКИНО</v>
          </cell>
          <cell r="D159">
            <v>50</v>
          </cell>
        </row>
        <row r="160">
          <cell r="A160" t="str">
            <v>6453 ЭКСТРА Папа может с/к с/н в/у 1/100 14шт.   ОСТАНКИНО</v>
          </cell>
          <cell r="D160">
            <v>294</v>
          </cell>
        </row>
        <row r="161">
          <cell r="A161" t="str">
            <v>6454 АРОМАТНАЯ с/к с/н в/у 1/100 14шт.  ОСТАНКИНО</v>
          </cell>
          <cell r="D161">
            <v>228</v>
          </cell>
        </row>
        <row r="162">
          <cell r="A162" t="str">
            <v>6459 СЕРВЕЛАТ ШВЕЙЦАРСК. в/к с/н в/у 1/100*10  ОСТАНКИНО</v>
          </cell>
          <cell r="D162">
            <v>42</v>
          </cell>
        </row>
        <row r="163">
          <cell r="A163" t="str">
            <v>6470 ВЕТЧ.МРАМОРНАЯ в/у_45с  ОСТАНКИНО</v>
          </cell>
          <cell r="D163">
            <v>5.9569999999999999</v>
          </cell>
        </row>
        <row r="164">
          <cell r="A164" t="str">
            <v>6492 ШПИК С ЧЕСНОК.И ПЕРЦЕМ к/в в/у 0.3кг_45c  ОСТАНКИНО</v>
          </cell>
          <cell r="D164">
            <v>41</v>
          </cell>
        </row>
        <row r="165">
          <cell r="A165" t="str">
            <v>6495 ВЕТЧ.МРАМОРНАЯ в/у срез 0.3кг 6шт_45с  ОСТАНКИНО</v>
          </cell>
          <cell r="D165">
            <v>89</v>
          </cell>
        </row>
        <row r="166">
          <cell r="A166" t="str">
            <v>6527 ШПИКАЧКИ СОЧНЫЕ ПМ сар б/о мгс 1*3 45с ОСТАНКИНО</v>
          </cell>
          <cell r="D166">
            <v>55.031999999999996</v>
          </cell>
        </row>
        <row r="167">
          <cell r="A167" t="str">
            <v>6586 МРАМОРНАЯ И БАЛЫКОВАЯ в/к с/н мгс 1/90 ОСТАНКИНО</v>
          </cell>
          <cell r="D167">
            <v>31</v>
          </cell>
        </row>
        <row r="168">
          <cell r="A168" t="str">
            <v>6609 С ГОВЯДИНОЙ ПМ сар б/о мгс 0.4кг_45с ОСТАНКИНО</v>
          </cell>
          <cell r="D168">
            <v>15</v>
          </cell>
        </row>
        <row r="169">
          <cell r="A169" t="str">
            <v>6653 ШПИКАЧКИ СОЧНЫЕ С БЕКОНОМ п/о мгс 0.3кг. ОСТАНКИНО</v>
          </cell>
          <cell r="D169">
            <v>25</v>
          </cell>
        </row>
        <row r="170">
          <cell r="A170" t="str">
            <v>6666 БОЯНСКАЯ Папа может п/к в/у 0,28кг 8 шт. ОСТАНКИНО</v>
          </cell>
          <cell r="D170">
            <v>172</v>
          </cell>
        </row>
        <row r="171">
          <cell r="A171" t="str">
            <v>6683 СЕРВЕЛАТ ЗЕРНИСТЫЙ ПМ в/к в/у 0,35кг  ОСТАНКИНО</v>
          </cell>
          <cell r="D171">
            <v>450</v>
          </cell>
        </row>
        <row r="172">
          <cell r="A172" t="str">
            <v>6684 СЕРВЕЛАТ КАРЕЛЬСКИЙ ПМ в/к в/у 0.28кг  ОСТАНКИНО</v>
          </cell>
          <cell r="D172">
            <v>442</v>
          </cell>
        </row>
        <row r="173">
          <cell r="A173" t="str">
            <v>6689 СЕРВЕЛАТ ОХОТНИЧИЙ ПМ в/к в/у 0,35кг 8шт  ОСТАНКИНО</v>
          </cell>
          <cell r="D173">
            <v>549</v>
          </cell>
        </row>
        <row r="174">
          <cell r="A174" t="str">
            <v>6697 СЕРВЕЛАТ ФИНСКИЙ ПМ в/к в/у 0,35кг 8шт.  ОСТАНКИНО</v>
          </cell>
          <cell r="D174">
            <v>880</v>
          </cell>
        </row>
        <row r="175">
          <cell r="A175" t="str">
            <v>6713 СОЧНЫЙ ГРИЛЬ ПМ сос п/о мгс 0.41кг 8шт.  ОСТАНКИНО</v>
          </cell>
          <cell r="D175">
            <v>267</v>
          </cell>
        </row>
        <row r="176">
          <cell r="A176" t="str">
            <v>6722 СОЧНЫЕ ПМ сос п/о мгс 0,41кг 10шт.  ОСТАНКИНО</v>
          </cell>
          <cell r="D176">
            <v>1284</v>
          </cell>
        </row>
        <row r="177">
          <cell r="A177" t="str">
            <v>6726 СЛИВОЧНЫЕ ПМ сос п/о мгс 0.41кг 10шт.  ОСТАНКИНО</v>
          </cell>
          <cell r="D177">
            <v>470</v>
          </cell>
        </row>
        <row r="178">
          <cell r="A178" t="str">
            <v>6747 РУССКАЯ ПРЕМИУМ ПМ вар ф/о в/у  ОСТАНКИНО</v>
          </cell>
          <cell r="D178">
            <v>12.055</v>
          </cell>
        </row>
        <row r="179">
          <cell r="A179" t="str">
            <v>6762 СЛИВОЧНЫЕ сос ц/о мгс 0.41кг 8шт.  ОСТАНКИНО</v>
          </cell>
          <cell r="D179">
            <v>17</v>
          </cell>
        </row>
        <row r="180">
          <cell r="A180" t="str">
            <v>6765 РУБЛЕНЫЕ сос ц/о мгс 0.36кг 6шт.  ОСТАНКИНО</v>
          </cell>
          <cell r="D180">
            <v>124</v>
          </cell>
        </row>
        <row r="181">
          <cell r="A181" t="str">
            <v>6767 РУБЛЕНЫЕ сос ц/о мгс 1*4  ОСТАНКИНО</v>
          </cell>
          <cell r="D181">
            <v>5.4930000000000003</v>
          </cell>
        </row>
        <row r="182">
          <cell r="A182" t="str">
            <v>6768 С СЫРОМ сос ц/о мгс 0.41кг 6шт.  ОСТАНКИНО</v>
          </cell>
          <cell r="D182">
            <v>42</v>
          </cell>
        </row>
        <row r="183">
          <cell r="A183" t="str">
            <v>6773 САЛЯМИ Папа может п/к в/у 0,28кг 8шт.  ОСТАНКИНО</v>
          </cell>
          <cell r="D183">
            <v>85</v>
          </cell>
        </row>
        <row r="184">
          <cell r="A184" t="str">
            <v>6777 МЯСНЫЕ С ГОВЯДИНОЙ ПМ сос п/о мгс 0.4кг  ОСТАНКИНО</v>
          </cell>
          <cell r="D184">
            <v>200</v>
          </cell>
        </row>
        <row r="185">
          <cell r="A185" t="str">
            <v>6785 ВЕНСКАЯ САЛЯМИ п/к в/у 0.33кг 8шт.  ОСТАНКИНО</v>
          </cell>
          <cell r="D185">
            <v>75</v>
          </cell>
        </row>
        <row r="186">
          <cell r="A186" t="str">
            <v>6787 СЕРВЕЛАТ КРЕМЛЕВСКИЙ в/к в/у 0,33кг 8шт.  ОСТАНКИНО</v>
          </cell>
          <cell r="D186">
            <v>49</v>
          </cell>
        </row>
        <row r="187">
          <cell r="A187" t="str">
            <v>6791 СЕРВЕЛАТ ПРЕМИУМ в/к в/у 0,33кг 8шт.  ОСТАНКИНО</v>
          </cell>
          <cell r="D187">
            <v>55</v>
          </cell>
        </row>
        <row r="188">
          <cell r="A188" t="str">
            <v>6793 БАЛЫКОВАЯ в/к в/у 0,33кг 8шт.  ОСТАНКИНО</v>
          </cell>
          <cell r="D188">
            <v>98</v>
          </cell>
        </row>
        <row r="189">
          <cell r="A189" t="str">
            <v>6794 БАЛЫКОВАЯ в/к в/у  ОСТАНКИНО</v>
          </cell>
          <cell r="D189">
            <v>1.946</v>
          </cell>
        </row>
        <row r="190">
          <cell r="A190" t="str">
            <v>6795 ОСТАНКИНСКАЯ в/к в/у 0,33кг 8шт.  ОСТАНКИНО</v>
          </cell>
          <cell r="D190">
            <v>7</v>
          </cell>
        </row>
        <row r="191">
          <cell r="A191" t="str">
            <v>6801 ОСТАНКИНСКАЯ вар п/о 0.4кг 8шт.  ОСТАНКИНО</v>
          </cell>
          <cell r="D191">
            <v>17</v>
          </cell>
        </row>
        <row r="192">
          <cell r="A192" t="str">
            <v>6807 СЕРВЕЛАТ ЕВРОПЕЙСКИЙ в/к в/у 0,33кг 8шт.  ОСТАНКИНО</v>
          </cell>
          <cell r="D192">
            <v>18</v>
          </cell>
        </row>
        <row r="193">
          <cell r="A193" t="str">
            <v>6829 МОЛОЧНЫЕ КЛАССИЧЕСКИЕ сос п/о мгс 2*4_С  ОСТАНКИНО</v>
          </cell>
          <cell r="D193">
            <v>94.259</v>
          </cell>
        </row>
        <row r="194">
          <cell r="A194" t="str">
            <v>6834 ПОСОЛЬСКАЯ ПМ с/к с/н в/у 1/100 10шт.  ОСТАНКИНО</v>
          </cell>
          <cell r="D194">
            <v>-1</v>
          </cell>
        </row>
        <row r="195">
          <cell r="A195" t="str">
            <v>6837 ФИЛЕЙНЫЕ Папа Может сос ц/о мгс 0.4кг  ОСТАНКИНО</v>
          </cell>
          <cell r="D195">
            <v>157</v>
          </cell>
        </row>
        <row r="196">
          <cell r="A196" t="str">
            <v>6842 ДЫМОВИЦА ИЗ ОКОРОКА к/в мл/к в/у 0,3кг  ОСТАНКИНО</v>
          </cell>
          <cell r="D196">
            <v>23</v>
          </cell>
        </row>
        <row r="197">
          <cell r="A197" t="str">
            <v>6852 МОЛОЧНЫЕ ПРЕМИУМ ПМ сос п/о в/ у 1/350  ОСТАНКИНО</v>
          </cell>
          <cell r="D197">
            <v>399</v>
          </cell>
        </row>
        <row r="198">
          <cell r="A198" t="str">
            <v>6854 МОЛОЧНЫЕ ПРЕМИУМ ПМ сос п/о мгс 0.6кг  ОСТАНКИНО</v>
          </cell>
          <cell r="D198">
            <v>42</v>
          </cell>
        </row>
        <row r="199">
          <cell r="A199" t="str">
            <v>6861 ДОМАШНИЙ РЕЦЕПТ Коровино вар п/о  ОСТАНКИНО</v>
          </cell>
          <cell r="D199">
            <v>82.957999999999998</v>
          </cell>
        </row>
        <row r="200">
          <cell r="A200" t="str">
            <v>6862 ДОМАШНИЙ РЕЦЕПТ СО ШПИК. Коровино вар п/о  ОСТАНКИНО</v>
          </cell>
          <cell r="D200">
            <v>12.055999999999999</v>
          </cell>
        </row>
        <row r="201">
          <cell r="A201" t="str">
            <v>6866 ВЕТЧ.НЕЖНАЯ Коровино п/о_Маяк  ОСТАНКИНО</v>
          </cell>
          <cell r="D201">
            <v>25.274000000000001</v>
          </cell>
        </row>
        <row r="202">
          <cell r="A202" t="str">
            <v>6869 С ГОВЯДИНОЙ СН сос п/о мгс 1кг 6шт.  ОСТАНКИНО</v>
          </cell>
          <cell r="D202">
            <v>37</v>
          </cell>
        </row>
        <row r="203">
          <cell r="A203" t="str">
            <v>6909 ДЛЯ ДЕТЕЙ сос п/о мгс 0.33кг 8шт.  ОСТАНКИНО</v>
          </cell>
          <cell r="D203">
            <v>71</v>
          </cell>
        </row>
        <row r="204">
          <cell r="A204" t="str">
            <v>6919 БЕКОН с/к с/н в/у 1/180 10шт.  ОСТАНКИНО</v>
          </cell>
          <cell r="D204">
            <v>59</v>
          </cell>
        </row>
        <row r="205">
          <cell r="A205" t="str">
            <v>6921 БЕКОН Папа может с/к с/н в/у 1/140 10шт  ОСТАНКИНО</v>
          </cell>
          <cell r="D205">
            <v>149</v>
          </cell>
        </row>
        <row r="206">
          <cell r="A206" t="str">
            <v>6948 МОЛОЧНЫЕ ПРЕМИУМ.ПМ сос п/о мгс 1,5*4 Останкино</v>
          </cell>
          <cell r="D206">
            <v>47.795999999999999</v>
          </cell>
        </row>
        <row r="207">
          <cell r="A207" t="str">
            <v>6951 СЛИВОЧНЫЕ Папа может сос п/о мгс 1.5*4  ОСТАНКИНО</v>
          </cell>
          <cell r="D207">
            <v>14.063000000000001</v>
          </cell>
        </row>
        <row r="208">
          <cell r="A208" t="str">
            <v>6955 СОЧНЫЕ Папа может сос п/о мгс1.5*4_А Останкино</v>
          </cell>
          <cell r="D208">
            <v>588.66999999999996</v>
          </cell>
        </row>
        <row r="209">
          <cell r="A209" t="str">
            <v>7045 БЕКОН Папа может с/к с/н в/у 1/250 7 шт ОСТАНКИНО</v>
          </cell>
          <cell r="D209">
            <v>10</v>
          </cell>
        </row>
        <row r="210">
          <cell r="A210" t="str">
            <v>Балык говяжий с/к "Эликатессе" 0,10 кг.шт. нарезка (лоток с ср.защ.атм.)  СПК</v>
          </cell>
          <cell r="D210">
            <v>27</v>
          </cell>
        </row>
        <row r="211">
          <cell r="A211" t="str">
            <v>Балык свиной с/к "Эликатессе" 0,10 кг.шт. нарезка (лоток с ср.защ.атм.)  СПК</v>
          </cell>
          <cell r="D211">
            <v>36</v>
          </cell>
        </row>
        <row r="212">
          <cell r="A212" t="str">
            <v>Балыковая с/к 200 гр. срез "Эликатессе" термоформ.пак.  СПК</v>
          </cell>
          <cell r="D212">
            <v>70</v>
          </cell>
        </row>
        <row r="213">
          <cell r="A213" t="str">
            <v>БОНУС ДОМАШНИЙ РЕЦЕПТ Коровино 0.5кг 8шт. (6305)</v>
          </cell>
          <cell r="D213">
            <v>5</v>
          </cell>
        </row>
        <row r="214">
          <cell r="A214" t="str">
            <v>БОНУС ДОМАШНИЙ РЕЦЕПТ Коровино вар п/о (5324)</v>
          </cell>
          <cell r="D214">
            <v>8.0760000000000005</v>
          </cell>
        </row>
        <row r="215">
          <cell r="A215" t="str">
            <v>БОНУС СОЧНЫЕ Папа может сос п/о мгс 1.5*4 (6954)  ОСТАНКИНО</v>
          </cell>
          <cell r="D215">
            <v>9.19</v>
          </cell>
        </row>
        <row r="216">
          <cell r="A216" t="str">
            <v>БОНУС СОЧНЫЕ сос п/о мгс 0.41кг_UZ (6087)  ОСТАНКИНО</v>
          </cell>
          <cell r="D216">
            <v>30</v>
          </cell>
        </row>
        <row r="217">
          <cell r="A217" t="str">
            <v>БОНУС_ 457  Колбаса Молочная ТМ Особый рецепт ВЕС большой батон  ПОКОМ</v>
          </cell>
          <cell r="D217">
            <v>170.001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203</v>
          </cell>
        </row>
        <row r="219">
          <cell r="A219" t="str">
            <v>БОНУС_Колбаса вареная Филейская ТМ Вязанка. ВЕС  ПОКОМ</v>
          </cell>
          <cell r="D219">
            <v>63.57</v>
          </cell>
        </row>
        <row r="220">
          <cell r="A220" t="str">
            <v>БОНУС_Колбаса Сервелат Филедворский, фиброуз, в/у 0,35 кг срез,  ПОКОМ</v>
          </cell>
          <cell r="D220">
            <v>67</v>
          </cell>
        </row>
        <row r="221">
          <cell r="A221" t="str">
            <v>БОНУС_Пельмени Бульмени с говядиной и свининой Наваристые 2,7кг Горячая штучка ВЕС  ПОКОМ</v>
          </cell>
          <cell r="D221">
            <v>13.5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D222">
            <v>49</v>
          </cell>
        </row>
        <row r="223">
          <cell r="A223" t="str">
            <v>Бутербродная вареная 0,47 кг шт.  СПК</v>
          </cell>
          <cell r="D223">
            <v>8</v>
          </cell>
        </row>
        <row r="224">
          <cell r="A224" t="str">
            <v>Вацлавская п/к (черева) 390 гр.шт. термоус.пак  СПК</v>
          </cell>
          <cell r="D224">
            <v>26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78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347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229</v>
          </cell>
        </row>
        <row r="228">
          <cell r="A228" t="str">
            <v>Гуцульская с/к "КолбасГрад" 160 гр.шт. термоус. пак  СПК</v>
          </cell>
          <cell r="D228">
            <v>90</v>
          </cell>
        </row>
        <row r="229">
          <cell r="A229" t="str">
            <v>Дельгаро с/в "Эликатессе" 140 гр.шт.  СПК</v>
          </cell>
          <cell r="D229">
            <v>10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60</v>
          </cell>
        </row>
        <row r="231">
          <cell r="A231" t="str">
            <v>Докторская вареная в/с 0,47 кг шт.  СПК</v>
          </cell>
          <cell r="D231">
            <v>8</v>
          </cell>
        </row>
        <row r="232">
          <cell r="A232" t="str">
            <v>Докторская вареная термоус.пак. "Высокий вкус"  СПК</v>
          </cell>
          <cell r="D232">
            <v>9.7639999999999993</v>
          </cell>
        </row>
        <row r="233">
          <cell r="A233" t="str">
            <v>ЖАР-ладушки с клубникой и вишней ТМ Стародворье 0,2 кг ПОКОМ</v>
          </cell>
          <cell r="D233">
            <v>9</v>
          </cell>
        </row>
        <row r="234">
          <cell r="A234" t="str">
            <v>ЖАР-ладушки с мясом 0,2кг ТМ Стародворье  ПОКОМ</v>
          </cell>
          <cell r="D234">
            <v>60</v>
          </cell>
        </row>
        <row r="235">
          <cell r="A235" t="str">
            <v>ЖАР-ладушки с яблоком и грушей ТМ Стародворье 0,2 кг. ПОКОМ</v>
          </cell>
          <cell r="D235">
            <v>10</v>
          </cell>
        </row>
        <row r="236">
          <cell r="A236" t="str">
            <v>Карбонад Юбилейный термоус.пак.  СПК</v>
          </cell>
          <cell r="D236">
            <v>19.059999999999999</v>
          </cell>
        </row>
        <row r="237">
          <cell r="A237" t="str">
            <v>Классическая с/к 80 гр.шт.нар. (лоток с ср.защ.атм.)  СПК</v>
          </cell>
          <cell r="D237">
            <v>17</v>
          </cell>
        </row>
        <row r="238">
          <cell r="A238" t="str">
            <v>Колбаски ПодПивасики оригинальные с/к 0,10 кг.шт. термофор.пак.  СПК</v>
          </cell>
          <cell r="D238">
            <v>131</v>
          </cell>
        </row>
        <row r="239">
          <cell r="A239" t="str">
            <v>Колбаски ПодПивасики острые с/к 0,10 кг.шт. термофор.пак.  СПК</v>
          </cell>
          <cell r="D239">
            <v>151</v>
          </cell>
        </row>
        <row r="240">
          <cell r="A240" t="str">
            <v>Колбаски ПодПивасики с сыром с/к 100 гр.шт. (в ср.защ.атм.)  СПК</v>
          </cell>
          <cell r="D240">
            <v>20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71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88</v>
          </cell>
        </row>
        <row r="243">
          <cell r="A243" t="str">
            <v>Ла Фаворте с/в "Эликатессе" 140 гр.шт.  СПК</v>
          </cell>
          <cell r="D243">
            <v>30</v>
          </cell>
        </row>
        <row r="244">
          <cell r="A244" t="str">
            <v>Ливерная Печеночная "Просто выгодно" 0,3 кг.шт.  СПК</v>
          </cell>
          <cell r="D244">
            <v>10</v>
          </cell>
        </row>
        <row r="245">
          <cell r="A245" t="str">
            <v>Любительская вареная термоус.пак. "Высокий вкус"  СПК</v>
          </cell>
          <cell r="D245">
            <v>2.996</v>
          </cell>
        </row>
        <row r="246">
          <cell r="A246" t="str">
            <v>Мини-чебуречки с мясом ВЕС 5,5кг ТМ Зареченские  ПОКОМ</v>
          </cell>
          <cell r="D246">
            <v>16.5</v>
          </cell>
        </row>
        <row r="247">
          <cell r="A247" t="str">
            <v>Мини-шарики с курочкой и сыром ТМ Зареченские ВЕС  ПОКОМ</v>
          </cell>
          <cell r="D247">
            <v>12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469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234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373</v>
          </cell>
        </row>
        <row r="251">
          <cell r="A251" t="str">
            <v>Наггетсы с куриным филе и сыром ТМ Вязанка 0,25 кг ПОКОМ</v>
          </cell>
          <cell r="D251">
            <v>80</v>
          </cell>
        </row>
        <row r="252">
          <cell r="A252" t="str">
            <v>Наггетсы Хрустящие ТМ Зареченские. ВЕС ПОКОМ</v>
          </cell>
          <cell r="D252">
            <v>131</v>
          </cell>
        </row>
        <row r="253">
          <cell r="A253" t="str">
            <v>Оригинальная с перцем с/к  СПК</v>
          </cell>
          <cell r="D253">
            <v>41.12</v>
          </cell>
        </row>
        <row r="254">
          <cell r="A254" t="str">
            <v>Пельмени Grandmeni со сливочным маслом Горячая штучка 0,75 кг ПОКОМ</v>
          </cell>
          <cell r="D254">
            <v>3</v>
          </cell>
        </row>
        <row r="255">
          <cell r="A255" t="str">
            <v>Пельмени Бигбули #МЕГАВКУСИЩЕ с сочной грудинкой 0,43 кг  ПОКОМ</v>
          </cell>
          <cell r="D255">
            <v>5</v>
          </cell>
        </row>
        <row r="256">
          <cell r="A256" t="str">
            <v>Пельмени Бигбули #МЕГАВКУСИЩЕ с сочной грудинкой 0,9 кг  ПОКОМ</v>
          </cell>
          <cell r="D256">
            <v>14</v>
          </cell>
        </row>
        <row r="257">
          <cell r="A257" t="str">
            <v>Пельмени Бигбули #МЕГАВКУСИЩЕ с сочной грудинкой ТМ Горячая штучка 0,4 кг. ПОКОМ</v>
          </cell>
          <cell r="D257">
            <v>6</v>
          </cell>
        </row>
        <row r="258">
          <cell r="A258" t="str">
            <v>Пельмени Бигбули #МЕГАВКУСИЩЕ с сочной грудинкой ТМ Горячая штучка 0,7 кг. ПОКОМ</v>
          </cell>
          <cell r="D258">
            <v>172</v>
          </cell>
        </row>
        <row r="259">
          <cell r="A259" t="str">
            <v>Пельмени Бигбули с мясом ТМ Горячая штучка. флоу-пак сфера 0,4 кг. ПОКОМ</v>
          </cell>
          <cell r="D259">
            <v>19</v>
          </cell>
        </row>
        <row r="260">
          <cell r="A260" t="str">
            <v>Пельмени Бигбули с мясом ТМ Горячая штучка. флоу-пак сфера 0,7 кг ПОКОМ</v>
          </cell>
          <cell r="D260">
            <v>189</v>
          </cell>
        </row>
        <row r="261">
          <cell r="A261" t="str">
            <v>Пельмени Бигбули с мясом, Горячая штучка 0,9кг  ПОКОМ</v>
          </cell>
          <cell r="D261">
            <v>14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31</v>
          </cell>
        </row>
        <row r="263">
          <cell r="A263" t="str">
            <v>Пельмени Бигбули со сливочным маслом ТМ Горячая штучка, флоу-пак сфера 0,4. ПОКОМ</v>
          </cell>
          <cell r="D263">
            <v>13</v>
          </cell>
        </row>
        <row r="264">
          <cell r="A264" t="str">
            <v>Пельмени Бигбули со сливочным маслом ТМ Горячая штучка, флоу-пак сфера 0,7. ПОКОМ</v>
          </cell>
          <cell r="D264">
            <v>162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89</v>
          </cell>
        </row>
        <row r="266">
          <cell r="A266" t="str">
            <v>Пельмени Бульмени с говядиной и свининой Горячая шт. 0,9 кг  ПОКОМ</v>
          </cell>
          <cell r="D266">
            <v>121</v>
          </cell>
        </row>
        <row r="267">
          <cell r="A267" t="str">
            <v>Пельмени Бульмени с говядиной и свининой Наваристые 2,7кг Горячая штучка ВЕС  ПОКОМ</v>
          </cell>
          <cell r="D267">
            <v>13.5</v>
          </cell>
        </row>
        <row r="268">
          <cell r="A268" t="str">
            <v>Пельмени Бульмени с говядиной и свининой Наваристые 5кг Горячая штучка ВЕС  ПОКОМ</v>
          </cell>
          <cell r="D268">
            <v>155</v>
          </cell>
        </row>
        <row r="269">
          <cell r="A269" t="str">
            <v>Пельмени Бульмени с говядиной и свининой ТМ Горячая штучка. флоу-пак сфера 0,4 кг ПОКОМ</v>
          </cell>
          <cell r="D269">
            <v>114</v>
          </cell>
        </row>
        <row r="270">
          <cell r="A270" t="str">
            <v>Пельмени Бульмени с говядиной и свининой ТМ Горячая штучка. флоу-пак сфера 0,7 кг ПОКОМ</v>
          </cell>
          <cell r="D270">
            <v>149</v>
          </cell>
        </row>
        <row r="271">
          <cell r="A271" t="str">
            <v>Пельмени Бульмени со сливочным маслом ТМ Горячая шт. 0,43 кг  ПОКОМ</v>
          </cell>
          <cell r="D271">
            <v>30</v>
          </cell>
        </row>
        <row r="272">
          <cell r="A272" t="str">
            <v>Пельмени Бульмени со сливочным маслом ТМ Горячая штучка. флоу-пак сфера 0,4 кг. ПОКОМ</v>
          </cell>
          <cell r="D272">
            <v>156</v>
          </cell>
        </row>
        <row r="273">
          <cell r="A273" t="str">
            <v>Пельмени Бульмени со сливочным маслом ТМ Горячая штучка.флоу-пак сфера 0,7 кг. ПОКОМ</v>
          </cell>
          <cell r="D273">
            <v>327</v>
          </cell>
        </row>
        <row r="274">
          <cell r="A274" t="str">
            <v>Пельмени Домашние с говядиной и свининой 0,7кг, сфера ТМ Зареченские  ПОКОМ</v>
          </cell>
          <cell r="D274">
            <v>1</v>
          </cell>
        </row>
        <row r="275">
          <cell r="A275" t="str">
            <v>Пельмени Домашние со сливочным маслом 0,7кг, сфера ТМ Зареченские  ПОКОМ</v>
          </cell>
          <cell r="D275">
            <v>2</v>
          </cell>
        </row>
        <row r="276">
          <cell r="A276" t="str">
            <v>Пельмени Медвежьи ушки с фермерскими сливками 0,7кг  ПОКОМ</v>
          </cell>
          <cell r="D276">
            <v>16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8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14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219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25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45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D282">
            <v>73</v>
          </cell>
        </row>
        <row r="283">
          <cell r="A283" t="str">
            <v>Пельмени Сочные сфера 0,8 кг ТМ Стародворье  ПОКОМ</v>
          </cell>
          <cell r="D283">
            <v>6</v>
          </cell>
        </row>
        <row r="284">
          <cell r="A284" t="str">
            <v>Пельмени Татарские 0,4кг ТМ Особый рецепт  ПОКОМ</v>
          </cell>
          <cell r="D284">
            <v>5</v>
          </cell>
        </row>
        <row r="285">
          <cell r="A285" t="str">
            <v>Пирожки с мясом 3,7кг ВЕС ТМ Зареченские  ПОКОМ</v>
          </cell>
          <cell r="D285">
            <v>11.1</v>
          </cell>
        </row>
        <row r="286">
          <cell r="A286" t="str">
            <v>Пирожки с яблоком и грушей ВЕС ТМ Зареченские  ПОКОМ</v>
          </cell>
          <cell r="D286">
            <v>7.4</v>
          </cell>
        </row>
        <row r="287">
          <cell r="A287" t="str">
            <v>ПолуКоп п/к 250 гр.шт. термоформ.пак.  СПК</v>
          </cell>
          <cell r="D287">
            <v>3</v>
          </cell>
        </row>
        <row r="288">
          <cell r="A288" t="str">
            <v>Ричеза с/к 230 гр.шт.  СПК</v>
          </cell>
          <cell r="D288">
            <v>12</v>
          </cell>
        </row>
        <row r="289">
          <cell r="A289" t="str">
            <v>Сальчетти с/к 230 гр.шт.  СПК</v>
          </cell>
          <cell r="D289">
            <v>32</v>
          </cell>
        </row>
        <row r="290">
          <cell r="A290" t="str">
            <v>Сальчичон с/к 200 гр. срез "Эликатессе" термоформ.пак.  СПК</v>
          </cell>
          <cell r="D290">
            <v>38</v>
          </cell>
        </row>
        <row r="291">
          <cell r="A291" t="str">
            <v>Салями с перчиком с/к "КолбасГрад" 160 гр.шт. термоус. пак.  СПК</v>
          </cell>
          <cell r="D291">
            <v>93</v>
          </cell>
        </row>
        <row r="292">
          <cell r="A292" t="str">
            <v>Салями с/к 100 гр.шт.нар. (лоток с ср.защ.атм.)  СПК</v>
          </cell>
          <cell r="D292">
            <v>2</v>
          </cell>
        </row>
        <row r="293">
          <cell r="A293" t="str">
            <v>Салями Трюфель с/в "Эликатессе" 0,16 кг.шт.  СПК</v>
          </cell>
          <cell r="D293">
            <v>6</v>
          </cell>
        </row>
        <row r="294">
          <cell r="A294" t="str">
            <v>Сардельки "Докторские" (черева) ( в ср.защ.атм.) 1.0 кг. "Высокий вкус"  СПК</v>
          </cell>
          <cell r="D294">
            <v>10.680999999999999</v>
          </cell>
        </row>
        <row r="295">
          <cell r="A295" t="str">
            <v>Сардельки "Необыкновенные" (в ср.защ.атм.)  СПК</v>
          </cell>
          <cell r="D295">
            <v>5.8979999999999997</v>
          </cell>
        </row>
        <row r="296">
          <cell r="A296" t="str">
            <v>Сардельки Докторские (черева) 400 гр.шт. (лоток с ср.защ.атм.) "Высокий вкус"  СПК</v>
          </cell>
          <cell r="D296">
            <v>6</v>
          </cell>
        </row>
        <row r="297">
          <cell r="A297" t="str">
            <v>Сардельки из говядины (черева) (в ср.защ.атм.) "Высокий вкус"  СПК</v>
          </cell>
          <cell r="D297">
            <v>3.2829999999999999</v>
          </cell>
        </row>
        <row r="298">
          <cell r="A298" t="str">
            <v>Сервелат Европейский в/к, в/с 0,38 кг.шт.термофор.пак  СПК</v>
          </cell>
          <cell r="D298">
            <v>35</v>
          </cell>
        </row>
        <row r="299">
          <cell r="A299" t="str">
            <v>Сервелат мелкозернистый в/к 0,5 кг.шт. термоус.пак. "Высокий вкус"  СПК</v>
          </cell>
          <cell r="D299">
            <v>27</v>
          </cell>
        </row>
        <row r="300">
          <cell r="A300" t="str">
            <v>Сервелат Финский в/к 0,38 кг.шт. термофор.пак.  СПК</v>
          </cell>
          <cell r="D300">
            <v>12</v>
          </cell>
        </row>
        <row r="301">
          <cell r="A301" t="str">
            <v>Сервелат Фирменный в/к 0,10 кг.шт. нарезка (лоток с ср.защ.атм.)  СПК</v>
          </cell>
          <cell r="D301">
            <v>15</v>
          </cell>
        </row>
        <row r="302">
          <cell r="A302" t="str">
            <v>Сервелат Фирменный в/к 0,38 кг.шт. термофор.пак.  СПК</v>
          </cell>
          <cell r="D302">
            <v>-1</v>
          </cell>
        </row>
        <row r="303">
          <cell r="A303" t="str">
            <v>Сибирская особая с/к 0,10 кг.шт. нарезка (лоток с ср.защ.атм.)  СПК</v>
          </cell>
          <cell r="D303">
            <v>40</v>
          </cell>
        </row>
        <row r="304">
          <cell r="A304" t="str">
            <v>Сибирская особая с/к 0,235 кг шт.  СПК</v>
          </cell>
          <cell r="D304">
            <v>38</v>
          </cell>
        </row>
        <row r="305">
          <cell r="A305" t="str">
            <v>Сосиски "Баварские" 0,36 кг.шт. вак.упак.  СПК</v>
          </cell>
          <cell r="D305">
            <v>2</v>
          </cell>
        </row>
        <row r="306">
          <cell r="A306" t="str">
            <v>Сосиски "Молочные" 0,36 кг.шт. вак.упак.  СПК</v>
          </cell>
          <cell r="D306">
            <v>8</v>
          </cell>
        </row>
        <row r="307">
          <cell r="A307" t="str">
            <v>Сосиски Мини (коллаген) (лоток с ср.защ.атм.) (для ХОРЕКА)  СПК</v>
          </cell>
          <cell r="D307">
            <v>5.9560000000000004</v>
          </cell>
        </row>
        <row r="308">
          <cell r="A308" t="str">
            <v>Сосиски Хот-дог подкопченные (лоток с ср.защ.атм.)  СПК</v>
          </cell>
          <cell r="D308">
            <v>1.0669999999999999</v>
          </cell>
        </row>
        <row r="309">
          <cell r="A309" t="str">
            <v>Сочный мегачебурек ТМ Зареченские ВЕС ПОКОМ</v>
          </cell>
          <cell r="D309">
            <v>11.2</v>
          </cell>
        </row>
        <row r="310">
          <cell r="A310" t="str">
            <v>Торо Неро с/в "Эликатессе" 140 гр.шт.  СПК</v>
          </cell>
          <cell r="D310">
            <v>12</v>
          </cell>
        </row>
        <row r="311">
          <cell r="A311" t="str">
            <v>Уши свиные копченые к пиву 0,15кг нар. д/ф шт.  СПК</v>
          </cell>
          <cell r="D311">
            <v>10</v>
          </cell>
        </row>
        <row r="312">
          <cell r="A312" t="str">
            <v>Фестивальная пора с/к 100 гр.шт.нар. (лоток с ср.защ.атм.)  СПК</v>
          </cell>
          <cell r="D312">
            <v>44</v>
          </cell>
        </row>
        <row r="313">
          <cell r="A313" t="str">
            <v>Фестивальная пора с/к 235 гр.шт.  СПК</v>
          </cell>
          <cell r="D313">
            <v>132</v>
          </cell>
        </row>
        <row r="314">
          <cell r="A314" t="str">
            <v>Фестивальная пора с/к термоус.пак  СПК</v>
          </cell>
          <cell r="D314">
            <v>20.108000000000001</v>
          </cell>
        </row>
        <row r="315">
          <cell r="A315" t="str">
            <v>Фуэт с/в "Эликатессе" 160 гр.шт.  СПК</v>
          </cell>
          <cell r="D315">
            <v>63</v>
          </cell>
        </row>
        <row r="316">
          <cell r="A316" t="str">
            <v>Хот-догстер ТМ Горячая штучка ТС Хот-Догстер флоу-пак 0,09 кг. ПОКОМ</v>
          </cell>
          <cell r="D316">
            <v>87</v>
          </cell>
        </row>
        <row r="317">
          <cell r="A317" t="str">
            <v>Хотстеры с сыром 0,25кг ТМ Горячая штучка  ПОКОМ</v>
          </cell>
          <cell r="D317">
            <v>17</v>
          </cell>
        </row>
        <row r="318">
          <cell r="A318" t="str">
            <v>Хотстеры ТМ Горячая штучка ТС Хотстеры 0,25 кг зам  ПОКОМ</v>
          </cell>
          <cell r="D318">
            <v>258</v>
          </cell>
        </row>
        <row r="319">
          <cell r="A319" t="str">
            <v>Хрустящие крылышки острые к пиву ТМ Горячая штучка 0,3кг зам  ПОКОМ</v>
          </cell>
          <cell r="D319">
            <v>70</v>
          </cell>
        </row>
        <row r="320">
          <cell r="A320" t="str">
            <v>Чебупели Курочка гриль ТМ Горячая штучка, 0,3 кг зам  ПОКОМ</v>
          </cell>
          <cell r="D320">
            <v>10</v>
          </cell>
        </row>
        <row r="321">
          <cell r="A321" t="str">
            <v>Чебупицца курочка по-итальянски Горячая штучка 0,25 кг зам  ПОКОМ</v>
          </cell>
          <cell r="D321">
            <v>217</v>
          </cell>
        </row>
        <row r="322">
          <cell r="A322" t="str">
            <v>Чебупицца Пепперони ТМ Горячая штучка ТС Чебупицца 0.25кг зам  ПОКОМ</v>
          </cell>
          <cell r="D322">
            <v>590</v>
          </cell>
        </row>
        <row r="323">
          <cell r="A323" t="str">
            <v>Чебуреки Мясные вес 2,7 кг ТМ Зареченские ВЕС ПОКОМ</v>
          </cell>
          <cell r="D323">
            <v>2.7</v>
          </cell>
        </row>
        <row r="324">
          <cell r="A324" t="str">
            <v>Чебуреки сочные ВЕС ТМ Зареченские  ПОКОМ</v>
          </cell>
          <cell r="D324">
            <v>40</v>
          </cell>
        </row>
        <row r="325">
          <cell r="A325" t="str">
            <v>Шпикачки Русские (черева) (в ср.защ.атм.) "Высокий вкус"  СПК</v>
          </cell>
          <cell r="D325">
            <v>26.236999999999998</v>
          </cell>
        </row>
        <row r="326">
          <cell r="A326" t="str">
            <v>Эликапреза с/в "Эликатессе" 85 гр.шт. нарезка (лоток с ср.защ.атм.)  СПК</v>
          </cell>
          <cell r="D326">
            <v>5</v>
          </cell>
        </row>
        <row r="327">
          <cell r="A327" t="str">
            <v>Юбилейная с/к 0,10 кг.шт. нарезка (лоток с ср.защ.атм.)  СПК</v>
          </cell>
          <cell r="D327">
            <v>-2</v>
          </cell>
        </row>
        <row r="328">
          <cell r="A328" t="str">
            <v>Юбилейная с/к 0,235 кг.шт.  СПК</v>
          </cell>
          <cell r="D328">
            <v>80</v>
          </cell>
        </row>
        <row r="329">
          <cell r="A329" t="str">
            <v>Итого</v>
          </cell>
          <cell r="D329">
            <v>34991.057000000001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0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9" sqref="AJ9"/>
    </sheetView>
  </sheetViews>
  <sheetFormatPr defaultColWidth="10.5" defaultRowHeight="11.45" customHeight="1" outlineLevelRow="1" x14ac:dyDescent="0.2"/>
  <cols>
    <col min="1" max="1" width="45" style="1" customWidth="1"/>
    <col min="2" max="2" width="4.66406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5" width="6.5" style="5" bestFit="1" customWidth="1"/>
    <col min="16" max="17" width="0.6640625" style="5" customWidth="1"/>
    <col min="18" max="18" width="1.1640625" style="5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1.3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1640625" style="5" bestFit="1" customWidth="1"/>
    <col min="32" max="32" width="4.6640625" style="5" bestFit="1" customWidth="1"/>
    <col min="33" max="34" width="0.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" t="s">
        <v>131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108</v>
      </c>
      <c r="H4" s="10" t="s">
        <v>109</v>
      </c>
      <c r="I4" s="10" t="s">
        <v>110</v>
      </c>
      <c r="J4" s="10" t="s">
        <v>111</v>
      </c>
      <c r="K4" s="10" t="s">
        <v>112</v>
      </c>
      <c r="L4" s="10" t="s">
        <v>112</v>
      </c>
      <c r="M4" s="10" t="s">
        <v>112</v>
      </c>
      <c r="N4" s="10" t="s">
        <v>112</v>
      </c>
      <c r="O4" s="11" t="s">
        <v>112</v>
      </c>
      <c r="P4" s="11" t="s">
        <v>112</v>
      </c>
      <c r="Q4" s="11" t="s">
        <v>112</v>
      </c>
      <c r="R4" s="11" t="s">
        <v>112</v>
      </c>
      <c r="S4" s="10" t="s">
        <v>109</v>
      </c>
      <c r="T4" s="12" t="s">
        <v>112</v>
      </c>
      <c r="U4" s="10" t="s">
        <v>113</v>
      </c>
      <c r="V4" s="13" t="s">
        <v>114</v>
      </c>
      <c r="W4" s="10" t="s">
        <v>115</v>
      </c>
      <c r="X4" s="10" t="s">
        <v>116</v>
      </c>
      <c r="Y4" s="10" t="s">
        <v>109</v>
      </c>
      <c r="Z4" s="10" t="s">
        <v>109</v>
      </c>
      <c r="AA4" s="10" t="s">
        <v>109</v>
      </c>
      <c r="AB4" s="10" t="s">
        <v>117</v>
      </c>
      <c r="AC4" s="10" t="s">
        <v>118</v>
      </c>
      <c r="AD4" s="10" t="s">
        <v>119</v>
      </c>
      <c r="AE4" s="13" t="s">
        <v>120</v>
      </c>
      <c r="AF4" s="13" t="s">
        <v>120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121</v>
      </c>
      <c r="L5" s="15" t="s">
        <v>122</v>
      </c>
      <c r="M5" s="15" t="s">
        <v>123</v>
      </c>
      <c r="N5" s="15" t="s">
        <v>124</v>
      </c>
      <c r="O5" s="15" t="s">
        <v>125</v>
      </c>
      <c r="T5" s="15" t="s">
        <v>126</v>
      </c>
      <c r="Y5" s="15" t="s">
        <v>127</v>
      </c>
      <c r="Z5" s="15" t="s">
        <v>128</v>
      </c>
      <c r="AA5" s="15" t="s">
        <v>129</v>
      </c>
      <c r="AB5" s="15" t="s">
        <v>130</v>
      </c>
      <c r="AE5" s="15" t="s">
        <v>126</v>
      </c>
    </row>
    <row r="6" spans="1:34" ht="11.1" customHeight="1" x14ac:dyDescent="0.2">
      <c r="A6" s="6"/>
      <c r="B6" s="6"/>
      <c r="C6" s="3"/>
      <c r="D6" s="3"/>
      <c r="E6" s="9">
        <f>SUM(E7:E115)</f>
        <v>83646.657999999996</v>
      </c>
      <c r="F6" s="9">
        <f>SUM(F7:F115)</f>
        <v>84824.094000000012</v>
      </c>
      <c r="I6" s="9">
        <f>SUM(I7:I115)</f>
        <v>86524.549000000028</v>
      </c>
      <c r="J6" s="9">
        <f t="shared" ref="J6:T6" si="0">SUM(J7:J115)</f>
        <v>-2877.8910000000001</v>
      </c>
      <c r="K6" s="9">
        <f t="shared" si="0"/>
        <v>300</v>
      </c>
      <c r="L6" s="9">
        <f t="shared" si="0"/>
        <v>29660</v>
      </c>
      <c r="M6" s="9" t="e">
        <f t="shared" si="0"/>
        <v>#REF!</v>
      </c>
      <c r="N6" s="9" t="e">
        <f t="shared" si="0"/>
        <v>#REF!</v>
      </c>
      <c r="O6" s="9" t="e">
        <f t="shared" si="0"/>
        <v>#REF!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16729.331600000001</v>
      </c>
      <c r="T6" s="9">
        <f t="shared" si="0"/>
        <v>8820</v>
      </c>
      <c r="W6" s="9">
        <f t="shared" ref="W6" si="1">SUM(W7:W115)</f>
        <v>0</v>
      </c>
      <c r="X6" s="9">
        <f t="shared" ref="X6" si="2">SUM(X7:X115)</f>
        <v>0</v>
      </c>
      <c r="Y6" s="9">
        <f t="shared" ref="Y6" si="3">SUM(Y7:Y115)</f>
        <v>16086.935200000002</v>
      </c>
      <c r="Z6" s="9">
        <f t="shared" ref="Z6" si="4">SUM(Z7:Z115)</f>
        <v>18069.909799999994</v>
      </c>
      <c r="AA6" s="9">
        <f t="shared" ref="AA6" si="5">SUM(AA7:AA115)</f>
        <v>16809.642600000003</v>
      </c>
      <c r="AB6" s="9">
        <f t="shared" ref="AB6" si="6">SUM(AB7:AB115)</f>
        <v>13272.534000000001</v>
      </c>
      <c r="AC6" s="9"/>
      <c r="AD6" s="9"/>
      <c r="AE6" s="9">
        <f t="shared" ref="AE6" si="7">SUM(AE7:AE115)</f>
        <v>3629.1</v>
      </c>
      <c r="AF6" s="9">
        <f t="shared" ref="AF6" si="8">SUM(AF7:AF115)</f>
        <v>0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9.0950000000000006</v>
      </c>
      <c r="D7" s="8">
        <v>51.905999999999999</v>
      </c>
      <c r="E7" s="8">
        <v>8.6590000000000007</v>
      </c>
      <c r="F7" s="8">
        <v>51.850999999999999</v>
      </c>
      <c r="G7" s="1">
        <f>VLOOKUP(A:A,[1]TDSheet!$A:$G,7,0)</f>
        <v>1</v>
      </c>
      <c r="H7" s="1">
        <f>VLOOKUP(A:A,[1]TDSheet!$A:$H,8,0)</f>
        <v>120</v>
      </c>
      <c r="I7" s="14">
        <f>VLOOKUP(A:A,[2]TDSheet!$A:$F,6,0)</f>
        <v>9</v>
      </c>
      <c r="J7" s="14">
        <f>E7-I7</f>
        <v>-0.3409999999999993</v>
      </c>
      <c r="K7" s="14">
        <f>VLOOKUP(A:A,[1]TDSheet!$A:$M,13,0)</f>
        <v>0</v>
      </c>
      <c r="L7" s="14">
        <f>VLOOKUP(A:A,[1]TDSheet!$A:$N,14,0)</f>
        <v>20</v>
      </c>
      <c r="M7" s="14" t="e">
        <f>VLOOKUP(A:A,[1]TDSheet!$A:$Q,17,0)</f>
        <v>#REF!</v>
      </c>
      <c r="N7" s="14" t="e">
        <f>VLOOKUP(A:A,[1]TDSheet!$A:$R,18,0)</f>
        <v>#REF!</v>
      </c>
      <c r="O7" s="14" t="e">
        <f>VLOOKUP(A:A,[1]TDSheet!$A:$T,20,0)</f>
        <v>#REF!</v>
      </c>
      <c r="P7" s="14"/>
      <c r="Q7" s="14"/>
      <c r="R7" s="14"/>
      <c r="S7" s="14">
        <f>E7/5</f>
        <v>1.7318000000000002</v>
      </c>
      <c r="T7" s="16"/>
      <c r="U7" s="17" t="e">
        <f>(F7+K7+L7+M7+N7+O7+T7)/S7</f>
        <v>#REF!</v>
      </c>
      <c r="V7" s="14">
        <f>F7/S7</f>
        <v>29.940524309966506</v>
      </c>
      <c r="W7" s="14"/>
      <c r="X7" s="14"/>
      <c r="Y7" s="14">
        <f>VLOOKUP(A:A,[1]TDSheet!$A:$Z,26,0)</f>
        <v>2.0962000000000001</v>
      </c>
      <c r="Z7" s="14">
        <f>VLOOKUP(A:A,[1]TDSheet!$A:$AA,27,0)</f>
        <v>2.7706</v>
      </c>
      <c r="AA7" s="14">
        <f>VLOOKUP(A:A,[1]TDSheet!$A:$S,19,0)</f>
        <v>2.1383999999999999</v>
      </c>
      <c r="AB7" s="14">
        <f>VLOOKUP(A:A,[3]TDSheet!$A:$D,4,0)</f>
        <v>0.49399999999999999</v>
      </c>
      <c r="AC7" s="14">
        <f>VLOOKUP(A:A,[1]TDSheet!$A:$AC,29,0)</f>
        <v>0</v>
      </c>
      <c r="AD7" s="14" t="e">
        <f>VLOOKUP(A:A,[1]TDSheet!$A:$AD,30,0)</f>
        <v>#N/A</v>
      </c>
      <c r="AE7" s="14">
        <f>T7*G7</f>
        <v>0</v>
      </c>
      <c r="AF7" s="14"/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4</v>
      </c>
      <c r="D8" s="8">
        <v>895</v>
      </c>
      <c r="E8" s="8">
        <v>282</v>
      </c>
      <c r="F8" s="8">
        <v>604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354</v>
      </c>
      <c r="J8" s="14">
        <f t="shared" ref="J8:J71" si="9">E8-I8</f>
        <v>-72</v>
      </c>
      <c r="K8" s="14">
        <f>VLOOKUP(A:A,[1]TDSheet!$A:$M,13,0)</f>
        <v>0</v>
      </c>
      <c r="L8" s="14">
        <f>VLOOKUP(A:A,[1]TDSheet!$A:$N,14,0)</f>
        <v>200</v>
      </c>
      <c r="M8" s="14" t="e">
        <f>VLOOKUP(A:A,[1]TDSheet!$A:$Q,17,0)</f>
        <v>#REF!</v>
      </c>
      <c r="N8" s="14" t="e">
        <f>VLOOKUP(A:A,[1]TDSheet!$A:$R,18,0)</f>
        <v>#REF!</v>
      </c>
      <c r="O8" s="14">
        <f>VLOOKUP(A:A,[1]TDSheet!$A:$T,20,0)</f>
        <v>200</v>
      </c>
      <c r="P8" s="14"/>
      <c r="Q8" s="14"/>
      <c r="R8" s="14"/>
      <c r="S8" s="14">
        <f t="shared" ref="S8:S71" si="10">E8/5</f>
        <v>56.4</v>
      </c>
      <c r="T8" s="16"/>
      <c r="U8" s="17" t="e">
        <f t="shared" ref="U8:U71" si="11">(F8+K8+L8+M8+N8+O8+T8)/S8</f>
        <v>#REF!</v>
      </c>
      <c r="V8" s="14">
        <f t="shared" ref="V8:V71" si="12">F8/S8</f>
        <v>10.709219858156029</v>
      </c>
      <c r="W8" s="14"/>
      <c r="X8" s="14"/>
      <c r="Y8" s="14">
        <f>VLOOKUP(A:A,[1]TDSheet!$A:$Z,26,0)</f>
        <v>79.8</v>
      </c>
      <c r="Z8" s="14">
        <f>VLOOKUP(A:A,[1]TDSheet!$A:$AA,27,0)</f>
        <v>53.2</v>
      </c>
      <c r="AA8" s="14">
        <f>VLOOKUP(A:A,[1]TDSheet!$A:$S,19,0)</f>
        <v>53.6</v>
      </c>
      <c r="AB8" s="14">
        <f>VLOOKUP(A:A,[3]TDSheet!$A:$D,4,0)</f>
        <v>45</v>
      </c>
      <c r="AC8" s="14" t="str">
        <f>VLOOKUP(A:A,[1]TDSheet!$A:$AC,29,0)</f>
        <v>Витал</v>
      </c>
      <c r="AD8" s="14">
        <f>VLOOKUP(A:A,[1]TDSheet!$A:$AD,30,0)</f>
        <v>0</v>
      </c>
      <c r="AE8" s="14">
        <f t="shared" ref="AE8:AE71" si="13">T8*G8</f>
        <v>0</v>
      </c>
      <c r="AF8" s="14"/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25.579000000000001</v>
      </c>
      <c r="D9" s="8"/>
      <c r="E9" s="8">
        <v>6.0460000000000003</v>
      </c>
      <c r="F9" s="8">
        <v>19.533000000000001</v>
      </c>
      <c r="G9" s="1">
        <f>VLOOKUP(A:A,[1]TDSheet!$A:$G,7,0)</f>
        <v>1</v>
      </c>
      <c r="H9" s="1">
        <f>VLOOKUP(A:A,[1]TDSheet!$A:$H,8,0)</f>
        <v>120</v>
      </c>
      <c r="I9" s="14">
        <f>VLOOKUP(A:A,[2]TDSheet!$A:$F,6,0)</f>
        <v>5.3</v>
      </c>
      <c r="J9" s="14">
        <f t="shared" si="9"/>
        <v>0.74600000000000044</v>
      </c>
      <c r="K9" s="14">
        <f>VLOOKUP(A:A,[1]TDSheet!$A:$M,13,0)</f>
        <v>0</v>
      </c>
      <c r="L9" s="14">
        <f>VLOOKUP(A:A,[1]TDSheet!$A:$N,14,0)</f>
        <v>0</v>
      </c>
      <c r="M9" s="14" t="e">
        <f>VLOOKUP(A:A,[1]TDSheet!$A:$Q,17,0)</f>
        <v>#REF!</v>
      </c>
      <c r="N9" s="14" t="e">
        <f>VLOOKUP(A:A,[1]TDSheet!$A:$R,18,0)</f>
        <v>#REF!</v>
      </c>
      <c r="O9" s="19">
        <v>16</v>
      </c>
      <c r="P9" s="14"/>
      <c r="Q9" s="14"/>
      <c r="R9" s="14"/>
      <c r="S9" s="14">
        <f t="shared" si="10"/>
        <v>1.2092000000000001</v>
      </c>
      <c r="T9" s="16"/>
      <c r="U9" s="17" t="e">
        <f t="shared" si="11"/>
        <v>#REF!</v>
      </c>
      <c r="V9" s="14">
        <f t="shared" si="12"/>
        <v>16.153655309295402</v>
      </c>
      <c r="W9" s="14"/>
      <c r="X9" s="14"/>
      <c r="Y9" s="14">
        <f>VLOOKUP(A:A,[1]TDSheet!$A:$Z,26,0)</f>
        <v>2.6635999999999997</v>
      </c>
      <c r="Z9" s="14">
        <f>VLOOKUP(A:A,[1]TDSheet!$A:$AA,27,0)</f>
        <v>4.1950000000000003</v>
      </c>
      <c r="AA9" s="14">
        <f>VLOOKUP(A:A,[1]TDSheet!$A:$S,19,0)</f>
        <v>1.5310000000000001</v>
      </c>
      <c r="AB9" s="14">
        <v>0</v>
      </c>
      <c r="AC9" s="14">
        <f>VLOOKUP(A:A,[1]TDSheet!$A:$AC,29,0)</f>
        <v>0</v>
      </c>
      <c r="AD9" s="14" t="e">
        <f>VLOOKUP(A:A,[1]TDSheet!$A:$AD,30,0)</f>
        <v>#N/A</v>
      </c>
      <c r="AE9" s="14">
        <f t="shared" si="13"/>
        <v>0</v>
      </c>
      <c r="AF9" s="14"/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8</v>
      </c>
      <c r="C10" s="8">
        <v>434</v>
      </c>
      <c r="D10" s="8">
        <v>604</v>
      </c>
      <c r="E10" s="8">
        <v>98</v>
      </c>
      <c r="F10" s="8">
        <v>933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109</v>
      </c>
      <c r="J10" s="14">
        <f t="shared" si="9"/>
        <v>-11</v>
      </c>
      <c r="K10" s="14">
        <f>VLOOKUP(A:A,[1]TDSheet!$A:$M,13,0)</f>
        <v>0</v>
      </c>
      <c r="L10" s="14">
        <f>VLOOKUP(A:A,[1]TDSheet!$A:$N,14,0)</f>
        <v>0</v>
      </c>
      <c r="M10" s="14" t="e">
        <f>VLOOKUP(A:A,[1]TDSheet!$A:$Q,17,0)</f>
        <v>#REF!</v>
      </c>
      <c r="N10" s="14" t="e">
        <f>VLOOKUP(A:A,[1]TDSheet!$A:$R,18,0)</f>
        <v>#REF!</v>
      </c>
      <c r="O10" s="14" t="e">
        <f>VLOOKUP(A:A,[1]TDSheet!$A:$T,20,0)</f>
        <v>#REF!</v>
      </c>
      <c r="P10" s="14"/>
      <c r="Q10" s="14"/>
      <c r="R10" s="14"/>
      <c r="S10" s="14">
        <f t="shared" si="10"/>
        <v>19.600000000000001</v>
      </c>
      <c r="T10" s="16"/>
      <c r="U10" s="17" t="e">
        <f t="shared" si="11"/>
        <v>#REF!</v>
      </c>
      <c r="V10" s="14">
        <f t="shared" si="12"/>
        <v>47.602040816326529</v>
      </c>
      <c r="W10" s="14"/>
      <c r="X10" s="14"/>
      <c r="Y10" s="14">
        <f>VLOOKUP(A:A,[1]TDSheet!$A:$Z,26,0)</f>
        <v>18</v>
      </c>
      <c r="Z10" s="14">
        <f>VLOOKUP(A:A,[1]TDSheet!$A:$AA,27,0)</f>
        <v>56.4</v>
      </c>
      <c r="AA10" s="14">
        <f>VLOOKUP(A:A,[1]TDSheet!$A:$S,19,0)</f>
        <v>22.4</v>
      </c>
      <c r="AB10" s="14">
        <f>VLOOKUP(A:A,[3]TDSheet!$A:$D,4,0)</f>
        <v>12</v>
      </c>
      <c r="AC10" s="14">
        <f>VLOOKUP(A:A,[1]TDSheet!$A:$AC,29,0)</f>
        <v>0</v>
      </c>
      <c r="AD10" s="14" t="e">
        <f>VLOOKUP(A:A,[1]TDSheet!$A:$AD,30,0)</f>
        <v>#N/A</v>
      </c>
      <c r="AE10" s="14">
        <f t="shared" si="13"/>
        <v>0</v>
      </c>
      <c r="AF10" s="14"/>
      <c r="AG10" s="14"/>
      <c r="AH10" s="14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1750.348</v>
      </c>
      <c r="D11" s="8">
        <v>1767.0360000000001</v>
      </c>
      <c r="E11" s="8">
        <v>1654.674</v>
      </c>
      <c r="F11" s="8">
        <v>1829.1220000000001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1634.7</v>
      </c>
      <c r="J11" s="14">
        <f t="shared" si="9"/>
        <v>19.973999999999933</v>
      </c>
      <c r="K11" s="14">
        <f>VLOOKUP(A:A,[1]TDSheet!$A:$M,13,0)</f>
        <v>0</v>
      </c>
      <c r="L11" s="14">
        <f>VLOOKUP(A:A,[1]TDSheet!$A:$N,14,0)</f>
        <v>0</v>
      </c>
      <c r="M11" s="14">
        <f>VLOOKUP(A:A,[1]TDSheet!$A:$Q,17,0)</f>
        <v>400</v>
      </c>
      <c r="N11" s="14">
        <f>VLOOKUP(A:A,[1]TDSheet!$A:$R,18,0)</f>
        <v>300</v>
      </c>
      <c r="O11" s="14">
        <f>VLOOKUP(A:A,[1]TDSheet!$A:$T,20,0)</f>
        <v>500</v>
      </c>
      <c r="P11" s="14"/>
      <c r="Q11" s="14"/>
      <c r="R11" s="14"/>
      <c r="S11" s="14">
        <f t="shared" si="10"/>
        <v>330.9348</v>
      </c>
      <c r="T11" s="16">
        <v>300</v>
      </c>
      <c r="U11" s="17">
        <f t="shared" si="11"/>
        <v>10.059751951139621</v>
      </c>
      <c r="V11" s="14">
        <f t="shared" si="12"/>
        <v>5.5271370674827791</v>
      </c>
      <c r="W11" s="14"/>
      <c r="X11" s="14"/>
      <c r="Y11" s="14">
        <f>VLOOKUP(A:A,[1]TDSheet!$A:$Z,26,0)</f>
        <v>290.82060000000001</v>
      </c>
      <c r="Z11" s="14">
        <f>VLOOKUP(A:A,[1]TDSheet!$A:$AA,27,0)</f>
        <v>342.76339999999999</v>
      </c>
      <c r="AA11" s="14">
        <f>VLOOKUP(A:A,[1]TDSheet!$A:$S,19,0)</f>
        <v>329.90500000000003</v>
      </c>
      <c r="AB11" s="14">
        <f>VLOOKUP(A:A,[3]TDSheet!$A:$D,4,0)</f>
        <v>269.47699999999998</v>
      </c>
      <c r="AC11" s="14">
        <f>VLOOKUP(A:A,[1]TDSheet!$A:$AC,29,0)</f>
        <v>0</v>
      </c>
      <c r="AD11" s="14">
        <f>VLOOKUP(A:A,[1]TDSheet!$A:$AD,30,0)</f>
        <v>0</v>
      </c>
      <c r="AE11" s="14">
        <f t="shared" si="13"/>
        <v>300</v>
      </c>
      <c r="AF11" s="14"/>
      <c r="AG11" s="14"/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128.99700000000001</v>
      </c>
      <c r="D12" s="8">
        <v>209.88200000000001</v>
      </c>
      <c r="E12" s="8">
        <v>43.332999999999998</v>
      </c>
      <c r="F12" s="8">
        <v>285.98899999999998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49.5</v>
      </c>
      <c r="J12" s="14">
        <f t="shared" si="9"/>
        <v>-6.1670000000000016</v>
      </c>
      <c r="K12" s="14">
        <f>VLOOKUP(A:A,[1]TDSheet!$A:$M,13,0)</f>
        <v>0</v>
      </c>
      <c r="L12" s="14">
        <f>VLOOKUP(A:A,[1]TDSheet!$A:$N,14,0)</f>
        <v>0</v>
      </c>
      <c r="M12" s="14" t="e">
        <f>VLOOKUP(A:A,[1]TDSheet!$A:$Q,17,0)</f>
        <v>#REF!</v>
      </c>
      <c r="N12" s="14" t="e">
        <f>VLOOKUP(A:A,[1]TDSheet!$A:$R,18,0)</f>
        <v>#REF!</v>
      </c>
      <c r="O12" s="14">
        <f>VLOOKUP(A:A,[1]TDSheet!$A:$T,20,0)</f>
        <v>50</v>
      </c>
      <c r="P12" s="14"/>
      <c r="Q12" s="14"/>
      <c r="R12" s="14"/>
      <c r="S12" s="14">
        <f t="shared" si="10"/>
        <v>8.666599999999999</v>
      </c>
      <c r="T12" s="16"/>
      <c r="U12" s="17" t="e">
        <f t="shared" si="11"/>
        <v>#REF!</v>
      </c>
      <c r="V12" s="14">
        <f t="shared" si="12"/>
        <v>32.998984607573902</v>
      </c>
      <c r="W12" s="14"/>
      <c r="X12" s="14"/>
      <c r="Y12" s="14">
        <f>VLOOKUP(A:A,[1]TDSheet!$A:$Z,26,0)</f>
        <v>15.571199999999999</v>
      </c>
      <c r="Z12" s="14">
        <f>VLOOKUP(A:A,[1]TDSheet!$A:$AA,27,0)</f>
        <v>17.911799999999999</v>
      </c>
      <c r="AA12" s="14">
        <f>VLOOKUP(A:A,[1]TDSheet!$A:$S,19,0)</f>
        <v>11.6442</v>
      </c>
      <c r="AB12" s="14">
        <f>VLOOKUP(A:A,[3]TDSheet!$A:$D,4,0)</f>
        <v>3.97</v>
      </c>
      <c r="AC12" s="14">
        <f>VLOOKUP(A:A,[1]TDSheet!$A:$AC,29,0)</f>
        <v>0</v>
      </c>
      <c r="AD12" s="14">
        <f>VLOOKUP(A:A,[1]TDSheet!$A:$AD,30,0)</f>
        <v>0</v>
      </c>
      <c r="AE12" s="14">
        <f t="shared" si="13"/>
        <v>0</v>
      </c>
      <c r="AF12" s="14"/>
      <c r="AG12" s="14"/>
      <c r="AH12" s="14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8.0109999999999992</v>
      </c>
      <c r="D13" s="8">
        <v>55.32</v>
      </c>
      <c r="E13" s="8">
        <v>13.445</v>
      </c>
      <c r="F13" s="8">
        <v>36.331000000000003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17.05</v>
      </c>
      <c r="J13" s="14">
        <f t="shared" si="9"/>
        <v>-3.6050000000000004</v>
      </c>
      <c r="K13" s="14">
        <f>VLOOKUP(A:A,[1]TDSheet!$A:$M,13,0)</f>
        <v>0</v>
      </c>
      <c r="L13" s="14">
        <f>VLOOKUP(A:A,[1]TDSheet!$A:$N,14,0)</f>
        <v>0</v>
      </c>
      <c r="M13" s="14" t="e">
        <f>VLOOKUP(A:A,[1]TDSheet!$A:$Q,17,0)</f>
        <v>#REF!</v>
      </c>
      <c r="N13" s="14" t="e">
        <f>VLOOKUP(A:A,[1]TDSheet!$A:$R,18,0)</f>
        <v>#REF!</v>
      </c>
      <c r="O13" s="14" t="e">
        <f>VLOOKUP(A:A,[1]TDSheet!$A:$T,20,0)</f>
        <v>#REF!</v>
      </c>
      <c r="P13" s="14"/>
      <c r="Q13" s="14"/>
      <c r="R13" s="14"/>
      <c r="S13" s="14">
        <f t="shared" si="10"/>
        <v>2.6890000000000001</v>
      </c>
      <c r="T13" s="16"/>
      <c r="U13" s="17" t="e">
        <f t="shared" si="11"/>
        <v>#REF!</v>
      </c>
      <c r="V13" s="14">
        <f t="shared" si="12"/>
        <v>13.510970621048719</v>
      </c>
      <c r="W13" s="14"/>
      <c r="X13" s="14"/>
      <c r="Y13" s="14">
        <f>VLOOKUP(A:A,[1]TDSheet!$A:$Z,26,0)</f>
        <v>4.0632000000000001</v>
      </c>
      <c r="Z13" s="14">
        <f>VLOOKUP(A:A,[1]TDSheet!$A:$AA,27,0)</f>
        <v>4.0600000000000005</v>
      </c>
      <c r="AA13" s="14">
        <f>VLOOKUP(A:A,[1]TDSheet!$A:$S,19,0)</f>
        <v>3.4997999999999996</v>
      </c>
      <c r="AB13" s="14">
        <f>VLOOKUP(A:A,[3]TDSheet!$A:$D,4,0)</f>
        <v>1.925</v>
      </c>
      <c r="AC13" s="14" t="str">
        <f>VLOOKUP(A:A,[1]TDSheet!$A:$AC,29,0)</f>
        <v>увел</v>
      </c>
      <c r="AD13" s="14" t="str">
        <f>VLOOKUP(A:A,[1]TDSheet!$A:$AD,30,0)</f>
        <v>увел</v>
      </c>
      <c r="AE13" s="14">
        <f t="shared" si="13"/>
        <v>0</v>
      </c>
      <c r="AF13" s="14"/>
      <c r="AG13" s="14"/>
      <c r="AH13" s="14"/>
    </row>
    <row r="14" spans="1:34" s="1" customFormat="1" ht="21.95" customHeight="1" outlineLevel="1" x14ac:dyDescent="0.2">
      <c r="A14" s="7" t="s">
        <v>17</v>
      </c>
      <c r="B14" s="7" t="s">
        <v>9</v>
      </c>
      <c r="C14" s="8">
        <v>76.385000000000005</v>
      </c>
      <c r="D14" s="8">
        <v>110.663</v>
      </c>
      <c r="E14" s="8">
        <v>99.588999999999999</v>
      </c>
      <c r="F14" s="8">
        <v>87.459000000000003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98.4</v>
      </c>
      <c r="J14" s="14">
        <f t="shared" si="9"/>
        <v>1.188999999999993</v>
      </c>
      <c r="K14" s="14">
        <f>VLOOKUP(A:A,[1]TDSheet!$A:$M,13,0)</f>
        <v>0</v>
      </c>
      <c r="L14" s="14">
        <f>VLOOKUP(A:A,[1]TDSheet!$A:$N,14,0)</f>
        <v>60</v>
      </c>
      <c r="M14" s="14" t="e">
        <f>VLOOKUP(A:A,[1]TDSheet!$A:$Q,17,0)</f>
        <v>#REF!</v>
      </c>
      <c r="N14" s="14">
        <f>VLOOKUP(A:A,[1]TDSheet!$A:$R,18,0)</f>
        <v>30</v>
      </c>
      <c r="O14" s="14" t="e">
        <f>VLOOKUP(A:A,[1]TDSheet!$A:$T,20,0)</f>
        <v>#REF!</v>
      </c>
      <c r="P14" s="14"/>
      <c r="Q14" s="14"/>
      <c r="R14" s="14"/>
      <c r="S14" s="14">
        <f t="shared" si="10"/>
        <v>19.9178</v>
      </c>
      <c r="T14" s="16"/>
      <c r="U14" s="17" t="e">
        <f t="shared" si="11"/>
        <v>#REF!</v>
      </c>
      <c r="V14" s="14">
        <f t="shared" si="12"/>
        <v>4.390996997660384</v>
      </c>
      <c r="W14" s="14"/>
      <c r="X14" s="14"/>
      <c r="Y14" s="14">
        <f>VLOOKUP(A:A,[1]TDSheet!$A:$Z,26,0)</f>
        <v>23.417400000000001</v>
      </c>
      <c r="Z14" s="14">
        <f>VLOOKUP(A:A,[1]TDSheet!$A:$AA,27,0)</f>
        <v>24.904</v>
      </c>
      <c r="AA14" s="14">
        <f>VLOOKUP(A:A,[1]TDSheet!$A:$S,19,0)</f>
        <v>20.994399999999999</v>
      </c>
      <c r="AB14" s="14">
        <f>VLOOKUP(A:A,[3]TDSheet!$A:$D,4,0)</f>
        <v>10.291</v>
      </c>
      <c r="AC14" s="14">
        <f>VLOOKUP(A:A,[1]TDSheet!$A:$AC,29,0)</f>
        <v>0</v>
      </c>
      <c r="AD14" s="14">
        <f>VLOOKUP(A:A,[1]TDSheet!$A:$AD,30,0)</f>
        <v>0</v>
      </c>
      <c r="AE14" s="14">
        <f t="shared" si="13"/>
        <v>0</v>
      </c>
      <c r="AF14" s="14"/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103</v>
      </c>
      <c r="D15" s="8">
        <v>78</v>
      </c>
      <c r="E15" s="8">
        <v>101</v>
      </c>
      <c r="F15" s="8">
        <v>80</v>
      </c>
      <c r="G15" s="1">
        <f>VLOOKUP(A:A,[1]TDSheet!$A:$G,7,0)</f>
        <v>0.3</v>
      </c>
      <c r="H15" s="1">
        <f>VLOOKUP(A:A,[1]TDSheet!$A:$H,8,0)</f>
        <v>45</v>
      </c>
      <c r="I15" s="14">
        <f>VLOOKUP(A:A,[2]TDSheet!$A:$F,6,0)</f>
        <v>126</v>
      </c>
      <c r="J15" s="14">
        <f t="shared" si="9"/>
        <v>-25</v>
      </c>
      <c r="K15" s="14">
        <f>VLOOKUP(A:A,[1]TDSheet!$A:$M,13,0)</f>
        <v>0</v>
      </c>
      <c r="L15" s="14">
        <f>VLOOKUP(A:A,[1]TDSheet!$A:$N,14,0)</f>
        <v>80</v>
      </c>
      <c r="M15" s="14">
        <f>VLOOKUP(A:A,[1]TDSheet!$A:$Q,17,0)</f>
        <v>40</v>
      </c>
      <c r="N15" s="14" t="e">
        <f>VLOOKUP(A:A,[1]TDSheet!$A:$R,18,0)</f>
        <v>#REF!</v>
      </c>
      <c r="O15" s="14" t="e">
        <f>VLOOKUP(A:A,[1]TDSheet!$A:$T,20,0)</f>
        <v>#REF!</v>
      </c>
      <c r="P15" s="14"/>
      <c r="Q15" s="14"/>
      <c r="R15" s="14"/>
      <c r="S15" s="14">
        <f t="shared" si="10"/>
        <v>20.2</v>
      </c>
      <c r="T15" s="16"/>
      <c r="U15" s="17" t="e">
        <f t="shared" si="11"/>
        <v>#REF!</v>
      </c>
      <c r="V15" s="14">
        <f t="shared" si="12"/>
        <v>3.9603960396039604</v>
      </c>
      <c r="W15" s="14"/>
      <c r="X15" s="14"/>
      <c r="Y15" s="14">
        <f>VLOOKUP(A:A,[1]TDSheet!$A:$Z,26,0)</f>
        <v>25.8</v>
      </c>
      <c r="Z15" s="14">
        <f>VLOOKUP(A:A,[1]TDSheet!$A:$AA,27,0)</f>
        <v>23.2</v>
      </c>
      <c r="AA15" s="14">
        <f>VLOOKUP(A:A,[1]TDSheet!$A:$S,19,0)</f>
        <v>23.2</v>
      </c>
      <c r="AB15" s="14">
        <f>VLOOKUP(A:A,[3]TDSheet!$A:$D,4,0)</f>
        <v>-3</v>
      </c>
      <c r="AC15" s="14" t="str">
        <f>VLOOKUP(A:A,[1]TDSheet!$A:$AC,29,0)</f>
        <v>костик</v>
      </c>
      <c r="AD15" s="14" t="str">
        <f>VLOOKUP(A:A,[1]TDSheet!$A:$AD,30,0)</f>
        <v>костик</v>
      </c>
      <c r="AE15" s="14">
        <f t="shared" si="13"/>
        <v>0</v>
      </c>
      <c r="AF15" s="14"/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9</v>
      </c>
      <c r="D16" s="8">
        <v>196</v>
      </c>
      <c r="E16" s="8">
        <v>109</v>
      </c>
      <c r="F16" s="8">
        <v>77</v>
      </c>
      <c r="G16" s="1">
        <f>VLOOKUP(A:A,[1]TDSheet!$A:$G,7,0)</f>
        <v>7.0000000000000007E-2</v>
      </c>
      <c r="H16" s="1">
        <f>VLOOKUP(A:A,[1]TDSheet!$A:$H,8,0)</f>
        <v>120</v>
      </c>
      <c r="I16" s="14">
        <f>VLOOKUP(A:A,[2]TDSheet!$A:$F,6,0)</f>
        <v>127</v>
      </c>
      <c r="J16" s="14">
        <f t="shared" si="9"/>
        <v>-18</v>
      </c>
      <c r="K16" s="14">
        <f>VLOOKUP(A:A,[1]TDSheet!$A:$M,13,0)</f>
        <v>0</v>
      </c>
      <c r="L16" s="14">
        <f>VLOOKUP(A:A,[1]TDSheet!$A:$N,14,0)</f>
        <v>40</v>
      </c>
      <c r="M16" s="14">
        <f>VLOOKUP(A:A,[1]TDSheet!$A:$Q,17,0)</f>
        <v>160</v>
      </c>
      <c r="N16" s="14" t="e">
        <f>VLOOKUP(A:A,[1]TDSheet!$A:$R,18,0)</f>
        <v>#REF!</v>
      </c>
      <c r="O16" s="14" t="e">
        <f>VLOOKUP(A:A,[1]TDSheet!$A:$T,20,0)</f>
        <v>#REF!</v>
      </c>
      <c r="P16" s="14"/>
      <c r="Q16" s="14"/>
      <c r="R16" s="14"/>
      <c r="S16" s="14">
        <f t="shared" si="10"/>
        <v>21.8</v>
      </c>
      <c r="T16" s="16"/>
      <c r="U16" s="17" t="e">
        <f t="shared" si="11"/>
        <v>#REF!</v>
      </c>
      <c r="V16" s="14">
        <f t="shared" si="12"/>
        <v>3.5321100917431192</v>
      </c>
      <c r="W16" s="14"/>
      <c r="X16" s="14"/>
      <c r="Y16" s="14">
        <f>VLOOKUP(A:A,[1]TDSheet!$A:$Z,26,0)</f>
        <v>19.2</v>
      </c>
      <c r="Z16" s="14">
        <f>VLOOKUP(A:A,[1]TDSheet!$A:$AA,27,0)</f>
        <v>21</v>
      </c>
      <c r="AA16" s="14">
        <f>VLOOKUP(A:A,[1]TDSheet!$A:$S,19,0)</f>
        <v>26.6</v>
      </c>
      <c r="AB16" s="14">
        <f>VLOOKUP(A:A,[3]TDSheet!$A:$D,4,0)</f>
        <v>15</v>
      </c>
      <c r="AC16" s="14" t="str">
        <f>VLOOKUP(A:A,[1]TDSheet!$A:$AC,29,0)</f>
        <v>костик</v>
      </c>
      <c r="AD16" s="14" t="str">
        <f>VLOOKUP(A:A,[1]TDSheet!$A:$AD,30,0)</f>
        <v>костик</v>
      </c>
      <c r="AE16" s="14">
        <f t="shared" si="13"/>
        <v>0</v>
      </c>
      <c r="AF16" s="14"/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675.077</v>
      </c>
      <c r="D17" s="8">
        <v>111.68600000000001</v>
      </c>
      <c r="E17" s="8">
        <v>507.93200000000002</v>
      </c>
      <c r="F17" s="8">
        <v>267.983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488.45</v>
      </c>
      <c r="J17" s="14">
        <f t="shared" si="9"/>
        <v>19.482000000000028</v>
      </c>
      <c r="K17" s="14">
        <f>VLOOKUP(A:A,[1]TDSheet!$A:$M,13,0)</f>
        <v>0</v>
      </c>
      <c r="L17" s="14">
        <f>VLOOKUP(A:A,[1]TDSheet!$A:$N,14,0)</f>
        <v>250</v>
      </c>
      <c r="M17" s="14">
        <f>VLOOKUP(A:A,[1]TDSheet!$A:$Q,17,0)</f>
        <v>200</v>
      </c>
      <c r="N17" s="14">
        <f>VLOOKUP(A:A,[1]TDSheet!$A:$R,18,0)</f>
        <v>100</v>
      </c>
      <c r="O17" s="14">
        <f>VLOOKUP(A:A,[1]TDSheet!$A:$T,20,0)</f>
        <v>200</v>
      </c>
      <c r="P17" s="14"/>
      <c r="Q17" s="14"/>
      <c r="R17" s="14"/>
      <c r="S17" s="14">
        <f t="shared" si="10"/>
        <v>101.5864</v>
      </c>
      <c r="T17" s="16"/>
      <c r="U17" s="17">
        <f t="shared" si="11"/>
        <v>10.020859091374435</v>
      </c>
      <c r="V17" s="14">
        <f t="shared" si="12"/>
        <v>2.6379810683319818</v>
      </c>
      <c r="W17" s="14"/>
      <c r="X17" s="14"/>
      <c r="Y17" s="14">
        <f>VLOOKUP(A:A,[1]TDSheet!$A:$Z,26,0)</f>
        <v>96.419799999999995</v>
      </c>
      <c r="Z17" s="14">
        <f>VLOOKUP(A:A,[1]TDSheet!$A:$AA,27,0)</f>
        <v>89.6404</v>
      </c>
      <c r="AA17" s="14">
        <f>VLOOKUP(A:A,[1]TDSheet!$A:$S,19,0)</f>
        <v>98.119600000000005</v>
      </c>
      <c r="AB17" s="14">
        <f>VLOOKUP(A:A,[3]TDSheet!$A:$D,4,0)</f>
        <v>76.322000000000003</v>
      </c>
      <c r="AC17" s="14">
        <f>VLOOKUP(A:A,[1]TDSheet!$A:$AC,29,0)</f>
        <v>0</v>
      </c>
      <c r="AD17" s="14">
        <f>VLOOKUP(A:A,[1]TDSheet!$A:$AD,30,0)</f>
        <v>0</v>
      </c>
      <c r="AE17" s="14">
        <f t="shared" si="13"/>
        <v>0</v>
      </c>
      <c r="AF17" s="14"/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730</v>
      </c>
      <c r="D18" s="8">
        <v>1405</v>
      </c>
      <c r="E18" s="8">
        <v>378</v>
      </c>
      <c r="F18" s="8">
        <v>1743</v>
      </c>
      <c r="G18" s="1">
        <f>VLOOKUP(A:A,[1]TDSheet!$A:$G,7,0)</f>
        <v>0.25</v>
      </c>
      <c r="H18" s="1">
        <f>VLOOKUP(A:A,[1]TDSheet!$A:$H,8,0)</f>
        <v>120</v>
      </c>
      <c r="I18" s="14">
        <f>VLOOKUP(A:A,[2]TDSheet!$A:$F,6,0)</f>
        <v>398</v>
      </c>
      <c r="J18" s="14">
        <f t="shared" si="9"/>
        <v>-20</v>
      </c>
      <c r="K18" s="14">
        <f>VLOOKUP(A:A,[1]TDSheet!$A:$M,13,0)</f>
        <v>0</v>
      </c>
      <c r="L18" s="14">
        <f>VLOOKUP(A:A,[1]TDSheet!$A:$N,14,0)</f>
        <v>0</v>
      </c>
      <c r="M18" s="14" t="e">
        <f>VLOOKUP(A:A,[1]TDSheet!$A:$Q,17,0)</f>
        <v>#REF!</v>
      </c>
      <c r="N18" s="14" t="e">
        <f>VLOOKUP(A:A,[1]TDSheet!$A:$R,18,0)</f>
        <v>#REF!</v>
      </c>
      <c r="O18" s="14">
        <f>VLOOKUP(A:A,[1]TDSheet!$A:$T,20,0)</f>
        <v>400</v>
      </c>
      <c r="P18" s="14"/>
      <c r="Q18" s="14"/>
      <c r="R18" s="14"/>
      <c r="S18" s="14">
        <f t="shared" si="10"/>
        <v>75.599999999999994</v>
      </c>
      <c r="T18" s="16"/>
      <c r="U18" s="17" t="e">
        <f t="shared" si="11"/>
        <v>#REF!</v>
      </c>
      <c r="V18" s="14">
        <f t="shared" si="12"/>
        <v>23.055555555555557</v>
      </c>
      <c r="W18" s="14"/>
      <c r="X18" s="14"/>
      <c r="Y18" s="14">
        <f>VLOOKUP(A:A,[1]TDSheet!$A:$Z,26,0)</f>
        <v>71.400000000000006</v>
      </c>
      <c r="Z18" s="14">
        <f>VLOOKUP(A:A,[1]TDSheet!$A:$AA,27,0)</f>
        <v>103.4</v>
      </c>
      <c r="AA18" s="14">
        <f>VLOOKUP(A:A,[1]TDSheet!$A:$S,19,0)</f>
        <v>82.8</v>
      </c>
      <c r="AB18" s="14">
        <f>VLOOKUP(A:A,[3]TDSheet!$A:$D,4,0)</f>
        <v>47</v>
      </c>
      <c r="AC18" s="14">
        <f>VLOOKUP(A:A,[1]TDSheet!$A:$AC,29,0)</f>
        <v>0</v>
      </c>
      <c r="AD18" s="14">
        <f>VLOOKUP(A:A,[1]TDSheet!$A:$AD,30,0)</f>
        <v>0</v>
      </c>
      <c r="AE18" s="14">
        <f t="shared" si="13"/>
        <v>0</v>
      </c>
      <c r="AF18" s="14"/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21.334</v>
      </c>
      <c r="D19" s="8">
        <v>77.930999999999997</v>
      </c>
      <c r="E19" s="8">
        <v>34.511000000000003</v>
      </c>
      <c r="F19" s="8">
        <v>31.655000000000001</v>
      </c>
      <c r="G19" s="1">
        <f>VLOOKUP(A:A,[1]TDSheet!$A:$G,7,0)</f>
        <v>1</v>
      </c>
      <c r="H19" s="1">
        <f>VLOOKUP(A:A,[1]TDSheet!$A:$H,8,0)</f>
        <v>30</v>
      </c>
      <c r="I19" s="14">
        <f>VLOOKUP(A:A,[2]TDSheet!$A:$F,6,0)</f>
        <v>34.9</v>
      </c>
      <c r="J19" s="14">
        <f t="shared" si="9"/>
        <v>-0.38899999999999579</v>
      </c>
      <c r="K19" s="14">
        <f>VLOOKUP(A:A,[1]TDSheet!$A:$M,13,0)</f>
        <v>0</v>
      </c>
      <c r="L19" s="14">
        <f>VLOOKUP(A:A,[1]TDSheet!$A:$N,14,0)</f>
        <v>10</v>
      </c>
      <c r="M19" s="14">
        <f>VLOOKUP(A:A,[1]TDSheet!$A:$Q,17,0)</f>
        <v>10</v>
      </c>
      <c r="N19" s="14">
        <f>VLOOKUP(A:A,[1]TDSheet!$A:$R,18,0)</f>
        <v>10</v>
      </c>
      <c r="O19" s="14" t="e">
        <f>VLOOKUP(A:A,[1]TDSheet!$A:$T,20,0)</f>
        <v>#REF!</v>
      </c>
      <c r="P19" s="14"/>
      <c r="Q19" s="14"/>
      <c r="R19" s="14"/>
      <c r="S19" s="14">
        <f t="shared" si="10"/>
        <v>6.9022000000000006</v>
      </c>
      <c r="T19" s="16"/>
      <c r="U19" s="17" t="e">
        <f t="shared" si="11"/>
        <v>#REF!</v>
      </c>
      <c r="V19" s="14">
        <f t="shared" si="12"/>
        <v>4.5862188867317668</v>
      </c>
      <c r="W19" s="14"/>
      <c r="X19" s="14"/>
      <c r="Y19" s="14">
        <f>VLOOKUP(A:A,[1]TDSheet!$A:$Z,26,0)</f>
        <v>5.3764000000000003</v>
      </c>
      <c r="Z19" s="14">
        <f>VLOOKUP(A:A,[1]TDSheet!$A:$AA,27,0)</f>
        <v>4.7492000000000001</v>
      </c>
      <c r="AA19" s="14">
        <f>VLOOKUP(A:A,[1]TDSheet!$A:$S,19,0)</f>
        <v>6.6046000000000005</v>
      </c>
      <c r="AB19" s="14">
        <f>VLOOKUP(A:A,[3]TDSheet!$A:$D,4,0)</f>
        <v>2.996</v>
      </c>
      <c r="AC19" s="14" t="str">
        <f>VLOOKUP(A:A,[1]TDSheet!$A:$AC,29,0)</f>
        <v>костик</v>
      </c>
      <c r="AD19" s="14">
        <f>VLOOKUP(A:A,[1]TDSheet!$A:$AD,30,0)</f>
        <v>0</v>
      </c>
      <c r="AE19" s="14">
        <f t="shared" si="13"/>
        <v>0</v>
      </c>
      <c r="AF19" s="14"/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325.76799999999997</v>
      </c>
      <c r="D20" s="8">
        <v>649.10699999999997</v>
      </c>
      <c r="E20" s="8">
        <v>510.50200000000001</v>
      </c>
      <c r="F20" s="8">
        <v>454.56099999999998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508.1</v>
      </c>
      <c r="J20" s="14">
        <f t="shared" si="9"/>
        <v>2.4019999999999868</v>
      </c>
      <c r="K20" s="14">
        <f>VLOOKUP(A:A,[1]TDSheet!$A:$M,13,0)</f>
        <v>0</v>
      </c>
      <c r="L20" s="14">
        <f>VLOOKUP(A:A,[1]TDSheet!$A:$N,14,0)</f>
        <v>500</v>
      </c>
      <c r="M20" s="14" t="e">
        <f>VLOOKUP(A:A,[1]TDSheet!$A:$Q,17,0)</f>
        <v>#REF!</v>
      </c>
      <c r="N20" s="14" t="e">
        <f>VLOOKUP(A:A,[1]TDSheet!$A:$R,18,0)</f>
        <v>#REF!</v>
      </c>
      <c r="O20" s="14">
        <f>VLOOKUP(A:A,[1]TDSheet!$A:$T,20,0)</f>
        <v>200</v>
      </c>
      <c r="P20" s="14"/>
      <c r="Q20" s="14"/>
      <c r="R20" s="14"/>
      <c r="S20" s="14">
        <f t="shared" si="10"/>
        <v>102.10040000000001</v>
      </c>
      <c r="T20" s="16">
        <v>50</v>
      </c>
      <c r="U20" s="17" t="e">
        <f t="shared" si="11"/>
        <v>#REF!</v>
      </c>
      <c r="V20" s="14">
        <f t="shared" si="12"/>
        <v>4.4520981308594276</v>
      </c>
      <c r="W20" s="14"/>
      <c r="X20" s="14"/>
      <c r="Y20" s="14">
        <f>VLOOKUP(A:A,[1]TDSheet!$A:$Z,26,0)</f>
        <v>95.072599999999994</v>
      </c>
      <c r="Z20" s="14">
        <f>VLOOKUP(A:A,[1]TDSheet!$A:$AA,27,0)</f>
        <v>115.65619999999998</v>
      </c>
      <c r="AA20" s="14">
        <f>VLOOKUP(A:A,[1]TDSheet!$A:$S,19,0)</f>
        <v>104.0796</v>
      </c>
      <c r="AB20" s="14">
        <f>VLOOKUP(A:A,[3]TDSheet!$A:$D,4,0)</f>
        <v>64.525999999999996</v>
      </c>
      <c r="AC20" s="14">
        <f>VLOOKUP(A:A,[1]TDSheet!$A:$AC,29,0)</f>
        <v>0</v>
      </c>
      <c r="AD20" s="14">
        <f>VLOOKUP(A:A,[1]TDSheet!$A:$AD,30,0)</f>
        <v>0</v>
      </c>
      <c r="AE20" s="14">
        <f t="shared" si="13"/>
        <v>50</v>
      </c>
      <c r="AF20" s="14"/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1259</v>
      </c>
      <c r="D21" s="8">
        <v>2026</v>
      </c>
      <c r="E21" s="8">
        <v>754</v>
      </c>
      <c r="F21" s="8">
        <v>2505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782</v>
      </c>
      <c r="J21" s="14">
        <f t="shared" si="9"/>
        <v>-28</v>
      </c>
      <c r="K21" s="14">
        <f>VLOOKUP(A:A,[1]TDSheet!$A:$M,13,0)</f>
        <v>0</v>
      </c>
      <c r="L21" s="14">
        <f>VLOOKUP(A:A,[1]TDSheet!$A:$N,14,0)</f>
        <v>0</v>
      </c>
      <c r="M21" s="14" t="e">
        <f>VLOOKUP(A:A,[1]TDSheet!$A:$Q,17,0)</f>
        <v>#REF!</v>
      </c>
      <c r="N21" s="14" t="e">
        <f>VLOOKUP(A:A,[1]TDSheet!$A:$R,18,0)</f>
        <v>#REF!</v>
      </c>
      <c r="O21" s="14">
        <f>VLOOKUP(A:A,[1]TDSheet!$A:$T,20,0)</f>
        <v>1200</v>
      </c>
      <c r="P21" s="14"/>
      <c r="Q21" s="14"/>
      <c r="R21" s="14"/>
      <c r="S21" s="14">
        <f t="shared" si="10"/>
        <v>150.80000000000001</v>
      </c>
      <c r="T21" s="16"/>
      <c r="U21" s="17" t="e">
        <f t="shared" si="11"/>
        <v>#REF!</v>
      </c>
      <c r="V21" s="14">
        <f t="shared" si="12"/>
        <v>16.611405835543767</v>
      </c>
      <c r="W21" s="14"/>
      <c r="X21" s="14"/>
      <c r="Y21" s="14">
        <f>VLOOKUP(A:A,[1]TDSheet!$A:$Z,26,0)</f>
        <v>154.4</v>
      </c>
      <c r="Z21" s="14">
        <f>VLOOKUP(A:A,[1]TDSheet!$A:$AA,27,0)</f>
        <v>177.4</v>
      </c>
      <c r="AA21" s="14">
        <f>VLOOKUP(A:A,[1]TDSheet!$A:$S,19,0)</f>
        <v>157.19999999999999</v>
      </c>
      <c r="AB21" s="14">
        <f>VLOOKUP(A:A,[3]TDSheet!$A:$D,4,0)</f>
        <v>114</v>
      </c>
      <c r="AC21" s="14">
        <f>VLOOKUP(A:A,[1]TDSheet!$A:$AC,29,0)</f>
        <v>0</v>
      </c>
      <c r="AD21" s="14">
        <f>VLOOKUP(A:A,[1]TDSheet!$A:$AD,30,0)</f>
        <v>0</v>
      </c>
      <c r="AE21" s="14">
        <f t="shared" si="13"/>
        <v>0</v>
      </c>
      <c r="AF21" s="14"/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756.59</v>
      </c>
      <c r="D22" s="8">
        <v>908.52</v>
      </c>
      <c r="E22" s="8">
        <v>1192.8610000000001</v>
      </c>
      <c r="F22" s="8">
        <v>460.423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1160.9490000000001</v>
      </c>
      <c r="J22" s="14">
        <f t="shared" si="9"/>
        <v>31.912000000000035</v>
      </c>
      <c r="K22" s="14">
        <f>VLOOKUP(A:A,[1]TDSheet!$A:$M,13,0)</f>
        <v>300</v>
      </c>
      <c r="L22" s="14">
        <f>VLOOKUP(A:A,[1]TDSheet!$A:$N,14,0)</f>
        <v>600</v>
      </c>
      <c r="M22" s="14">
        <f>VLOOKUP(A:A,[1]TDSheet!$A:$Q,17,0)</f>
        <v>400</v>
      </c>
      <c r="N22" s="14">
        <f>VLOOKUP(A:A,[1]TDSheet!$A:$R,18,0)</f>
        <v>200</v>
      </c>
      <c r="O22" s="14">
        <f>VLOOKUP(A:A,[1]TDSheet!$A:$T,20,0)</f>
        <v>700</v>
      </c>
      <c r="P22" s="14"/>
      <c r="Q22" s="14"/>
      <c r="R22" s="14"/>
      <c r="S22" s="14">
        <f t="shared" si="10"/>
        <v>238.57220000000001</v>
      </c>
      <c r="T22" s="16">
        <v>200</v>
      </c>
      <c r="U22" s="17">
        <f t="shared" si="11"/>
        <v>11.989758236709893</v>
      </c>
      <c r="V22" s="14">
        <f t="shared" si="12"/>
        <v>1.92991052603782</v>
      </c>
      <c r="W22" s="14"/>
      <c r="X22" s="14"/>
      <c r="Y22" s="14">
        <f>VLOOKUP(A:A,[1]TDSheet!$A:$Z,26,0)</f>
        <v>178.28479999999999</v>
      </c>
      <c r="Z22" s="14">
        <f>VLOOKUP(A:A,[1]TDSheet!$A:$AA,27,0)</f>
        <v>188.4846</v>
      </c>
      <c r="AA22" s="14">
        <f>VLOOKUP(A:A,[1]TDSheet!$A:$S,19,0)</f>
        <v>247.2534</v>
      </c>
      <c r="AB22" s="14">
        <f>VLOOKUP(A:A,[3]TDSheet!$A:$D,4,0)</f>
        <v>158.72300000000001</v>
      </c>
      <c r="AC22" s="14">
        <f>VLOOKUP(A:A,[1]TDSheet!$A:$AC,29,0)</f>
        <v>0</v>
      </c>
      <c r="AD22" s="14">
        <f>VLOOKUP(A:A,[1]TDSheet!$A:$AD,30,0)</f>
        <v>0</v>
      </c>
      <c r="AE22" s="14">
        <f t="shared" si="13"/>
        <v>200</v>
      </c>
      <c r="AF22" s="14"/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105</v>
      </c>
      <c r="D23" s="8">
        <v>326</v>
      </c>
      <c r="E23" s="8">
        <v>266</v>
      </c>
      <c r="F23" s="8">
        <v>157</v>
      </c>
      <c r="G23" s="1">
        <f>VLOOKUP(A:A,[1]TDSheet!$A:$G,7,0)</f>
        <v>0.15</v>
      </c>
      <c r="H23" s="1">
        <f>VLOOKUP(A:A,[1]TDSheet!$A:$H,8,0)</f>
        <v>60</v>
      </c>
      <c r="I23" s="14">
        <f>VLOOKUP(A:A,[2]TDSheet!$A:$F,6,0)</f>
        <v>281</v>
      </c>
      <c r="J23" s="14">
        <f t="shared" si="9"/>
        <v>-15</v>
      </c>
      <c r="K23" s="14">
        <f>VLOOKUP(A:A,[1]TDSheet!$A:$M,13,0)</f>
        <v>0</v>
      </c>
      <c r="L23" s="14">
        <f>VLOOKUP(A:A,[1]TDSheet!$A:$N,14,0)</f>
        <v>120</v>
      </c>
      <c r="M23" s="14">
        <f>VLOOKUP(A:A,[1]TDSheet!$A:$Q,17,0)</f>
        <v>80</v>
      </c>
      <c r="N23" s="14">
        <f>VLOOKUP(A:A,[1]TDSheet!$A:$R,18,0)</f>
        <v>80</v>
      </c>
      <c r="O23" s="14" t="e">
        <f>VLOOKUP(A:A,[1]TDSheet!$A:$T,20,0)</f>
        <v>#REF!</v>
      </c>
      <c r="P23" s="14"/>
      <c r="Q23" s="14"/>
      <c r="R23" s="14"/>
      <c r="S23" s="14">
        <f t="shared" si="10"/>
        <v>53.2</v>
      </c>
      <c r="T23" s="16"/>
      <c r="U23" s="17" t="e">
        <f t="shared" si="11"/>
        <v>#REF!</v>
      </c>
      <c r="V23" s="14">
        <f t="shared" si="12"/>
        <v>2.9511278195488719</v>
      </c>
      <c r="W23" s="14"/>
      <c r="X23" s="14"/>
      <c r="Y23" s="14">
        <f>VLOOKUP(A:A,[1]TDSheet!$A:$Z,26,0)</f>
        <v>47</v>
      </c>
      <c r="Z23" s="14">
        <f>VLOOKUP(A:A,[1]TDSheet!$A:$AA,27,0)</f>
        <v>50.4</v>
      </c>
      <c r="AA23" s="14">
        <f>VLOOKUP(A:A,[1]TDSheet!$A:$S,19,0)</f>
        <v>55.6</v>
      </c>
      <c r="AB23" s="14">
        <f>VLOOKUP(A:A,[3]TDSheet!$A:$D,4,0)</f>
        <v>49</v>
      </c>
      <c r="AC23" s="14" t="str">
        <f>VLOOKUP(A:A,[1]TDSheet!$A:$AC,29,0)</f>
        <v>увел</v>
      </c>
      <c r="AD23" s="14" t="str">
        <f>VLOOKUP(A:A,[1]TDSheet!$A:$AD,30,0)</f>
        <v>увел</v>
      </c>
      <c r="AE23" s="14">
        <f t="shared" si="13"/>
        <v>0</v>
      </c>
      <c r="AF23" s="14"/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1999</v>
      </c>
      <c r="D24" s="8">
        <v>1212</v>
      </c>
      <c r="E24" s="8">
        <v>1711</v>
      </c>
      <c r="F24" s="8">
        <v>1443</v>
      </c>
      <c r="G24" s="1">
        <f>VLOOKUP(A:A,[1]TDSheet!$A:$G,7,0)</f>
        <v>0.12</v>
      </c>
      <c r="H24" s="1">
        <f>VLOOKUP(A:A,[1]TDSheet!$A:$H,8,0)</f>
        <v>60</v>
      </c>
      <c r="I24" s="14">
        <f>VLOOKUP(A:A,[2]TDSheet!$A:$F,6,0)</f>
        <v>1773</v>
      </c>
      <c r="J24" s="14">
        <f t="shared" si="9"/>
        <v>-62</v>
      </c>
      <c r="K24" s="14">
        <f>VLOOKUP(A:A,[1]TDSheet!$A:$M,13,0)</f>
        <v>0</v>
      </c>
      <c r="L24" s="14">
        <f>VLOOKUP(A:A,[1]TDSheet!$A:$N,14,0)</f>
        <v>800</v>
      </c>
      <c r="M24" s="14">
        <f>VLOOKUP(A:A,[1]TDSheet!$A:$Q,17,0)</f>
        <v>200</v>
      </c>
      <c r="N24" s="14">
        <f>VLOOKUP(A:A,[1]TDSheet!$A:$R,18,0)</f>
        <v>400</v>
      </c>
      <c r="O24" s="14" t="e">
        <f>VLOOKUP(A:A,[1]TDSheet!$A:$T,20,0)</f>
        <v>#REF!</v>
      </c>
      <c r="P24" s="14"/>
      <c r="Q24" s="14"/>
      <c r="R24" s="14"/>
      <c r="S24" s="14">
        <f t="shared" si="10"/>
        <v>342.2</v>
      </c>
      <c r="T24" s="16"/>
      <c r="U24" s="17" t="e">
        <f t="shared" si="11"/>
        <v>#REF!</v>
      </c>
      <c r="V24" s="14">
        <f t="shared" si="12"/>
        <v>4.2168322618351839</v>
      </c>
      <c r="W24" s="14"/>
      <c r="X24" s="14"/>
      <c r="Y24" s="14">
        <f>VLOOKUP(A:A,[1]TDSheet!$A:$Z,26,0)</f>
        <v>448.6</v>
      </c>
      <c r="Z24" s="14">
        <f>VLOOKUP(A:A,[1]TDSheet!$A:$AA,27,0)</f>
        <v>362</v>
      </c>
      <c r="AA24" s="14">
        <f>VLOOKUP(A:A,[1]TDSheet!$A:$S,19,0)</f>
        <v>360.2</v>
      </c>
      <c r="AB24" s="14">
        <f>VLOOKUP(A:A,[3]TDSheet!$A:$D,4,0)</f>
        <v>299</v>
      </c>
      <c r="AC24" s="14">
        <f>VLOOKUP(A:A,[1]TDSheet!$A:$AC,29,0)</f>
        <v>0</v>
      </c>
      <c r="AD24" s="14">
        <f>VLOOKUP(A:A,[1]TDSheet!$A:$AD,30,0)</f>
        <v>0</v>
      </c>
      <c r="AE24" s="14">
        <f t="shared" si="13"/>
        <v>0</v>
      </c>
      <c r="AF24" s="14"/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109.131</v>
      </c>
      <c r="D25" s="8">
        <v>364.488</v>
      </c>
      <c r="E25" s="8">
        <v>251.66900000000001</v>
      </c>
      <c r="F25" s="8">
        <v>217.928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256.7</v>
      </c>
      <c r="J25" s="14">
        <f t="shared" si="9"/>
        <v>-5.0309999999999775</v>
      </c>
      <c r="K25" s="14">
        <f>VLOOKUP(A:A,[1]TDSheet!$A:$M,13,0)</f>
        <v>0</v>
      </c>
      <c r="L25" s="14">
        <f>VLOOKUP(A:A,[1]TDSheet!$A:$N,14,0)</f>
        <v>180</v>
      </c>
      <c r="M25" s="14" t="e">
        <f>VLOOKUP(A:A,[1]TDSheet!$A:$Q,17,0)</f>
        <v>#REF!</v>
      </c>
      <c r="N25" s="14" t="e">
        <f>VLOOKUP(A:A,[1]TDSheet!$A:$R,18,0)</f>
        <v>#REF!</v>
      </c>
      <c r="O25" s="14" t="e">
        <f>VLOOKUP(A:A,[1]TDSheet!$A:$T,20,0)</f>
        <v>#REF!</v>
      </c>
      <c r="P25" s="14"/>
      <c r="Q25" s="14"/>
      <c r="R25" s="14"/>
      <c r="S25" s="14">
        <f t="shared" si="10"/>
        <v>50.333800000000004</v>
      </c>
      <c r="T25" s="16"/>
      <c r="U25" s="17" t="e">
        <f t="shared" si="11"/>
        <v>#REF!</v>
      </c>
      <c r="V25" s="14">
        <f t="shared" si="12"/>
        <v>4.3296552217396655</v>
      </c>
      <c r="W25" s="14"/>
      <c r="X25" s="14"/>
      <c r="Y25" s="14">
        <f>VLOOKUP(A:A,[1]TDSheet!$A:$Z,26,0)</f>
        <v>46.419600000000003</v>
      </c>
      <c r="Z25" s="14">
        <f>VLOOKUP(A:A,[1]TDSheet!$A:$AA,27,0)</f>
        <v>59.419399999999996</v>
      </c>
      <c r="AA25" s="14">
        <f>VLOOKUP(A:A,[1]TDSheet!$A:$S,19,0)</f>
        <v>50.855800000000002</v>
      </c>
      <c r="AB25" s="14">
        <f>VLOOKUP(A:A,[3]TDSheet!$A:$D,4,0)</f>
        <v>32.889000000000003</v>
      </c>
      <c r="AC25" s="14" t="e">
        <f>VLOOKUP(A:A,[1]TDSheet!$A:$AC,29,0)</f>
        <v>#N/A</v>
      </c>
      <c r="AD25" s="14" t="e">
        <f>VLOOKUP(A:A,[1]TDSheet!$A:$AD,30,0)</f>
        <v>#N/A</v>
      </c>
      <c r="AE25" s="14">
        <f t="shared" si="13"/>
        <v>0</v>
      </c>
      <c r="AF25" s="14"/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1409</v>
      </c>
      <c r="D26" s="8">
        <v>2413</v>
      </c>
      <c r="E26" s="8">
        <v>835</v>
      </c>
      <c r="F26" s="8">
        <v>2951</v>
      </c>
      <c r="G26" s="1">
        <f>VLOOKUP(A:A,[1]TDSheet!$A:$G,7,0)</f>
        <v>0.25</v>
      </c>
      <c r="H26" s="1">
        <f>VLOOKUP(A:A,[1]TDSheet!$A:$H,8,0)</f>
        <v>120</v>
      </c>
      <c r="I26" s="14">
        <f>VLOOKUP(A:A,[2]TDSheet!$A:$F,6,0)</f>
        <v>874</v>
      </c>
      <c r="J26" s="14">
        <f t="shared" si="9"/>
        <v>-39</v>
      </c>
      <c r="K26" s="14">
        <f>VLOOKUP(A:A,[1]TDSheet!$A:$M,13,0)</f>
        <v>0</v>
      </c>
      <c r="L26" s="14">
        <f>VLOOKUP(A:A,[1]TDSheet!$A:$N,14,0)</f>
        <v>0</v>
      </c>
      <c r="M26" s="14" t="e">
        <f>VLOOKUP(A:A,[1]TDSheet!$A:$Q,17,0)</f>
        <v>#REF!</v>
      </c>
      <c r="N26" s="14" t="e">
        <f>VLOOKUP(A:A,[1]TDSheet!$A:$R,18,0)</f>
        <v>#REF!</v>
      </c>
      <c r="O26" s="14">
        <f>VLOOKUP(A:A,[1]TDSheet!$A:$T,20,0)</f>
        <v>1000</v>
      </c>
      <c r="P26" s="14"/>
      <c r="Q26" s="14"/>
      <c r="R26" s="14"/>
      <c r="S26" s="14">
        <f t="shared" si="10"/>
        <v>167</v>
      </c>
      <c r="T26" s="16"/>
      <c r="U26" s="17" t="e">
        <f t="shared" si="11"/>
        <v>#REF!</v>
      </c>
      <c r="V26" s="14">
        <f t="shared" si="12"/>
        <v>17.67065868263473</v>
      </c>
      <c r="W26" s="14"/>
      <c r="X26" s="14"/>
      <c r="Y26" s="14">
        <f>VLOOKUP(A:A,[1]TDSheet!$A:$Z,26,0)</f>
        <v>147.6</v>
      </c>
      <c r="Z26" s="14">
        <f>VLOOKUP(A:A,[1]TDSheet!$A:$AA,27,0)</f>
        <v>205.2</v>
      </c>
      <c r="AA26" s="14">
        <f>VLOOKUP(A:A,[1]TDSheet!$A:$S,19,0)</f>
        <v>168.2</v>
      </c>
      <c r="AB26" s="14">
        <f>VLOOKUP(A:A,[3]TDSheet!$A:$D,4,0)</f>
        <v>142</v>
      </c>
      <c r="AC26" s="14">
        <f>VLOOKUP(A:A,[1]TDSheet!$A:$AC,29,0)</f>
        <v>0</v>
      </c>
      <c r="AD26" s="14">
        <f>VLOOKUP(A:A,[1]TDSheet!$A:$AD,30,0)</f>
        <v>0</v>
      </c>
      <c r="AE26" s="14">
        <f t="shared" si="13"/>
        <v>0</v>
      </c>
      <c r="AF26" s="14"/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75.527000000000001</v>
      </c>
      <c r="D27" s="8">
        <v>147.471</v>
      </c>
      <c r="E27" s="8">
        <v>62.68</v>
      </c>
      <c r="F27" s="8">
        <v>159.83500000000001</v>
      </c>
      <c r="G27" s="1">
        <f>VLOOKUP(A:A,[1]TDSheet!$A:$G,7,0)</f>
        <v>1</v>
      </c>
      <c r="H27" s="1">
        <f>VLOOKUP(A:A,[1]TDSheet!$A:$H,8,0)</f>
        <v>120</v>
      </c>
      <c r="I27" s="14">
        <f>VLOOKUP(A:A,[2]TDSheet!$A:$F,6,0)</f>
        <v>61.75</v>
      </c>
      <c r="J27" s="14">
        <f t="shared" si="9"/>
        <v>0.92999999999999972</v>
      </c>
      <c r="K27" s="14">
        <f>VLOOKUP(A:A,[1]TDSheet!$A:$M,13,0)</f>
        <v>0</v>
      </c>
      <c r="L27" s="14">
        <f>VLOOKUP(A:A,[1]TDSheet!$A:$N,14,0)</f>
        <v>0</v>
      </c>
      <c r="M27" s="14" t="e">
        <f>VLOOKUP(A:A,[1]TDSheet!$A:$Q,17,0)</f>
        <v>#REF!</v>
      </c>
      <c r="N27" s="14" t="e">
        <f>VLOOKUP(A:A,[1]TDSheet!$A:$R,18,0)</f>
        <v>#REF!</v>
      </c>
      <c r="O27" s="14">
        <f>VLOOKUP(A:A,[1]TDSheet!$A:$T,20,0)</f>
        <v>200</v>
      </c>
      <c r="P27" s="14"/>
      <c r="Q27" s="14"/>
      <c r="R27" s="14"/>
      <c r="S27" s="14">
        <f t="shared" si="10"/>
        <v>12.536</v>
      </c>
      <c r="T27" s="16"/>
      <c r="U27" s="17" t="e">
        <f t="shared" si="11"/>
        <v>#REF!</v>
      </c>
      <c r="V27" s="14">
        <f t="shared" si="12"/>
        <v>12.750079770261648</v>
      </c>
      <c r="W27" s="14"/>
      <c r="X27" s="14"/>
      <c r="Y27" s="14">
        <f>VLOOKUP(A:A,[1]TDSheet!$A:$Z,26,0)</f>
        <v>11.1858</v>
      </c>
      <c r="Z27" s="14">
        <f>VLOOKUP(A:A,[1]TDSheet!$A:$AA,27,0)</f>
        <v>12.216200000000001</v>
      </c>
      <c r="AA27" s="14">
        <f>VLOOKUP(A:A,[1]TDSheet!$A:$S,19,0)</f>
        <v>13.004799999999999</v>
      </c>
      <c r="AB27" s="14">
        <f>VLOOKUP(A:A,[3]TDSheet!$A:$D,4,0)</f>
        <v>6.7560000000000002</v>
      </c>
      <c r="AC27" s="14">
        <f>VLOOKUP(A:A,[1]TDSheet!$A:$AC,29,0)</f>
        <v>0</v>
      </c>
      <c r="AD27" s="14">
        <f>VLOOKUP(A:A,[1]TDSheet!$A:$AD,30,0)</f>
        <v>0</v>
      </c>
      <c r="AE27" s="14">
        <f t="shared" si="13"/>
        <v>0</v>
      </c>
      <c r="AF27" s="14"/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9</v>
      </c>
      <c r="C28" s="8">
        <v>452.81200000000001</v>
      </c>
      <c r="D28" s="8">
        <v>311.00799999999998</v>
      </c>
      <c r="E28" s="8">
        <v>408.46300000000002</v>
      </c>
      <c r="F28" s="8">
        <v>345.76900000000001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391.6</v>
      </c>
      <c r="J28" s="14">
        <f t="shared" si="9"/>
        <v>16.863</v>
      </c>
      <c r="K28" s="14">
        <f>VLOOKUP(A:A,[1]TDSheet!$A:$M,13,0)</f>
        <v>0</v>
      </c>
      <c r="L28" s="14">
        <f>VLOOKUP(A:A,[1]TDSheet!$A:$N,14,0)</f>
        <v>200</v>
      </c>
      <c r="M28" s="14" t="e">
        <f>VLOOKUP(A:A,[1]TDSheet!$A:$Q,17,0)</f>
        <v>#REF!</v>
      </c>
      <c r="N28" s="14">
        <f>VLOOKUP(A:A,[1]TDSheet!$A:$R,18,0)</f>
        <v>100</v>
      </c>
      <c r="O28" s="14">
        <f>VLOOKUP(A:A,[1]TDSheet!$A:$T,20,0)</f>
        <v>200</v>
      </c>
      <c r="P28" s="14"/>
      <c r="Q28" s="14"/>
      <c r="R28" s="14"/>
      <c r="S28" s="14">
        <f t="shared" si="10"/>
        <v>81.692599999999999</v>
      </c>
      <c r="T28" s="16"/>
      <c r="U28" s="17" t="e">
        <f t="shared" si="11"/>
        <v>#REF!</v>
      </c>
      <c r="V28" s="14">
        <f t="shared" si="12"/>
        <v>4.2325620680453309</v>
      </c>
      <c r="W28" s="14"/>
      <c r="X28" s="14"/>
      <c r="Y28" s="14">
        <f>VLOOKUP(A:A,[1]TDSheet!$A:$Z,26,0)</f>
        <v>69.994</v>
      </c>
      <c r="Z28" s="14">
        <f>VLOOKUP(A:A,[1]TDSheet!$A:$AA,27,0)</f>
        <v>72.631600000000006</v>
      </c>
      <c r="AA28" s="14">
        <f>VLOOKUP(A:A,[1]TDSheet!$A:$S,19,0)</f>
        <v>79.794200000000004</v>
      </c>
      <c r="AB28" s="14">
        <f>VLOOKUP(A:A,[3]TDSheet!$A:$D,4,0)</f>
        <v>81.796999999999997</v>
      </c>
      <c r="AC28" s="14">
        <f>VLOOKUP(A:A,[1]TDSheet!$A:$AC,29,0)</f>
        <v>0</v>
      </c>
      <c r="AD28" s="14">
        <f>VLOOKUP(A:A,[1]TDSheet!$A:$AD,30,0)</f>
        <v>0</v>
      </c>
      <c r="AE28" s="14">
        <f t="shared" si="13"/>
        <v>0</v>
      </c>
      <c r="AF28" s="14"/>
      <c r="AG28" s="14"/>
      <c r="AH28" s="14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260</v>
      </c>
      <c r="D29" s="8">
        <v>2046</v>
      </c>
      <c r="E29" s="8">
        <v>1088</v>
      </c>
      <c r="F29" s="8">
        <v>1181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1130</v>
      </c>
      <c r="J29" s="14">
        <f t="shared" si="9"/>
        <v>-42</v>
      </c>
      <c r="K29" s="14">
        <f>VLOOKUP(A:A,[1]TDSheet!$A:$M,13,0)</f>
        <v>0</v>
      </c>
      <c r="L29" s="14">
        <f>VLOOKUP(A:A,[1]TDSheet!$A:$N,14,0)</f>
        <v>400</v>
      </c>
      <c r="M29" s="14">
        <f>VLOOKUP(A:A,[1]TDSheet!$A:$Q,17,0)</f>
        <v>120</v>
      </c>
      <c r="N29" s="14">
        <f>VLOOKUP(A:A,[1]TDSheet!$A:$R,18,0)</f>
        <v>200</v>
      </c>
      <c r="O29" s="14">
        <f>VLOOKUP(A:A,[1]TDSheet!$A:$T,20,0)</f>
        <v>1000</v>
      </c>
      <c r="P29" s="14"/>
      <c r="Q29" s="14"/>
      <c r="R29" s="14"/>
      <c r="S29" s="14">
        <f t="shared" si="10"/>
        <v>217.6</v>
      </c>
      <c r="T29" s="16"/>
      <c r="U29" s="17">
        <f t="shared" si="11"/>
        <v>13.331801470588236</v>
      </c>
      <c r="V29" s="14">
        <f t="shared" si="12"/>
        <v>5.4273897058823533</v>
      </c>
      <c r="W29" s="14"/>
      <c r="X29" s="14"/>
      <c r="Y29" s="14">
        <f>VLOOKUP(A:A,[1]TDSheet!$A:$Z,26,0)</f>
        <v>165.4</v>
      </c>
      <c r="Z29" s="14">
        <f>VLOOKUP(A:A,[1]TDSheet!$A:$AA,27,0)</f>
        <v>223.6</v>
      </c>
      <c r="AA29" s="14">
        <f>VLOOKUP(A:A,[1]TDSheet!$A:$S,19,0)</f>
        <v>232.8</v>
      </c>
      <c r="AB29" s="14">
        <f>VLOOKUP(A:A,[3]TDSheet!$A:$D,4,0)</f>
        <v>176</v>
      </c>
      <c r="AC29" s="14" t="str">
        <f>VLOOKUP(A:A,[1]TDSheet!$A:$AC,29,0)</f>
        <v>костик</v>
      </c>
      <c r="AD29" s="14">
        <f>VLOOKUP(A:A,[1]TDSheet!$A:$AD,30,0)</f>
        <v>0</v>
      </c>
      <c r="AE29" s="14">
        <f t="shared" si="13"/>
        <v>0</v>
      </c>
      <c r="AF29" s="14"/>
      <c r="AG29" s="14"/>
      <c r="AH29" s="14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1946</v>
      </c>
      <c r="D30" s="8">
        <v>1087</v>
      </c>
      <c r="E30" s="8">
        <v>1798</v>
      </c>
      <c r="F30" s="8">
        <v>1228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1809</v>
      </c>
      <c r="J30" s="14">
        <f t="shared" si="9"/>
        <v>-11</v>
      </c>
      <c r="K30" s="14">
        <f>VLOOKUP(A:A,[1]TDSheet!$A:$M,13,0)</f>
        <v>0</v>
      </c>
      <c r="L30" s="14">
        <f>VLOOKUP(A:A,[1]TDSheet!$A:$N,14,0)</f>
        <v>800</v>
      </c>
      <c r="M30" s="14">
        <f>VLOOKUP(A:A,[1]TDSheet!$A:$Q,17,0)</f>
        <v>320</v>
      </c>
      <c r="N30" s="14">
        <f>VLOOKUP(A:A,[1]TDSheet!$A:$R,18,0)</f>
        <v>400</v>
      </c>
      <c r="O30" s="14">
        <f>VLOOKUP(A:A,[1]TDSheet!$A:$T,20,0)</f>
        <v>1200</v>
      </c>
      <c r="P30" s="14"/>
      <c r="Q30" s="14"/>
      <c r="R30" s="14"/>
      <c r="S30" s="14">
        <f t="shared" si="10"/>
        <v>359.6</v>
      </c>
      <c r="T30" s="16"/>
      <c r="U30" s="17">
        <f t="shared" si="11"/>
        <v>10.978865406006673</v>
      </c>
      <c r="V30" s="14">
        <f t="shared" si="12"/>
        <v>3.4149054505005561</v>
      </c>
      <c r="W30" s="14"/>
      <c r="X30" s="14"/>
      <c r="Y30" s="14">
        <f>VLOOKUP(A:A,[1]TDSheet!$A:$Z,26,0)</f>
        <v>268</v>
      </c>
      <c r="Z30" s="14">
        <f>VLOOKUP(A:A,[1]TDSheet!$A:$AA,27,0)</f>
        <v>311.60000000000002</v>
      </c>
      <c r="AA30" s="14">
        <f>VLOOKUP(A:A,[1]TDSheet!$A:$S,19,0)</f>
        <v>358.4</v>
      </c>
      <c r="AB30" s="14">
        <f>VLOOKUP(A:A,[3]TDSheet!$A:$D,4,0)</f>
        <v>357</v>
      </c>
      <c r="AC30" s="14" t="str">
        <f>VLOOKUP(A:A,[1]TDSheet!$A:$AC,29,0)</f>
        <v>Виталик</v>
      </c>
      <c r="AD30" s="14" t="str">
        <f>VLOOKUP(A:A,[1]TDSheet!$A:$AD,30,0)</f>
        <v>увел</v>
      </c>
      <c r="AE30" s="14">
        <f t="shared" si="13"/>
        <v>0</v>
      </c>
      <c r="AF30" s="14"/>
      <c r="AG30" s="14"/>
      <c r="AH30" s="14"/>
    </row>
    <row r="31" spans="1:34" s="1" customFormat="1" ht="11.1" customHeight="1" outlineLevel="1" x14ac:dyDescent="0.2">
      <c r="A31" s="7" t="s">
        <v>101</v>
      </c>
      <c r="B31" s="7" t="s">
        <v>9</v>
      </c>
      <c r="C31" s="8">
        <v>14.627000000000001</v>
      </c>
      <c r="D31" s="8">
        <v>37.831000000000003</v>
      </c>
      <c r="E31" s="8">
        <v>30.939</v>
      </c>
      <c r="F31" s="8">
        <v>21.518999999999998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31.45</v>
      </c>
      <c r="J31" s="14">
        <f t="shared" si="9"/>
        <v>-0.51099999999999923</v>
      </c>
      <c r="K31" s="14">
        <f>VLOOKUP(A:A,[1]TDSheet!$A:$M,13,0)</f>
        <v>0</v>
      </c>
      <c r="L31" s="14">
        <f>VLOOKUP(A:A,[1]TDSheet!$A:$N,14,0)</f>
        <v>10</v>
      </c>
      <c r="M31" s="14">
        <f>VLOOKUP(A:A,[1]TDSheet!$A:$Q,17,0)</f>
        <v>10</v>
      </c>
      <c r="N31" s="14">
        <f>VLOOKUP(A:A,[1]TDSheet!$A:$R,18,0)</f>
        <v>10</v>
      </c>
      <c r="O31" s="14" t="e">
        <f>VLOOKUP(A:A,[1]TDSheet!$A:$T,20,0)</f>
        <v>#REF!</v>
      </c>
      <c r="P31" s="14"/>
      <c r="Q31" s="14"/>
      <c r="R31" s="14"/>
      <c r="S31" s="14">
        <f t="shared" si="10"/>
        <v>6.1878000000000002</v>
      </c>
      <c r="T31" s="16"/>
      <c r="U31" s="17" t="e">
        <f t="shared" si="11"/>
        <v>#REF!</v>
      </c>
      <c r="V31" s="14">
        <f t="shared" si="12"/>
        <v>3.4776495685057691</v>
      </c>
      <c r="W31" s="14"/>
      <c r="X31" s="14"/>
      <c r="Y31" s="14">
        <f>VLOOKUP(A:A,[1]TDSheet!$A:$Z,26,0)</f>
        <v>4.3146000000000004</v>
      </c>
      <c r="Z31" s="14">
        <f>VLOOKUP(A:A,[1]TDSheet!$A:$AA,27,0)</f>
        <v>5.6567999999999996</v>
      </c>
      <c r="AA31" s="14">
        <f>VLOOKUP(A:A,[1]TDSheet!$A:$S,19,0)</f>
        <v>5.6520000000000001</v>
      </c>
      <c r="AB31" s="14">
        <f>VLOOKUP(A:A,[3]TDSheet!$A:$D,4,0)</f>
        <v>4.0140000000000002</v>
      </c>
      <c r="AC31" s="14" t="str">
        <f>VLOOKUP(A:A,[1]TDSheet!$A:$AC,29,0)</f>
        <v>увел</v>
      </c>
      <c r="AD31" s="14" t="str">
        <f>VLOOKUP(A:A,[1]TDSheet!$A:$AD,30,0)</f>
        <v>костик</v>
      </c>
      <c r="AE31" s="14">
        <f t="shared" si="13"/>
        <v>0</v>
      </c>
      <c r="AF31" s="14"/>
      <c r="AG31" s="14"/>
      <c r="AH31" s="14"/>
    </row>
    <row r="32" spans="1:34" s="1" customFormat="1" ht="11.1" customHeight="1" outlineLevel="1" x14ac:dyDescent="0.2">
      <c r="A32" s="7" t="s">
        <v>34</v>
      </c>
      <c r="B32" s="7" t="s">
        <v>8</v>
      </c>
      <c r="C32" s="8">
        <v>268</v>
      </c>
      <c r="D32" s="8">
        <v>410</v>
      </c>
      <c r="E32" s="8">
        <v>360</v>
      </c>
      <c r="F32" s="8">
        <v>310</v>
      </c>
      <c r="G32" s="1">
        <f>VLOOKUP(A:A,[1]TDSheet!$A:$G,7,0)</f>
        <v>0.3</v>
      </c>
      <c r="H32" s="1" t="e">
        <f>VLOOKUP(A:A,[1]TDSheet!$A:$H,8,0)</f>
        <v>#N/A</v>
      </c>
      <c r="I32" s="14">
        <f>VLOOKUP(A:A,[2]TDSheet!$A:$F,6,0)</f>
        <v>368</v>
      </c>
      <c r="J32" s="14">
        <f t="shared" si="9"/>
        <v>-8</v>
      </c>
      <c r="K32" s="14">
        <f>VLOOKUP(A:A,[1]TDSheet!$A:$M,13,0)</f>
        <v>0</v>
      </c>
      <c r="L32" s="14">
        <f>VLOOKUP(A:A,[1]TDSheet!$A:$N,14,0)</f>
        <v>80</v>
      </c>
      <c r="M32" s="14">
        <f>VLOOKUP(A:A,[1]TDSheet!$A:$Q,17,0)</f>
        <v>80</v>
      </c>
      <c r="N32" s="14">
        <f>VLOOKUP(A:A,[1]TDSheet!$A:$R,18,0)</f>
        <v>80</v>
      </c>
      <c r="O32" s="14" t="e">
        <f>VLOOKUP(A:A,[1]TDSheet!$A:$T,20,0)</f>
        <v>#REF!</v>
      </c>
      <c r="P32" s="14"/>
      <c r="Q32" s="14"/>
      <c r="R32" s="14"/>
      <c r="S32" s="14">
        <f t="shared" si="10"/>
        <v>72</v>
      </c>
      <c r="T32" s="16">
        <v>40</v>
      </c>
      <c r="U32" s="17" t="e">
        <f t="shared" si="11"/>
        <v>#REF!</v>
      </c>
      <c r="V32" s="14">
        <f t="shared" si="12"/>
        <v>4.3055555555555554</v>
      </c>
      <c r="W32" s="14"/>
      <c r="X32" s="14"/>
      <c r="Y32" s="14">
        <f>VLOOKUP(A:A,[1]TDSheet!$A:$Z,26,0)</f>
        <v>81.8</v>
      </c>
      <c r="Z32" s="14">
        <f>VLOOKUP(A:A,[1]TDSheet!$A:$AA,27,0)</f>
        <v>78.400000000000006</v>
      </c>
      <c r="AA32" s="14">
        <f>VLOOKUP(A:A,[1]TDSheet!$A:$S,19,0)</f>
        <v>72.400000000000006</v>
      </c>
      <c r="AB32" s="14">
        <f>VLOOKUP(A:A,[3]TDSheet!$A:$D,4,0)</f>
        <v>77</v>
      </c>
      <c r="AC32" s="14" t="e">
        <f>VLOOKUP(A:A,[1]TDSheet!$A:$AC,29,0)</f>
        <v>#N/A</v>
      </c>
      <c r="AD32" s="14" t="e">
        <f>VLOOKUP(A:A,[1]TDSheet!$A:$AD,30,0)</f>
        <v>#N/A</v>
      </c>
      <c r="AE32" s="14">
        <f t="shared" si="13"/>
        <v>12</v>
      </c>
      <c r="AF32" s="14"/>
      <c r="AG32" s="14"/>
      <c r="AH32" s="14"/>
    </row>
    <row r="33" spans="1:34" s="1" customFormat="1" ht="11.1" customHeight="1" outlineLevel="1" x14ac:dyDescent="0.2">
      <c r="A33" s="7" t="s">
        <v>102</v>
      </c>
      <c r="B33" s="7" t="s">
        <v>8</v>
      </c>
      <c r="C33" s="8"/>
      <c r="D33" s="8">
        <v>401</v>
      </c>
      <c r="E33" s="8">
        <v>72</v>
      </c>
      <c r="F33" s="8">
        <v>328</v>
      </c>
      <c r="G33" s="1">
        <f>VLOOKUP(A:A,[1]TDSheet!$A:$G,7,0)</f>
        <v>0.15</v>
      </c>
      <c r="H33" s="1" t="e">
        <f>VLOOKUP(A:A,[1]TDSheet!$A:$H,8,0)</f>
        <v>#N/A</v>
      </c>
      <c r="I33" s="14">
        <f>VLOOKUP(A:A,[2]TDSheet!$A:$F,6,0)</f>
        <v>73</v>
      </c>
      <c r="J33" s="14">
        <f t="shared" si="9"/>
        <v>-1</v>
      </c>
      <c r="K33" s="14">
        <f>VLOOKUP(A:A,[1]TDSheet!$A:$M,13,0)</f>
        <v>0</v>
      </c>
      <c r="L33" s="14">
        <f>VLOOKUP(A:A,[1]TDSheet!$A:$N,14,0)</f>
        <v>0</v>
      </c>
      <c r="M33" s="14" t="e">
        <f>VLOOKUP(A:A,[1]TDSheet!$A:$Q,17,0)</f>
        <v>#REF!</v>
      </c>
      <c r="N33" s="14" t="e">
        <f>VLOOKUP(A:A,[1]TDSheet!$A:$R,18,0)</f>
        <v>#REF!</v>
      </c>
      <c r="O33" s="14" t="e">
        <f>VLOOKUP(A:A,[1]TDSheet!$A:$T,20,0)</f>
        <v>#REF!</v>
      </c>
      <c r="P33" s="14"/>
      <c r="Q33" s="14"/>
      <c r="R33" s="14"/>
      <c r="S33" s="14">
        <f t="shared" si="10"/>
        <v>14.4</v>
      </c>
      <c r="T33" s="16"/>
      <c r="U33" s="17" t="e">
        <f t="shared" si="11"/>
        <v>#REF!</v>
      </c>
      <c r="V33" s="14">
        <f t="shared" si="12"/>
        <v>22.777777777777779</v>
      </c>
      <c r="W33" s="14"/>
      <c r="X33" s="14"/>
      <c r="Y33" s="14">
        <f>VLOOKUP(A:A,[1]TDSheet!$A:$Z,26,0)</f>
        <v>0</v>
      </c>
      <c r="Z33" s="14">
        <f>VLOOKUP(A:A,[1]TDSheet!$A:$AA,27,0)</f>
        <v>0</v>
      </c>
      <c r="AA33" s="14">
        <f>VLOOKUP(A:A,[1]TDSheet!$A:$S,19,0)</f>
        <v>9.8000000000000007</v>
      </c>
      <c r="AB33" s="14">
        <f>VLOOKUP(A:A,[3]TDSheet!$A:$D,4,0)</f>
        <v>23</v>
      </c>
      <c r="AC33" s="18" t="str">
        <f>VLOOKUP(A:A,[1]TDSheet!$A:$AC,29,0)</f>
        <v>увел</v>
      </c>
      <c r="AD33" s="14" t="e">
        <f>VLOOKUP(A:A,[1]TDSheet!$A:$AD,30,0)</f>
        <v>#N/A</v>
      </c>
      <c r="AE33" s="14">
        <f t="shared" si="13"/>
        <v>0</v>
      </c>
      <c r="AF33" s="14"/>
      <c r="AG33" s="14"/>
      <c r="AH33" s="14"/>
    </row>
    <row r="34" spans="1:34" s="1" customFormat="1" ht="11.1" customHeight="1" outlineLevel="1" x14ac:dyDescent="0.2">
      <c r="A34" s="7" t="s">
        <v>35</v>
      </c>
      <c r="B34" s="7" t="s">
        <v>8</v>
      </c>
      <c r="C34" s="8">
        <v>542</v>
      </c>
      <c r="D34" s="8">
        <v>595</v>
      </c>
      <c r="E34" s="8">
        <v>641</v>
      </c>
      <c r="F34" s="8">
        <v>480</v>
      </c>
      <c r="G34" s="1">
        <f>VLOOKUP(A:A,[1]TDSheet!$A:$G,7,0)</f>
        <v>0.3</v>
      </c>
      <c r="H34" s="1" t="e">
        <f>VLOOKUP(A:A,[1]TDSheet!$A:$H,8,0)</f>
        <v>#N/A</v>
      </c>
      <c r="I34" s="14">
        <f>VLOOKUP(A:A,[2]TDSheet!$A:$F,6,0)</f>
        <v>654</v>
      </c>
      <c r="J34" s="14">
        <f t="shared" si="9"/>
        <v>-13</v>
      </c>
      <c r="K34" s="14">
        <f>VLOOKUP(A:A,[1]TDSheet!$A:$M,13,0)</f>
        <v>0</v>
      </c>
      <c r="L34" s="14">
        <f>VLOOKUP(A:A,[1]TDSheet!$A:$N,14,0)</f>
        <v>240</v>
      </c>
      <c r="M34" s="14">
        <f>VLOOKUP(A:A,[1]TDSheet!$A:$Q,17,0)</f>
        <v>160</v>
      </c>
      <c r="N34" s="14">
        <f>VLOOKUP(A:A,[1]TDSheet!$A:$R,18,0)</f>
        <v>120</v>
      </c>
      <c r="O34" s="14">
        <f>VLOOKUP(A:A,[1]TDSheet!$A:$T,20,0)</f>
        <v>240</v>
      </c>
      <c r="P34" s="14"/>
      <c r="Q34" s="14"/>
      <c r="R34" s="14"/>
      <c r="S34" s="14">
        <f t="shared" si="10"/>
        <v>128.19999999999999</v>
      </c>
      <c r="T34" s="16"/>
      <c r="U34" s="17">
        <f t="shared" si="11"/>
        <v>9.6723868954758192</v>
      </c>
      <c r="V34" s="14">
        <f t="shared" si="12"/>
        <v>3.74414976599064</v>
      </c>
      <c r="W34" s="14"/>
      <c r="X34" s="14"/>
      <c r="Y34" s="14">
        <f>VLOOKUP(A:A,[1]TDSheet!$A:$Z,26,0)</f>
        <v>121.2</v>
      </c>
      <c r="Z34" s="14">
        <f>VLOOKUP(A:A,[1]TDSheet!$A:$AA,27,0)</f>
        <v>121.2</v>
      </c>
      <c r="AA34" s="14">
        <f>VLOOKUP(A:A,[1]TDSheet!$A:$S,19,0)</f>
        <v>129.6</v>
      </c>
      <c r="AB34" s="14">
        <f>VLOOKUP(A:A,[3]TDSheet!$A:$D,4,0)</f>
        <v>99</v>
      </c>
      <c r="AC34" s="14" t="str">
        <f>VLOOKUP(A:A,[1]TDSheet!$A:$AC,29,0)</f>
        <v>костик</v>
      </c>
      <c r="AD34" s="14" t="e">
        <f>VLOOKUP(A:A,[1]TDSheet!$A:$AD,30,0)</f>
        <v>#N/A</v>
      </c>
      <c r="AE34" s="14">
        <f t="shared" si="13"/>
        <v>0</v>
      </c>
      <c r="AF34" s="14"/>
      <c r="AG34" s="14"/>
      <c r="AH34" s="14"/>
    </row>
    <row r="35" spans="1:34" s="1" customFormat="1" ht="11.1" customHeight="1" outlineLevel="1" x14ac:dyDescent="0.2">
      <c r="A35" s="7" t="s">
        <v>36</v>
      </c>
      <c r="B35" s="7" t="s">
        <v>8</v>
      </c>
      <c r="C35" s="8">
        <v>130</v>
      </c>
      <c r="D35" s="8">
        <v>1054</v>
      </c>
      <c r="E35" s="8">
        <v>442</v>
      </c>
      <c r="F35" s="8">
        <v>569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469</v>
      </c>
      <c r="J35" s="14">
        <f t="shared" si="9"/>
        <v>-27</v>
      </c>
      <c r="K35" s="14">
        <f>VLOOKUP(A:A,[1]TDSheet!$A:$M,13,0)</f>
        <v>0</v>
      </c>
      <c r="L35" s="14">
        <f>VLOOKUP(A:A,[1]TDSheet!$A:$N,14,0)</f>
        <v>0</v>
      </c>
      <c r="M35" s="14">
        <f>VLOOKUP(A:A,[1]TDSheet!$A:$Q,17,0)</f>
        <v>40</v>
      </c>
      <c r="N35" s="14">
        <f>VLOOKUP(A:A,[1]TDSheet!$A:$R,18,0)</f>
        <v>120</v>
      </c>
      <c r="O35" s="14" t="e">
        <f>VLOOKUP(A:A,[1]TDSheet!$A:$T,20,0)</f>
        <v>#REF!</v>
      </c>
      <c r="P35" s="14"/>
      <c r="Q35" s="14"/>
      <c r="R35" s="14"/>
      <c r="S35" s="14">
        <f t="shared" si="10"/>
        <v>88.4</v>
      </c>
      <c r="T35" s="16"/>
      <c r="U35" s="17" t="e">
        <f t="shared" si="11"/>
        <v>#REF!</v>
      </c>
      <c r="V35" s="14">
        <f t="shared" si="12"/>
        <v>6.4366515837104066</v>
      </c>
      <c r="W35" s="14"/>
      <c r="X35" s="14"/>
      <c r="Y35" s="14">
        <f>VLOOKUP(A:A,[1]TDSheet!$A:$Z,26,0)</f>
        <v>73.2</v>
      </c>
      <c r="Z35" s="14">
        <f>VLOOKUP(A:A,[1]TDSheet!$A:$AA,27,0)</f>
        <v>116</v>
      </c>
      <c r="AA35" s="14">
        <f>VLOOKUP(A:A,[1]TDSheet!$A:$S,19,0)</f>
        <v>92</v>
      </c>
      <c r="AB35" s="14">
        <f>VLOOKUP(A:A,[3]TDSheet!$A:$D,4,0)</f>
        <v>64</v>
      </c>
      <c r="AC35" s="14" t="str">
        <f>VLOOKUP(A:A,[1]TDSheet!$A:$AC,29,0)</f>
        <v>увел</v>
      </c>
      <c r="AD35" s="14" t="str">
        <f>VLOOKUP(A:A,[1]TDSheet!$A:$AD,30,0)</f>
        <v>увел</v>
      </c>
      <c r="AE35" s="14">
        <f t="shared" si="13"/>
        <v>0</v>
      </c>
      <c r="AF35" s="14"/>
      <c r="AG35" s="14"/>
      <c r="AH35" s="14"/>
    </row>
    <row r="36" spans="1:34" s="1" customFormat="1" ht="11.1" customHeight="1" outlineLevel="1" x14ac:dyDescent="0.2">
      <c r="A36" s="7" t="s">
        <v>37</v>
      </c>
      <c r="B36" s="7" t="s">
        <v>8</v>
      </c>
      <c r="C36" s="8">
        <v>107</v>
      </c>
      <c r="D36" s="8">
        <v>242</v>
      </c>
      <c r="E36" s="8">
        <v>173</v>
      </c>
      <c r="F36" s="8">
        <v>174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177</v>
      </c>
      <c r="J36" s="14">
        <f t="shared" si="9"/>
        <v>-4</v>
      </c>
      <c r="K36" s="14">
        <f>VLOOKUP(A:A,[1]TDSheet!$A:$M,13,0)</f>
        <v>0</v>
      </c>
      <c r="L36" s="14">
        <f>VLOOKUP(A:A,[1]TDSheet!$A:$N,14,0)</f>
        <v>40</v>
      </c>
      <c r="M36" s="14">
        <f>VLOOKUP(A:A,[1]TDSheet!$A:$Q,17,0)</f>
        <v>40</v>
      </c>
      <c r="N36" s="14">
        <f>VLOOKUP(A:A,[1]TDSheet!$A:$R,18,0)</f>
        <v>40</v>
      </c>
      <c r="O36" s="14" t="e">
        <f>VLOOKUP(A:A,[1]TDSheet!$A:$T,20,0)</f>
        <v>#REF!</v>
      </c>
      <c r="P36" s="14"/>
      <c r="Q36" s="14"/>
      <c r="R36" s="14"/>
      <c r="S36" s="14">
        <f t="shared" si="10"/>
        <v>34.6</v>
      </c>
      <c r="T36" s="16"/>
      <c r="U36" s="17" t="e">
        <f t="shared" si="11"/>
        <v>#REF!</v>
      </c>
      <c r="V36" s="14">
        <f t="shared" si="12"/>
        <v>5.0289017341040463</v>
      </c>
      <c r="W36" s="14"/>
      <c r="X36" s="14"/>
      <c r="Y36" s="14">
        <f>VLOOKUP(A:A,[1]TDSheet!$A:$Z,26,0)</f>
        <v>35.799999999999997</v>
      </c>
      <c r="Z36" s="14">
        <f>VLOOKUP(A:A,[1]TDSheet!$A:$AA,27,0)</f>
        <v>38.200000000000003</v>
      </c>
      <c r="AA36" s="14">
        <f>VLOOKUP(A:A,[1]TDSheet!$A:$S,19,0)</f>
        <v>34.6</v>
      </c>
      <c r="AB36" s="14">
        <f>VLOOKUP(A:A,[3]TDSheet!$A:$D,4,0)</f>
        <v>26</v>
      </c>
      <c r="AC36" s="14" t="str">
        <f>VLOOKUP(A:A,[1]TDSheet!$A:$AC,29,0)</f>
        <v>увел</v>
      </c>
      <c r="AD36" s="14" t="str">
        <f>VLOOKUP(A:A,[1]TDSheet!$A:$AD,30,0)</f>
        <v>увел</v>
      </c>
      <c r="AE36" s="14">
        <f t="shared" si="13"/>
        <v>0</v>
      </c>
      <c r="AF36" s="14"/>
      <c r="AG36" s="14"/>
      <c r="AH36" s="14"/>
    </row>
    <row r="37" spans="1:34" s="1" customFormat="1" ht="11.1" customHeight="1" outlineLevel="1" x14ac:dyDescent="0.2">
      <c r="A37" s="7" t="s">
        <v>38</v>
      </c>
      <c r="B37" s="7" t="s">
        <v>8</v>
      </c>
      <c r="C37" s="8">
        <v>23</v>
      </c>
      <c r="D37" s="8">
        <v>1089</v>
      </c>
      <c r="E37" s="8">
        <v>497</v>
      </c>
      <c r="F37" s="8">
        <v>509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660</v>
      </c>
      <c r="J37" s="14">
        <f t="shared" si="9"/>
        <v>-163</v>
      </c>
      <c r="K37" s="14">
        <f>VLOOKUP(A:A,[1]TDSheet!$A:$M,13,0)</f>
        <v>0</v>
      </c>
      <c r="L37" s="14">
        <f>VLOOKUP(A:A,[1]TDSheet!$A:$N,14,0)</f>
        <v>80</v>
      </c>
      <c r="M37" s="14">
        <f>VLOOKUP(A:A,[1]TDSheet!$A:$Q,17,0)</f>
        <v>200</v>
      </c>
      <c r="N37" s="14" t="e">
        <f>VLOOKUP(A:A,[1]TDSheet!$A:$R,18,0)</f>
        <v>#REF!</v>
      </c>
      <c r="O37" s="14" t="e">
        <f>VLOOKUP(A:A,[1]TDSheet!$A:$T,20,0)</f>
        <v>#REF!</v>
      </c>
      <c r="P37" s="14"/>
      <c r="Q37" s="14"/>
      <c r="R37" s="14"/>
      <c r="S37" s="14">
        <f t="shared" si="10"/>
        <v>99.4</v>
      </c>
      <c r="T37" s="16">
        <v>40</v>
      </c>
      <c r="U37" s="17" t="e">
        <f t="shared" si="11"/>
        <v>#REF!</v>
      </c>
      <c r="V37" s="14">
        <f t="shared" si="12"/>
        <v>5.1207243460764582</v>
      </c>
      <c r="W37" s="14"/>
      <c r="X37" s="14"/>
      <c r="Y37" s="14">
        <f>VLOOKUP(A:A,[1]TDSheet!$A:$Z,26,0)</f>
        <v>82</v>
      </c>
      <c r="Z37" s="14">
        <f>VLOOKUP(A:A,[1]TDSheet!$A:$AA,27,0)</f>
        <v>133.4</v>
      </c>
      <c r="AA37" s="14">
        <f>VLOOKUP(A:A,[1]TDSheet!$A:$S,19,0)</f>
        <v>91.2</v>
      </c>
      <c r="AB37" s="14">
        <f>VLOOKUP(A:A,[3]TDSheet!$A:$D,4,0)</f>
        <v>94</v>
      </c>
      <c r="AC37" s="14">
        <f>VLOOKUP(A:A,[1]TDSheet!$A:$AC,29,0)</f>
        <v>0</v>
      </c>
      <c r="AD37" s="14">
        <f>VLOOKUP(A:A,[1]TDSheet!$A:$AD,30,0)</f>
        <v>0</v>
      </c>
      <c r="AE37" s="14">
        <f t="shared" si="13"/>
        <v>3.5999999999999996</v>
      </c>
      <c r="AF37" s="14"/>
      <c r="AG37" s="14"/>
      <c r="AH37" s="14"/>
    </row>
    <row r="38" spans="1:34" s="1" customFormat="1" ht="11.1" customHeight="1" outlineLevel="1" x14ac:dyDescent="0.2">
      <c r="A38" s="7" t="s">
        <v>39</v>
      </c>
      <c r="B38" s="7" t="s">
        <v>8</v>
      </c>
      <c r="C38" s="8">
        <v>137</v>
      </c>
      <c r="D38" s="8">
        <v>160</v>
      </c>
      <c r="E38" s="8">
        <v>216</v>
      </c>
      <c r="F38" s="8">
        <v>81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221</v>
      </c>
      <c r="J38" s="14">
        <f t="shared" si="9"/>
        <v>-5</v>
      </c>
      <c r="K38" s="14">
        <f>VLOOKUP(A:A,[1]TDSheet!$A:$M,13,0)</f>
        <v>0</v>
      </c>
      <c r="L38" s="14">
        <f>VLOOKUP(A:A,[1]TDSheet!$A:$N,14,0)</f>
        <v>80</v>
      </c>
      <c r="M38" s="14">
        <f>VLOOKUP(A:A,[1]TDSheet!$A:$Q,17,0)</f>
        <v>120</v>
      </c>
      <c r="N38" s="14">
        <f>VLOOKUP(A:A,[1]TDSheet!$A:$R,18,0)</f>
        <v>40</v>
      </c>
      <c r="O38" s="14" t="e">
        <f>VLOOKUP(A:A,[1]TDSheet!$A:$T,20,0)</f>
        <v>#REF!</v>
      </c>
      <c r="P38" s="14"/>
      <c r="Q38" s="14"/>
      <c r="R38" s="14"/>
      <c r="S38" s="14">
        <f t="shared" si="10"/>
        <v>43.2</v>
      </c>
      <c r="T38" s="16">
        <v>40</v>
      </c>
      <c r="U38" s="17" t="e">
        <f t="shared" si="11"/>
        <v>#REF!</v>
      </c>
      <c r="V38" s="14">
        <f t="shared" si="12"/>
        <v>1.8749999999999998</v>
      </c>
      <c r="W38" s="14"/>
      <c r="X38" s="14"/>
      <c r="Y38" s="14">
        <f>VLOOKUP(A:A,[1]TDSheet!$A:$Z,26,0)</f>
        <v>35</v>
      </c>
      <c r="Z38" s="14">
        <f>VLOOKUP(A:A,[1]TDSheet!$A:$AA,27,0)</f>
        <v>36.200000000000003</v>
      </c>
      <c r="AA38" s="14">
        <f>VLOOKUP(A:A,[1]TDSheet!$A:$S,19,0)</f>
        <v>39.4</v>
      </c>
      <c r="AB38" s="14">
        <f>VLOOKUP(A:A,[3]TDSheet!$A:$D,4,0)</f>
        <v>36</v>
      </c>
      <c r="AC38" s="14" t="str">
        <f>VLOOKUP(A:A,[1]TDSheet!$A:$AC,29,0)</f>
        <v>м30з</v>
      </c>
      <c r="AD38" s="14" t="str">
        <f>VLOOKUP(A:A,[1]TDSheet!$A:$AD,30,0)</f>
        <v>м30з</v>
      </c>
      <c r="AE38" s="14">
        <f t="shared" si="13"/>
        <v>16</v>
      </c>
      <c r="AF38" s="14"/>
      <c r="AG38" s="14"/>
      <c r="AH38" s="14"/>
    </row>
    <row r="39" spans="1:34" s="1" customFormat="1" ht="11.1" customHeight="1" outlineLevel="1" x14ac:dyDescent="0.2">
      <c r="A39" s="7" t="s">
        <v>40</v>
      </c>
      <c r="B39" s="7" t="s">
        <v>8</v>
      </c>
      <c r="C39" s="8">
        <v>333</v>
      </c>
      <c r="D39" s="8">
        <v>283</v>
      </c>
      <c r="E39" s="8">
        <v>391</v>
      </c>
      <c r="F39" s="8">
        <v>219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401</v>
      </c>
      <c r="J39" s="14">
        <f t="shared" si="9"/>
        <v>-10</v>
      </c>
      <c r="K39" s="14">
        <f>VLOOKUP(A:A,[1]TDSheet!$A:$M,13,0)</f>
        <v>0</v>
      </c>
      <c r="L39" s="14">
        <f>VLOOKUP(A:A,[1]TDSheet!$A:$N,14,0)</f>
        <v>280</v>
      </c>
      <c r="M39" s="14">
        <f>VLOOKUP(A:A,[1]TDSheet!$A:$Q,17,0)</f>
        <v>120</v>
      </c>
      <c r="N39" s="14">
        <f>VLOOKUP(A:A,[1]TDSheet!$A:$R,18,0)</f>
        <v>80</v>
      </c>
      <c r="O39" s="14" t="e">
        <f>VLOOKUP(A:A,[1]TDSheet!$A:$T,20,0)</f>
        <v>#REF!</v>
      </c>
      <c r="P39" s="14"/>
      <c r="Q39" s="14"/>
      <c r="R39" s="14"/>
      <c r="S39" s="14">
        <f t="shared" si="10"/>
        <v>78.2</v>
      </c>
      <c r="T39" s="16"/>
      <c r="U39" s="17" t="e">
        <f t="shared" si="11"/>
        <v>#REF!</v>
      </c>
      <c r="V39" s="14">
        <f t="shared" si="12"/>
        <v>2.8005115089514065</v>
      </c>
      <c r="W39" s="14"/>
      <c r="X39" s="14"/>
      <c r="Y39" s="14">
        <f>VLOOKUP(A:A,[1]TDSheet!$A:$Z,26,0)</f>
        <v>84.8</v>
      </c>
      <c r="Z39" s="14">
        <f>VLOOKUP(A:A,[1]TDSheet!$A:$AA,27,0)</f>
        <v>74.400000000000006</v>
      </c>
      <c r="AA39" s="14">
        <f>VLOOKUP(A:A,[1]TDSheet!$A:$S,19,0)</f>
        <v>83.8</v>
      </c>
      <c r="AB39" s="14">
        <f>VLOOKUP(A:A,[3]TDSheet!$A:$D,4,0)</f>
        <v>39</v>
      </c>
      <c r="AC39" s="14" t="str">
        <f>VLOOKUP(A:A,[1]TDSheet!$A:$AC,29,0)</f>
        <v>м135з</v>
      </c>
      <c r="AD39" s="14" t="str">
        <f>VLOOKUP(A:A,[1]TDSheet!$A:$AD,30,0)</f>
        <v>м135з</v>
      </c>
      <c r="AE39" s="14">
        <f t="shared" si="13"/>
        <v>0</v>
      </c>
      <c r="AF39" s="14"/>
      <c r="AG39" s="14"/>
      <c r="AH39" s="14"/>
    </row>
    <row r="40" spans="1:34" s="1" customFormat="1" ht="11.1" customHeight="1" outlineLevel="1" x14ac:dyDescent="0.2">
      <c r="A40" s="7" t="s">
        <v>41</v>
      </c>
      <c r="B40" s="7" t="s">
        <v>8</v>
      </c>
      <c r="C40" s="8">
        <v>156</v>
      </c>
      <c r="D40" s="8">
        <v>542</v>
      </c>
      <c r="E40" s="8">
        <v>247</v>
      </c>
      <c r="F40" s="8">
        <v>430</v>
      </c>
      <c r="G40" s="1">
        <f>VLOOKUP(A:A,[1]TDSheet!$A:$G,7,0)</f>
        <v>0.15</v>
      </c>
      <c r="H40" s="1" t="e">
        <f>VLOOKUP(A:A,[1]TDSheet!$A:$H,8,0)</f>
        <v>#N/A</v>
      </c>
      <c r="I40" s="14">
        <f>VLOOKUP(A:A,[2]TDSheet!$A:$F,6,0)</f>
        <v>268</v>
      </c>
      <c r="J40" s="14">
        <f t="shared" si="9"/>
        <v>-21</v>
      </c>
      <c r="K40" s="14">
        <f>VLOOKUP(A:A,[1]TDSheet!$A:$M,13,0)</f>
        <v>0</v>
      </c>
      <c r="L40" s="14">
        <f>VLOOKUP(A:A,[1]TDSheet!$A:$N,14,0)</f>
        <v>0</v>
      </c>
      <c r="M40" s="14" t="e">
        <f>VLOOKUP(A:A,[1]TDSheet!$A:$Q,17,0)</f>
        <v>#REF!</v>
      </c>
      <c r="N40" s="14" t="e">
        <f>VLOOKUP(A:A,[1]TDSheet!$A:$R,18,0)</f>
        <v>#REF!</v>
      </c>
      <c r="O40" s="14" t="e">
        <f>VLOOKUP(A:A,[1]TDSheet!$A:$T,20,0)</f>
        <v>#REF!</v>
      </c>
      <c r="P40" s="14"/>
      <c r="Q40" s="14"/>
      <c r="R40" s="14"/>
      <c r="S40" s="14">
        <f t="shared" si="10"/>
        <v>49.4</v>
      </c>
      <c r="T40" s="16"/>
      <c r="U40" s="17" t="e">
        <f t="shared" si="11"/>
        <v>#REF!</v>
      </c>
      <c r="V40" s="14">
        <f t="shared" si="12"/>
        <v>8.7044534412955468</v>
      </c>
      <c r="W40" s="14"/>
      <c r="X40" s="14"/>
      <c r="Y40" s="14">
        <f>VLOOKUP(A:A,[1]TDSheet!$A:$Z,26,0)</f>
        <v>48.2</v>
      </c>
      <c r="Z40" s="14">
        <f>VLOOKUP(A:A,[1]TDSheet!$A:$AA,27,0)</f>
        <v>79</v>
      </c>
      <c r="AA40" s="14">
        <f>VLOOKUP(A:A,[1]TDSheet!$A:$S,19,0)</f>
        <v>54</v>
      </c>
      <c r="AB40" s="14">
        <f>VLOOKUP(A:A,[3]TDSheet!$A:$D,4,0)</f>
        <v>39</v>
      </c>
      <c r="AC40" s="14" t="str">
        <f>VLOOKUP(A:A,[1]TDSheet!$A:$AC,29,0)</f>
        <v>костик</v>
      </c>
      <c r="AD40" s="14" t="e">
        <f>VLOOKUP(A:A,[1]TDSheet!$A:$AD,30,0)</f>
        <v>#N/A</v>
      </c>
      <c r="AE40" s="14">
        <f t="shared" si="13"/>
        <v>0</v>
      </c>
      <c r="AF40" s="14"/>
      <c r="AG40" s="14"/>
      <c r="AH40" s="14"/>
    </row>
    <row r="41" spans="1:34" s="1" customFormat="1" ht="11.1" customHeight="1" outlineLevel="1" x14ac:dyDescent="0.2">
      <c r="A41" s="7" t="s">
        <v>42</v>
      </c>
      <c r="B41" s="7" t="s">
        <v>9</v>
      </c>
      <c r="C41" s="8">
        <v>255.37</v>
      </c>
      <c r="D41" s="8">
        <v>492.41899999999998</v>
      </c>
      <c r="E41" s="8">
        <v>393.28</v>
      </c>
      <c r="F41" s="8">
        <v>341.73500000000001</v>
      </c>
      <c r="G41" s="1">
        <f>VLOOKUP(A:A,[1]TDSheet!$A:$G,7,0)</f>
        <v>1</v>
      </c>
      <c r="H41" s="1">
        <f>VLOOKUP(A:A,[1]TDSheet!$A:$H,8,0)</f>
        <v>45</v>
      </c>
      <c r="I41" s="14">
        <f>VLOOKUP(A:A,[2]TDSheet!$A:$F,6,0)</f>
        <v>414.6</v>
      </c>
      <c r="J41" s="14">
        <f t="shared" si="9"/>
        <v>-21.32000000000005</v>
      </c>
      <c r="K41" s="14">
        <f>VLOOKUP(A:A,[1]TDSheet!$A:$M,13,0)</f>
        <v>0</v>
      </c>
      <c r="L41" s="14">
        <f>VLOOKUP(A:A,[1]TDSheet!$A:$N,14,0)</f>
        <v>140</v>
      </c>
      <c r="M41" s="14">
        <f>VLOOKUP(A:A,[1]TDSheet!$A:$Q,17,0)</f>
        <v>50</v>
      </c>
      <c r="N41" s="14">
        <f>VLOOKUP(A:A,[1]TDSheet!$A:$R,18,0)</f>
        <v>80</v>
      </c>
      <c r="O41" s="14" t="e">
        <f>VLOOKUP(A:A,[1]TDSheet!$A:$T,20,0)</f>
        <v>#REF!</v>
      </c>
      <c r="P41" s="14"/>
      <c r="Q41" s="14"/>
      <c r="R41" s="14"/>
      <c r="S41" s="14">
        <f t="shared" si="10"/>
        <v>78.655999999999992</v>
      </c>
      <c r="T41" s="16">
        <v>20</v>
      </c>
      <c r="U41" s="17" t="e">
        <f t="shared" si="11"/>
        <v>#REF!</v>
      </c>
      <c r="V41" s="14">
        <f t="shared" si="12"/>
        <v>4.3446780919446715</v>
      </c>
      <c r="W41" s="14"/>
      <c r="X41" s="14"/>
      <c r="Y41" s="14">
        <f>VLOOKUP(A:A,[1]TDSheet!$A:$Z,26,0)</f>
        <v>84.344999999999999</v>
      </c>
      <c r="Z41" s="14">
        <f>VLOOKUP(A:A,[1]TDSheet!$A:$AA,27,0)</f>
        <v>87.526399999999995</v>
      </c>
      <c r="AA41" s="14">
        <f>VLOOKUP(A:A,[1]TDSheet!$A:$S,19,0)</f>
        <v>81.442599999999999</v>
      </c>
      <c r="AB41" s="14">
        <f>VLOOKUP(A:A,[3]TDSheet!$A:$D,4,0)</f>
        <v>74.528999999999996</v>
      </c>
      <c r="AC41" s="14">
        <f>VLOOKUP(A:A,[1]TDSheet!$A:$AC,29,0)</f>
        <v>0</v>
      </c>
      <c r="AD41" s="14">
        <f>VLOOKUP(A:A,[1]TDSheet!$A:$AD,30,0)</f>
        <v>0</v>
      </c>
      <c r="AE41" s="14">
        <f t="shared" si="13"/>
        <v>20</v>
      </c>
      <c r="AF41" s="14"/>
      <c r="AG41" s="14"/>
      <c r="AH41" s="14"/>
    </row>
    <row r="42" spans="1:34" s="1" customFormat="1" ht="11.1" customHeight="1" outlineLevel="1" x14ac:dyDescent="0.2">
      <c r="A42" s="7" t="s">
        <v>43</v>
      </c>
      <c r="B42" s="7" t="s">
        <v>8</v>
      </c>
      <c r="C42" s="8">
        <v>6</v>
      </c>
      <c r="D42" s="8">
        <v>1222</v>
      </c>
      <c r="E42" s="8">
        <v>400</v>
      </c>
      <c r="F42" s="8">
        <v>727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460</v>
      </c>
      <c r="J42" s="14">
        <f t="shared" si="9"/>
        <v>-60</v>
      </c>
      <c r="K42" s="14">
        <f>VLOOKUP(A:A,[1]TDSheet!$A:$M,13,0)</f>
        <v>0</v>
      </c>
      <c r="L42" s="14">
        <f>VLOOKUP(A:A,[1]TDSheet!$A:$N,14,0)</f>
        <v>0</v>
      </c>
      <c r="M42" s="14" t="e">
        <f>VLOOKUP(A:A,[1]TDSheet!$A:$Q,17,0)</f>
        <v>#REF!</v>
      </c>
      <c r="N42" s="14" t="e">
        <f>VLOOKUP(A:A,[1]TDSheet!$A:$R,18,0)</f>
        <v>#REF!</v>
      </c>
      <c r="O42" s="14" t="e">
        <f>VLOOKUP(A:A,[1]TDSheet!$A:$T,20,0)</f>
        <v>#REF!</v>
      </c>
      <c r="P42" s="14"/>
      <c r="Q42" s="14"/>
      <c r="R42" s="14"/>
      <c r="S42" s="14">
        <f t="shared" si="10"/>
        <v>80</v>
      </c>
      <c r="T42" s="16"/>
      <c r="U42" s="17" t="e">
        <f t="shared" si="11"/>
        <v>#REF!</v>
      </c>
      <c r="V42" s="14">
        <f t="shared" si="12"/>
        <v>9.0875000000000004</v>
      </c>
      <c r="W42" s="14"/>
      <c r="X42" s="14"/>
      <c r="Y42" s="14">
        <f>VLOOKUP(A:A,[1]TDSheet!$A:$Z,26,0)</f>
        <v>68.599999999999994</v>
      </c>
      <c r="Z42" s="14">
        <f>VLOOKUP(A:A,[1]TDSheet!$A:$AA,27,0)</f>
        <v>102.8</v>
      </c>
      <c r="AA42" s="14">
        <f>VLOOKUP(A:A,[1]TDSheet!$A:$S,19,0)</f>
        <v>88.6</v>
      </c>
      <c r="AB42" s="14">
        <f>VLOOKUP(A:A,[3]TDSheet!$A:$D,4,0)</f>
        <v>72</v>
      </c>
      <c r="AC42" s="14" t="str">
        <f>VLOOKUP(A:A,[1]TDSheet!$A:$AC,29,0)</f>
        <v>костик</v>
      </c>
      <c r="AD42" s="14" t="str">
        <f>VLOOKUP(A:A,[1]TDSheet!$A:$AD,30,0)</f>
        <v>костик</v>
      </c>
      <c r="AE42" s="14">
        <f t="shared" si="13"/>
        <v>0</v>
      </c>
      <c r="AF42" s="14"/>
      <c r="AG42" s="14"/>
      <c r="AH42" s="14"/>
    </row>
    <row r="43" spans="1:34" s="1" customFormat="1" ht="11.1" customHeight="1" outlineLevel="1" x14ac:dyDescent="0.2">
      <c r="A43" s="7" t="s">
        <v>44</v>
      </c>
      <c r="B43" s="7" t="s">
        <v>8</v>
      </c>
      <c r="C43" s="8">
        <v>384</v>
      </c>
      <c r="D43" s="8">
        <v>609</v>
      </c>
      <c r="E43" s="8">
        <v>497</v>
      </c>
      <c r="F43" s="8">
        <v>486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513</v>
      </c>
      <c r="J43" s="14">
        <f t="shared" si="9"/>
        <v>-16</v>
      </c>
      <c r="K43" s="14">
        <f>VLOOKUP(A:A,[1]TDSheet!$A:$M,13,0)</f>
        <v>0</v>
      </c>
      <c r="L43" s="14">
        <f>VLOOKUP(A:A,[1]TDSheet!$A:$N,14,0)</f>
        <v>120</v>
      </c>
      <c r="M43" s="14">
        <f>VLOOKUP(A:A,[1]TDSheet!$A:$Q,17,0)</f>
        <v>120</v>
      </c>
      <c r="N43" s="14">
        <f>VLOOKUP(A:A,[1]TDSheet!$A:$R,18,0)</f>
        <v>80</v>
      </c>
      <c r="O43" s="14" t="e">
        <f>VLOOKUP(A:A,[1]TDSheet!$A:$T,20,0)</f>
        <v>#REF!</v>
      </c>
      <c r="P43" s="14"/>
      <c r="Q43" s="14"/>
      <c r="R43" s="14"/>
      <c r="S43" s="14">
        <f t="shared" si="10"/>
        <v>99.4</v>
      </c>
      <c r="T43" s="16"/>
      <c r="U43" s="17" t="e">
        <f t="shared" si="11"/>
        <v>#REF!</v>
      </c>
      <c r="V43" s="14">
        <f t="shared" si="12"/>
        <v>4.8893360160965793</v>
      </c>
      <c r="W43" s="14"/>
      <c r="X43" s="14"/>
      <c r="Y43" s="14">
        <f>VLOOKUP(A:A,[1]TDSheet!$A:$Z,26,0)</f>
        <v>110.6</v>
      </c>
      <c r="Z43" s="14">
        <f>VLOOKUP(A:A,[1]TDSheet!$A:$AA,27,0)</f>
        <v>107.8</v>
      </c>
      <c r="AA43" s="14">
        <f>VLOOKUP(A:A,[1]TDSheet!$A:$S,19,0)</f>
        <v>105</v>
      </c>
      <c r="AB43" s="14">
        <f>VLOOKUP(A:A,[3]TDSheet!$A:$D,4,0)</f>
        <v>95</v>
      </c>
      <c r="AC43" s="14" t="str">
        <f>VLOOKUP(A:A,[1]TDSheet!$A:$AC,29,0)</f>
        <v>м43з</v>
      </c>
      <c r="AD43" s="14" t="str">
        <f>VLOOKUP(A:A,[1]TDSheet!$A:$AD,30,0)</f>
        <v>м43з</v>
      </c>
      <c r="AE43" s="14">
        <f t="shared" si="13"/>
        <v>0</v>
      </c>
      <c r="AF43" s="14"/>
      <c r="AG43" s="14"/>
      <c r="AH43" s="14"/>
    </row>
    <row r="44" spans="1:34" s="1" customFormat="1" ht="11.1" customHeight="1" outlineLevel="1" x14ac:dyDescent="0.2">
      <c r="A44" s="7" t="s">
        <v>45</v>
      </c>
      <c r="B44" s="7" t="s">
        <v>8</v>
      </c>
      <c r="C44" s="8">
        <v>4213</v>
      </c>
      <c r="D44" s="8">
        <v>8967</v>
      </c>
      <c r="E44" s="8">
        <v>6057</v>
      </c>
      <c r="F44" s="8">
        <v>6929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6265</v>
      </c>
      <c r="J44" s="14">
        <f t="shared" si="9"/>
        <v>-208</v>
      </c>
      <c r="K44" s="14">
        <f>VLOOKUP(A:A,[1]TDSheet!$A:$M,13,0)</f>
        <v>0</v>
      </c>
      <c r="L44" s="14">
        <f>VLOOKUP(A:A,[1]TDSheet!$A:$N,14,0)</f>
        <v>1200</v>
      </c>
      <c r="M44" s="14" t="e">
        <f>VLOOKUP(A:A,[1]TDSheet!$A:$Q,17,0)</f>
        <v>#REF!</v>
      </c>
      <c r="N44" s="14">
        <f>VLOOKUP(A:A,[1]TDSheet!$A:$R,18,0)</f>
        <v>1000</v>
      </c>
      <c r="O44" s="19">
        <v>0</v>
      </c>
      <c r="P44" s="14"/>
      <c r="Q44" s="14"/>
      <c r="R44" s="14"/>
      <c r="S44" s="14">
        <f t="shared" si="10"/>
        <v>1211.4000000000001</v>
      </c>
      <c r="T44" s="16">
        <v>4000</v>
      </c>
      <c r="U44" s="17" t="e">
        <f t="shared" si="11"/>
        <v>#REF!</v>
      </c>
      <c r="V44" s="14">
        <f t="shared" si="12"/>
        <v>5.7198282978372124</v>
      </c>
      <c r="W44" s="14"/>
      <c r="X44" s="14"/>
      <c r="Y44" s="14">
        <f>VLOOKUP(A:A,[1]TDSheet!$A:$Z,26,0)</f>
        <v>982.6</v>
      </c>
      <c r="Z44" s="14">
        <f>VLOOKUP(A:A,[1]TDSheet!$A:$AA,27,0)</f>
        <v>1258.4000000000001</v>
      </c>
      <c r="AA44" s="14">
        <f>VLOOKUP(A:A,[1]TDSheet!$A:$S,19,0)</f>
        <v>1189.5999999999999</v>
      </c>
      <c r="AB44" s="14">
        <f>VLOOKUP(A:A,[3]TDSheet!$A:$D,4,0)</f>
        <v>987</v>
      </c>
      <c r="AC44" s="14" t="str">
        <f>VLOOKUP(A:A,[1]TDSheet!$A:$AC,29,0)</f>
        <v>кор</v>
      </c>
      <c r="AD44" s="14" t="str">
        <f>VLOOKUP(A:A,[1]TDSheet!$A:$AD,30,0)</f>
        <v>кор</v>
      </c>
      <c r="AE44" s="14">
        <f t="shared" si="13"/>
        <v>1600</v>
      </c>
      <c r="AF44" s="14"/>
      <c r="AG44" s="14"/>
      <c r="AH44" s="14"/>
    </row>
    <row r="45" spans="1:34" s="1" customFormat="1" ht="11.1" customHeight="1" outlineLevel="1" x14ac:dyDescent="0.2">
      <c r="A45" s="7" t="s">
        <v>46</v>
      </c>
      <c r="B45" s="7" t="s">
        <v>8</v>
      </c>
      <c r="C45" s="8">
        <v>75</v>
      </c>
      <c r="D45" s="8">
        <v>2898</v>
      </c>
      <c r="E45" s="20">
        <v>1131</v>
      </c>
      <c r="F45" s="20">
        <v>1497</v>
      </c>
      <c r="G45" s="1">
        <f>VLOOKUP(A:A,[1]TDSheet!$A:$G,7,0)</f>
        <v>0.5</v>
      </c>
      <c r="H45" s="1" t="e">
        <f>VLOOKUP(A:A,[1]TDSheet!$A:$H,8,0)</f>
        <v>#N/A</v>
      </c>
      <c r="I45" s="14">
        <f>VLOOKUP(A:A,[2]TDSheet!$A:$F,6,0)</f>
        <v>1453</v>
      </c>
      <c r="J45" s="14">
        <f t="shared" si="9"/>
        <v>-322</v>
      </c>
      <c r="K45" s="14">
        <f>VLOOKUP(A:A,[1]TDSheet!$A:$M,13,0)</f>
        <v>0</v>
      </c>
      <c r="L45" s="14">
        <f>VLOOKUP(A:A,[1]TDSheet!$A:$N,14,0)</f>
        <v>200</v>
      </c>
      <c r="M45" s="14">
        <f>VLOOKUP(A:A,[1]TDSheet!$A:$Q,17,0)</f>
        <v>200</v>
      </c>
      <c r="N45" s="14" t="e">
        <f>VLOOKUP(A:A,[1]TDSheet!$A:$R,18,0)</f>
        <v>#REF!</v>
      </c>
      <c r="O45" s="14">
        <f>VLOOKUP(A:A,[1]TDSheet!$A:$T,20,0)</f>
        <v>200</v>
      </c>
      <c r="P45" s="14"/>
      <c r="Q45" s="14"/>
      <c r="R45" s="14"/>
      <c r="S45" s="14">
        <f t="shared" si="10"/>
        <v>226.2</v>
      </c>
      <c r="T45" s="16"/>
      <c r="U45" s="17" t="e">
        <f t="shared" si="11"/>
        <v>#REF!</v>
      </c>
      <c r="V45" s="14">
        <f t="shared" si="12"/>
        <v>6.6180371352785148</v>
      </c>
      <c r="W45" s="14"/>
      <c r="X45" s="14"/>
      <c r="Y45" s="14">
        <f>VLOOKUP(A:A,[1]TDSheet!$A:$Z,26,0)</f>
        <v>215</v>
      </c>
      <c r="Z45" s="14">
        <f>VLOOKUP(A:A,[1]TDSheet!$A:$AA,27,0)</f>
        <v>292.39999999999998</v>
      </c>
      <c r="AA45" s="14">
        <f>VLOOKUP(A:A,[1]TDSheet!$A:$S,19,0)</f>
        <v>200.2</v>
      </c>
      <c r="AB45" s="14">
        <f>VLOOKUP(A:A,[3]TDSheet!$A:$D,4,0)</f>
        <v>197</v>
      </c>
      <c r="AC45" s="14" t="str">
        <f>VLOOKUP(A:A,[1]TDSheet!$A:$AC,29,0)</f>
        <v>костик</v>
      </c>
      <c r="AD45" s="14" t="e">
        <f>VLOOKUP(A:A,[1]TDSheet!$A:$AD,30,0)</f>
        <v>#N/A</v>
      </c>
      <c r="AE45" s="14">
        <f t="shared" si="13"/>
        <v>0</v>
      </c>
      <c r="AF45" s="14"/>
      <c r="AG45" s="14"/>
      <c r="AH45" s="14"/>
    </row>
    <row r="46" spans="1:34" s="1" customFormat="1" ht="11.1" customHeight="1" outlineLevel="1" x14ac:dyDescent="0.2">
      <c r="A46" s="7" t="s">
        <v>47</v>
      </c>
      <c r="B46" s="7" t="s">
        <v>8</v>
      </c>
      <c r="C46" s="8">
        <v>154</v>
      </c>
      <c r="D46" s="8">
        <v>29</v>
      </c>
      <c r="E46" s="8">
        <v>75</v>
      </c>
      <c r="F46" s="8">
        <v>84</v>
      </c>
      <c r="G46" s="1">
        <f>VLOOKUP(A:A,[1]TDSheet!$A:$G,7,0)</f>
        <v>0.5</v>
      </c>
      <c r="H46" s="1" t="e">
        <f>VLOOKUP(A:A,[1]TDSheet!$A:$H,8,0)</f>
        <v>#N/A</v>
      </c>
      <c r="I46" s="14">
        <f>VLOOKUP(A:A,[2]TDSheet!$A:$F,6,0)</f>
        <v>81</v>
      </c>
      <c r="J46" s="14">
        <f t="shared" si="9"/>
        <v>-6</v>
      </c>
      <c r="K46" s="14">
        <f>VLOOKUP(A:A,[1]TDSheet!$A:$M,13,0)</f>
        <v>0</v>
      </c>
      <c r="L46" s="14">
        <f>VLOOKUP(A:A,[1]TDSheet!$A:$N,14,0)</f>
        <v>40</v>
      </c>
      <c r="M46" s="14" t="e">
        <f>VLOOKUP(A:A,[1]TDSheet!$A:$Q,17,0)</f>
        <v>#REF!</v>
      </c>
      <c r="N46" s="14" t="e">
        <f>VLOOKUP(A:A,[1]TDSheet!$A:$R,18,0)</f>
        <v>#REF!</v>
      </c>
      <c r="O46" s="14" t="e">
        <f>VLOOKUP(A:A,[1]TDSheet!$A:$T,20,0)</f>
        <v>#REF!</v>
      </c>
      <c r="P46" s="14"/>
      <c r="Q46" s="14"/>
      <c r="R46" s="14"/>
      <c r="S46" s="14">
        <f t="shared" si="10"/>
        <v>15</v>
      </c>
      <c r="T46" s="16"/>
      <c r="U46" s="17" t="e">
        <f t="shared" si="11"/>
        <v>#REF!</v>
      </c>
      <c r="V46" s="14">
        <f t="shared" si="12"/>
        <v>5.6</v>
      </c>
      <c r="W46" s="14"/>
      <c r="X46" s="14"/>
      <c r="Y46" s="14">
        <f>VLOOKUP(A:A,[1]TDSheet!$A:$Z,26,0)</f>
        <v>23.6</v>
      </c>
      <c r="Z46" s="14">
        <f>VLOOKUP(A:A,[1]TDSheet!$A:$AA,27,0)</f>
        <v>13.6</v>
      </c>
      <c r="AA46" s="14">
        <f>VLOOKUP(A:A,[1]TDSheet!$A:$S,19,0)</f>
        <v>16.399999999999999</v>
      </c>
      <c r="AB46" s="14">
        <f>VLOOKUP(A:A,[3]TDSheet!$A:$D,4,0)</f>
        <v>6</v>
      </c>
      <c r="AC46" s="14" t="str">
        <f>VLOOKUP(A:A,[1]TDSheet!$A:$AC,29,0)</f>
        <v>увел</v>
      </c>
      <c r="AD46" s="14" t="str">
        <f>VLOOKUP(A:A,[1]TDSheet!$A:$AD,30,0)</f>
        <v>увел</v>
      </c>
      <c r="AE46" s="14">
        <f t="shared" si="13"/>
        <v>0</v>
      </c>
      <c r="AF46" s="14"/>
      <c r="AG46" s="14"/>
      <c r="AH46" s="14"/>
    </row>
    <row r="47" spans="1:34" s="1" customFormat="1" ht="11.1" customHeight="1" outlineLevel="1" x14ac:dyDescent="0.2">
      <c r="A47" s="7" t="s">
        <v>48</v>
      </c>
      <c r="B47" s="7" t="s">
        <v>8</v>
      </c>
      <c r="C47" s="8">
        <v>1439</v>
      </c>
      <c r="D47" s="8">
        <v>3234</v>
      </c>
      <c r="E47" s="8">
        <v>1628</v>
      </c>
      <c r="F47" s="8">
        <v>3017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1668</v>
      </c>
      <c r="J47" s="14">
        <f t="shared" si="9"/>
        <v>-40</v>
      </c>
      <c r="K47" s="14">
        <f>VLOOKUP(A:A,[1]TDSheet!$A:$M,13,0)</f>
        <v>0</v>
      </c>
      <c r="L47" s="14">
        <f>VLOOKUP(A:A,[1]TDSheet!$A:$N,14,0)</f>
        <v>200</v>
      </c>
      <c r="M47" s="14" t="e">
        <f>VLOOKUP(A:A,[1]TDSheet!$A:$Q,17,0)</f>
        <v>#REF!</v>
      </c>
      <c r="N47" s="14" t="e">
        <f>VLOOKUP(A:A,[1]TDSheet!$A:$R,18,0)</f>
        <v>#REF!</v>
      </c>
      <c r="O47" s="14">
        <v>0</v>
      </c>
      <c r="P47" s="14"/>
      <c r="Q47" s="14"/>
      <c r="R47" s="14"/>
      <c r="S47" s="14">
        <f t="shared" si="10"/>
        <v>325.60000000000002</v>
      </c>
      <c r="T47" s="16"/>
      <c r="U47" s="17" t="e">
        <f t="shared" si="11"/>
        <v>#REF!</v>
      </c>
      <c r="V47" s="14">
        <f t="shared" si="12"/>
        <v>9.2659705159705155</v>
      </c>
      <c r="W47" s="14"/>
      <c r="X47" s="14"/>
      <c r="Y47" s="14">
        <f>VLOOKUP(A:A,[1]TDSheet!$A:$Z,26,0)</f>
        <v>438</v>
      </c>
      <c r="Z47" s="14">
        <f>VLOOKUP(A:A,[1]TDSheet!$A:$AA,27,0)</f>
        <v>490.8</v>
      </c>
      <c r="AA47" s="14">
        <f>VLOOKUP(A:A,[1]TDSheet!$A:$S,19,0)</f>
        <v>347</v>
      </c>
      <c r="AB47" s="14">
        <f>VLOOKUP(A:A,[3]TDSheet!$A:$D,4,0)</f>
        <v>202</v>
      </c>
      <c r="AC47" s="14" t="str">
        <f>VLOOKUP(A:A,[1]TDSheet!$A:$AC,29,0)</f>
        <v>м1400з</v>
      </c>
      <c r="AD47" s="14" t="str">
        <f>VLOOKUP(A:A,[1]TDSheet!$A:$AD,30,0)</f>
        <v>м1400з</v>
      </c>
      <c r="AE47" s="14">
        <f t="shared" si="13"/>
        <v>0</v>
      </c>
      <c r="AF47" s="14"/>
      <c r="AG47" s="14"/>
      <c r="AH47" s="14"/>
    </row>
    <row r="48" spans="1:34" s="1" customFormat="1" ht="11.1" customHeight="1" outlineLevel="1" x14ac:dyDescent="0.2">
      <c r="A48" s="7" t="s">
        <v>49</v>
      </c>
      <c r="B48" s="7" t="s">
        <v>8</v>
      </c>
      <c r="C48" s="8">
        <v>5892</v>
      </c>
      <c r="D48" s="8">
        <v>6324</v>
      </c>
      <c r="E48" s="8">
        <v>5431</v>
      </c>
      <c r="F48" s="8">
        <v>6643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5587</v>
      </c>
      <c r="J48" s="14">
        <f t="shared" si="9"/>
        <v>-156</v>
      </c>
      <c r="K48" s="14">
        <f>VLOOKUP(A:A,[1]TDSheet!$A:$M,13,0)</f>
        <v>0</v>
      </c>
      <c r="L48" s="14">
        <f>VLOOKUP(A:A,[1]TDSheet!$A:$N,14,0)</f>
        <v>600</v>
      </c>
      <c r="M48" s="14" t="e">
        <f>VLOOKUP(A:A,[1]TDSheet!$A:$Q,17,0)</f>
        <v>#REF!</v>
      </c>
      <c r="N48" s="14">
        <f>VLOOKUP(A:A,[1]TDSheet!$A:$R,18,0)</f>
        <v>1200</v>
      </c>
      <c r="O48" s="18">
        <v>1600</v>
      </c>
      <c r="P48" s="14"/>
      <c r="Q48" s="14"/>
      <c r="R48" s="14"/>
      <c r="S48" s="14">
        <f t="shared" si="10"/>
        <v>1086.2</v>
      </c>
      <c r="T48" s="16">
        <v>1200</v>
      </c>
      <c r="U48" s="17" t="e">
        <f t="shared" si="11"/>
        <v>#REF!</v>
      </c>
      <c r="V48" s="14">
        <f t="shared" si="12"/>
        <v>6.1158166083594176</v>
      </c>
      <c r="W48" s="14"/>
      <c r="X48" s="14"/>
      <c r="Y48" s="14">
        <f>VLOOKUP(A:A,[1]TDSheet!$A:$Z,26,0)</f>
        <v>1060.4000000000001</v>
      </c>
      <c r="Z48" s="14">
        <f>VLOOKUP(A:A,[1]TDSheet!$A:$AA,27,0)</f>
        <v>1170.5999999999999</v>
      </c>
      <c r="AA48" s="14">
        <f>VLOOKUP(A:A,[1]TDSheet!$A:$S,19,0)</f>
        <v>1081.4000000000001</v>
      </c>
      <c r="AB48" s="14">
        <f>VLOOKUP(A:A,[3]TDSheet!$A:$D,4,0)</f>
        <v>841</v>
      </c>
      <c r="AC48" s="14" t="str">
        <f>VLOOKUP(A:A,[1]TDSheet!$A:$AC,29,0)</f>
        <v>кор</v>
      </c>
      <c r="AD48" s="14" t="str">
        <f>VLOOKUP(A:A,[1]TDSheet!$A:$AD,30,0)</f>
        <v>кор</v>
      </c>
      <c r="AE48" s="14">
        <f t="shared" si="13"/>
        <v>480</v>
      </c>
      <c r="AF48" s="14"/>
      <c r="AG48" s="14"/>
      <c r="AH48" s="14"/>
    </row>
    <row r="49" spans="1:34" s="1" customFormat="1" ht="11.1" customHeight="1" outlineLevel="1" x14ac:dyDescent="0.2">
      <c r="A49" s="7" t="s">
        <v>50</v>
      </c>
      <c r="B49" s="7" t="s">
        <v>8</v>
      </c>
      <c r="C49" s="8">
        <v>103</v>
      </c>
      <c r="D49" s="8">
        <v>18</v>
      </c>
      <c r="E49" s="8">
        <v>74</v>
      </c>
      <c r="F49" s="8">
        <v>27</v>
      </c>
      <c r="G49" s="1">
        <f>VLOOKUP(A:A,[1]TDSheet!$A:$G,7,0)</f>
        <v>0.84</v>
      </c>
      <c r="H49" s="1" t="e">
        <f>VLOOKUP(A:A,[1]TDSheet!$A:$H,8,0)</f>
        <v>#N/A</v>
      </c>
      <c r="I49" s="14">
        <f>VLOOKUP(A:A,[2]TDSheet!$A:$F,6,0)</f>
        <v>78</v>
      </c>
      <c r="J49" s="14">
        <f t="shared" si="9"/>
        <v>-4</v>
      </c>
      <c r="K49" s="14">
        <f>VLOOKUP(A:A,[1]TDSheet!$A:$M,13,0)</f>
        <v>0</v>
      </c>
      <c r="L49" s="14">
        <f>VLOOKUP(A:A,[1]TDSheet!$A:$N,14,0)</f>
        <v>60</v>
      </c>
      <c r="M49" s="14">
        <f>VLOOKUP(A:A,[1]TDSheet!$A:$Q,17,0)</f>
        <v>30</v>
      </c>
      <c r="N49" s="14" t="e">
        <f>VLOOKUP(A:A,[1]TDSheet!$A:$R,18,0)</f>
        <v>#REF!</v>
      </c>
      <c r="O49" s="14" t="e">
        <f>VLOOKUP(A:A,[1]TDSheet!$A:$T,20,0)</f>
        <v>#REF!</v>
      </c>
      <c r="P49" s="14"/>
      <c r="Q49" s="14"/>
      <c r="R49" s="14"/>
      <c r="S49" s="14">
        <f t="shared" si="10"/>
        <v>14.8</v>
      </c>
      <c r="T49" s="16"/>
      <c r="U49" s="17" t="e">
        <f t="shared" si="11"/>
        <v>#REF!</v>
      </c>
      <c r="V49" s="14">
        <f t="shared" si="12"/>
        <v>1.8243243243243243</v>
      </c>
      <c r="W49" s="14"/>
      <c r="X49" s="14"/>
      <c r="Y49" s="14">
        <f>VLOOKUP(A:A,[1]TDSheet!$A:$Z,26,0)</f>
        <v>20.8</v>
      </c>
      <c r="Z49" s="14">
        <f>VLOOKUP(A:A,[1]TDSheet!$A:$AA,27,0)</f>
        <v>5.4</v>
      </c>
      <c r="AA49" s="14">
        <f>VLOOKUP(A:A,[1]TDSheet!$A:$S,19,0)</f>
        <v>14.8</v>
      </c>
      <c r="AB49" s="14">
        <f>VLOOKUP(A:A,[3]TDSheet!$A:$D,4,0)</f>
        <v>8</v>
      </c>
      <c r="AC49" s="14" t="str">
        <f>VLOOKUP(A:A,[1]TDSheet!$A:$AC,29,0)</f>
        <v>склад</v>
      </c>
      <c r="AD49" s="14" t="str">
        <f>VLOOKUP(A:A,[1]TDSheet!$A:$AD,30,0)</f>
        <v>увел</v>
      </c>
      <c r="AE49" s="14">
        <f t="shared" si="13"/>
        <v>0</v>
      </c>
      <c r="AF49" s="14"/>
      <c r="AG49" s="14"/>
      <c r="AH49" s="14"/>
    </row>
    <row r="50" spans="1:34" s="1" customFormat="1" ht="11.1" customHeight="1" outlineLevel="1" x14ac:dyDescent="0.2">
      <c r="A50" s="7" t="s">
        <v>51</v>
      </c>
      <c r="B50" s="7" t="s">
        <v>8</v>
      </c>
      <c r="C50" s="8">
        <v>378</v>
      </c>
      <c r="D50" s="8">
        <v>1440</v>
      </c>
      <c r="E50" s="8">
        <v>1322</v>
      </c>
      <c r="F50" s="8">
        <v>469</v>
      </c>
      <c r="G50" s="1">
        <f>VLOOKUP(A:A,[1]TDSheet!$A:$G,7,0)</f>
        <v>0.3</v>
      </c>
      <c r="H50" s="1">
        <f>VLOOKUP(A:A,[1]TDSheet!$A:$H,8,0)</f>
        <v>60</v>
      </c>
      <c r="I50" s="14">
        <f>VLOOKUP(A:A,[2]TDSheet!$A:$F,6,0)</f>
        <v>1354</v>
      </c>
      <c r="J50" s="14">
        <f t="shared" si="9"/>
        <v>-32</v>
      </c>
      <c r="K50" s="14">
        <f>VLOOKUP(A:A,[1]TDSheet!$A:$M,13,0)</f>
        <v>0</v>
      </c>
      <c r="L50" s="14">
        <f>VLOOKUP(A:A,[1]TDSheet!$A:$N,14,0)</f>
        <v>400</v>
      </c>
      <c r="M50" s="14">
        <f>VLOOKUP(A:A,[1]TDSheet!$A:$Q,17,0)</f>
        <v>600</v>
      </c>
      <c r="N50" s="14">
        <f>VLOOKUP(A:A,[1]TDSheet!$A:$R,18,0)</f>
        <v>400</v>
      </c>
      <c r="O50" s="14" t="e">
        <f>VLOOKUP(A:A,[1]TDSheet!$A:$T,20,0)</f>
        <v>#REF!</v>
      </c>
      <c r="P50" s="14"/>
      <c r="Q50" s="14"/>
      <c r="R50" s="14"/>
      <c r="S50" s="14">
        <f t="shared" si="10"/>
        <v>264.39999999999998</v>
      </c>
      <c r="T50" s="16">
        <v>320</v>
      </c>
      <c r="U50" s="17" t="e">
        <f t="shared" si="11"/>
        <v>#REF!</v>
      </c>
      <c r="V50" s="14">
        <f t="shared" si="12"/>
        <v>1.7738275340393346</v>
      </c>
      <c r="W50" s="14"/>
      <c r="X50" s="14"/>
      <c r="Y50" s="14">
        <f>VLOOKUP(A:A,[1]TDSheet!$A:$Z,26,0)</f>
        <v>327.39999999999998</v>
      </c>
      <c r="Z50" s="14">
        <f>VLOOKUP(A:A,[1]TDSheet!$A:$AA,27,0)</f>
        <v>328.8</v>
      </c>
      <c r="AA50" s="14">
        <f>VLOOKUP(A:A,[1]TDSheet!$A:$S,19,0)</f>
        <v>249.4</v>
      </c>
      <c r="AB50" s="14">
        <f>VLOOKUP(A:A,[3]TDSheet!$A:$D,4,0)</f>
        <v>265</v>
      </c>
      <c r="AC50" s="14" t="str">
        <f>VLOOKUP(A:A,[1]TDSheet!$A:$AC,29,0)</f>
        <v>костик</v>
      </c>
      <c r="AD50" s="14" t="str">
        <f>VLOOKUP(A:A,[1]TDSheet!$A:$AD,30,0)</f>
        <v>костик</v>
      </c>
      <c r="AE50" s="14">
        <f t="shared" si="13"/>
        <v>96</v>
      </c>
      <c r="AF50" s="14"/>
      <c r="AG50" s="14"/>
      <c r="AH50" s="14"/>
    </row>
    <row r="51" spans="1:34" s="1" customFormat="1" ht="11.1" customHeight="1" outlineLevel="1" x14ac:dyDescent="0.2">
      <c r="A51" s="7" t="s">
        <v>52</v>
      </c>
      <c r="B51" s="7" t="s">
        <v>8</v>
      </c>
      <c r="C51" s="8">
        <v>124</v>
      </c>
      <c r="D51" s="8">
        <v>769</v>
      </c>
      <c r="E51" s="8">
        <v>359</v>
      </c>
      <c r="F51" s="8">
        <v>528</v>
      </c>
      <c r="G51" s="1">
        <f>VLOOKUP(A:A,[1]TDSheet!$A:$G,7,0)</f>
        <v>0.1</v>
      </c>
      <c r="H51" s="1" t="e">
        <f>VLOOKUP(A:A,[1]TDSheet!$A:$H,8,0)</f>
        <v>#N/A</v>
      </c>
      <c r="I51" s="14">
        <f>VLOOKUP(A:A,[2]TDSheet!$A:$F,6,0)</f>
        <v>365</v>
      </c>
      <c r="J51" s="14">
        <f t="shared" si="9"/>
        <v>-6</v>
      </c>
      <c r="K51" s="14">
        <f>VLOOKUP(A:A,[1]TDSheet!$A:$M,13,0)</f>
        <v>0</v>
      </c>
      <c r="L51" s="14">
        <f>VLOOKUP(A:A,[1]TDSheet!$A:$N,14,0)</f>
        <v>0</v>
      </c>
      <c r="M51" s="14" t="e">
        <f>VLOOKUP(A:A,[1]TDSheet!$A:$Q,17,0)</f>
        <v>#REF!</v>
      </c>
      <c r="N51" s="14" t="e">
        <f>VLOOKUP(A:A,[1]TDSheet!$A:$R,18,0)</f>
        <v>#REF!</v>
      </c>
      <c r="O51" s="14" t="e">
        <f>VLOOKUP(A:A,[1]TDSheet!$A:$T,20,0)</f>
        <v>#REF!</v>
      </c>
      <c r="P51" s="14"/>
      <c r="Q51" s="14"/>
      <c r="R51" s="14"/>
      <c r="S51" s="14">
        <f t="shared" si="10"/>
        <v>71.8</v>
      </c>
      <c r="T51" s="16">
        <v>80</v>
      </c>
      <c r="U51" s="17" t="e">
        <f t="shared" si="11"/>
        <v>#REF!</v>
      </c>
      <c r="V51" s="14">
        <f t="shared" si="12"/>
        <v>7.3537604456824512</v>
      </c>
      <c r="W51" s="14"/>
      <c r="X51" s="14"/>
      <c r="Y51" s="14">
        <f>VLOOKUP(A:A,[1]TDSheet!$A:$Z,26,0)</f>
        <v>62.4</v>
      </c>
      <c r="Z51" s="14">
        <f>VLOOKUP(A:A,[1]TDSheet!$A:$AA,27,0)</f>
        <v>112</v>
      </c>
      <c r="AA51" s="14">
        <f>VLOOKUP(A:A,[1]TDSheet!$A:$S,19,0)</f>
        <v>68.599999999999994</v>
      </c>
      <c r="AB51" s="14">
        <f>VLOOKUP(A:A,[3]TDSheet!$A:$D,4,0)</f>
        <v>50</v>
      </c>
      <c r="AC51" s="14" t="str">
        <f>VLOOKUP(A:A,[1]TDSheet!$A:$AC,29,0)</f>
        <v>костик</v>
      </c>
      <c r="AD51" s="14" t="e">
        <f>VLOOKUP(A:A,[1]TDSheet!$A:$AD,30,0)</f>
        <v>#N/A</v>
      </c>
      <c r="AE51" s="14">
        <f t="shared" si="13"/>
        <v>8</v>
      </c>
      <c r="AF51" s="14"/>
      <c r="AG51" s="14"/>
      <c r="AH51" s="14"/>
    </row>
    <row r="52" spans="1:34" s="1" customFormat="1" ht="11.1" customHeight="1" outlineLevel="1" x14ac:dyDescent="0.2">
      <c r="A52" s="7" t="s">
        <v>53</v>
      </c>
      <c r="B52" s="7" t="s">
        <v>8</v>
      </c>
      <c r="C52" s="8">
        <v>1129</v>
      </c>
      <c r="D52" s="8">
        <v>1854</v>
      </c>
      <c r="E52" s="8">
        <v>1687</v>
      </c>
      <c r="F52" s="8">
        <v>1264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1722</v>
      </c>
      <c r="J52" s="14">
        <f t="shared" si="9"/>
        <v>-35</v>
      </c>
      <c r="K52" s="14">
        <f>VLOOKUP(A:A,[1]TDSheet!$A:$M,13,0)</f>
        <v>0</v>
      </c>
      <c r="L52" s="14">
        <f>VLOOKUP(A:A,[1]TDSheet!$A:$N,14,0)</f>
        <v>980</v>
      </c>
      <c r="M52" s="14" t="e">
        <f>VLOOKUP(A:A,[1]TDSheet!$A:$Q,17,0)</f>
        <v>#REF!</v>
      </c>
      <c r="N52" s="14">
        <f>VLOOKUP(A:A,[1]TDSheet!$A:$R,18,0)</f>
        <v>420</v>
      </c>
      <c r="O52" s="14" t="e">
        <f>VLOOKUP(A:A,[1]TDSheet!$A:$T,20,0)</f>
        <v>#REF!</v>
      </c>
      <c r="P52" s="14"/>
      <c r="Q52" s="14"/>
      <c r="R52" s="14"/>
      <c r="S52" s="14">
        <f t="shared" si="10"/>
        <v>337.4</v>
      </c>
      <c r="T52" s="16">
        <v>420</v>
      </c>
      <c r="U52" s="17" t="e">
        <f t="shared" si="11"/>
        <v>#REF!</v>
      </c>
      <c r="V52" s="14">
        <f t="shared" si="12"/>
        <v>3.7462951985773567</v>
      </c>
      <c r="W52" s="14"/>
      <c r="X52" s="14"/>
      <c r="Y52" s="14">
        <f>VLOOKUP(A:A,[1]TDSheet!$A:$Z,26,0)</f>
        <v>328.2</v>
      </c>
      <c r="Z52" s="14">
        <f>VLOOKUP(A:A,[1]TDSheet!$A:$AA,27,0)</f>
        <v>330</v>
      </c>
      <c r="AA52" s="14">
        <f>VLOOKUP(A:A,[1]TDSheet!$A:$S,19,0)</f>
        <v>334.6</v>
      </c>
      <c r="AB52" s="14">
        <f>VLOOKUP(A:A,[3]TDSheet!$A:$D,4,0)</f>
        <v>294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>
        <f t="shared" si="13"/>
        <v>42</v>
      </c>
      <c r="AF52" s="14"/>
      <c r="AG52" s="14"/>
      <c r="AH52" s="14"/>
    </row>
    <row r="53" spans="1:34" s="1" customFormat="1" ht="11.1" customHeight="1" outlineLevel="1" x14ac:dyDescent="0.2">
      <c r="A53" s="7" t="s">
        <v>54</v>
      </c>
      <c r="B53" s="7" t="s">
        <v>8</v>
      </c>
      <c r="C53" s="8">
        <v>807</v>
      </c>
      <c r="D53" s="8">
        <v>2281</v>
      </c>
      <c r="E53" s="8">
        <v>1770</v>
      </c>
      <c r="F53" s="8">
        <v>1289</v>
      </c>
      <c r="G53" s="1">
        <f>VLOOKUP(A:A,[1]TDSheet!$A:$G,7,0)</f>
        <v>0.1</v>
      </c>
      <c r="H53" s="1">
        <f>VLOOKUP(A:A,[1]TDSheet!$A:$H,8,0)</f>
        <v>60</v>
      </c>
      <c r="I53" s="14">
        <f>VLOOKUP(A:A,[2]TDSheet!$A:$F,6,0)</f>
        <v>1804</v>
      </c>
      <c r="J53" s="14">
        <f t="shared" si="9"/>
        <v>-34</v>
      </c>
      <c r="K53" s="14">
        <f>VLOOKUP(A:A,[1]TDSheet!$A:$M,13,0)</f>
        <v>0</v>
      </c>
      <c r="L53" s="14">
        <f>VLOOKUP(A:A,[1]TDSheet!$A:$N,14,0)</f>
        <v>980</v>
      </c>
      <c r="M53" s="14">
        <f>VLOOKUP(A:A,[1]TDSheet!$A:$Q,17,0)</f>
        <v>420</v>
      </c>
      <c r="N53" s="14">
        <f>VLOOKUP(A:A,[1]TDSheet!$A:$R,18,0)</f>
        <v>280</v>
      </c>
      <c r="O53" s="14" t="e">
        <f>VLOOKUP(A:A,[1]TDSheet!$A:$T,20,0)</f>
        <v>#REF!</v>
      </c>
      <c r="P53" s="14"/>
      <c r="Q53" s="14"/>
      <c r="R53" s="14"/>
      <c r="S53" s="14">
        <f t="shared" si="10"/>
        <v>354</v>
      </c>
      <c r="T53" s="16">
        <v>280</v>
      </c>
      <c r="U53" s="17" t="e">
        <f t="shared" si="11"/>
        <v>#REF!</v>
      </c>
      <c r="V53" s="14">
        <f t="shared" si="12"/>
        <v>3.6412429378531073</v>
      </c>
      <c r="W53" s="14"/>
      <c r="X53" s="14"/>
      <c r="Y53" s="14">
        <f>VLOOKUP(A:A,[1]TDSheet!$A:$Z,26,0)</f>
        <v>284.39999999999998</v>
      </c>
      <c r="Z53" s="14">
        <f>VLOOKUP(A:A,[1]TDSheet!$A:$AA,27,0)</f>
        <v>337.8</v>
      </c>
      <c r="AA53" s="14">
        <f>VLOOKUP(A:A,[1]TDSheet!$A:$S,19,0)</f>
        <v>369</v>
      </c>
      <c r="AB53" s="14">
        <f>VLOOKUP(A:A,[3]TDSheet!$A:$D,4,0)</f>
        <v>228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3"/>
        <v>28</v>
      </c>
      <c r="AF53" s="14"/>
      <c r="AG53" s="14"/>
      <c r="AH53" s="14"/>
    </row>
    <row r="54" spans="1:34" s="1" customFormat="1" ht="11.1" customHeight="1" outlineLevel="1" x14ac:dyDescent="0.2">
      <c r="A54" s="7" t="s">
        <v>55</v>
      </c>
      <c r="B54" s="7" t="s">
        <v>8</v>
      </c>
      <c r="C54" s="8">
        <v>10</v>
      </c>
      <c r="D54" s="8">
        <v>368</v>
      </c>
      <c r="E54" s="8">
        <v>188</v>
      </c>
      <c r="F54" s="8">
        <v>181</v>
      </c>
      <c r="G54" s="1">
        <f>VLOOKUP(A:A,[1]TDSheet!$A:$G,7,0)</f>
        <v>0.1</v>
      </c>
      <c r="H54" s="1" t="e">
        <f>VLOOKUP(A:A,[1]TDSheet!$A:$H,8,0)</f>
        <v>#N/A</v>
      </c>
      <c r="I54" s="14">
        <f>VLOOKUP(A:A,[2]TDSheet!$A:$F,6,0)</f>
        <v>206</v>
      </c>
      <c r="J54" s="14">
        <f t="shared" si="9"/>
        <v>-18</v>
      </c>
      <c r="K54" s="14">
        <f>VLOOKUP(A:A,[1]TDSheet!$A:$M,13,0)</f>
        <v>0</v>
      </c>
      <c r="L54" s="14">
        <f>VLOOKUP(A:A,[1]TDSheet!$A:$N,14,0)</f>
        <v>0</v>
      </c>
      <c r="M54" s="14">
        <f>VLOOKUP(A:A,[1]TDSheet!$A:$Q,17,0)</f>
        <v>40</v>
      </c>
      <c r="N54" s="14">
        <f>VLOOKUP(A:A,[1]TDSheet!$A:$R,18,0)</f>
        <v>40</v>
      </c>
      <c r="O54" s="14" t="e">
        <f>VLOOKUP(A:A,[1]TDSheet!$A:$T,20,0)</f>
        <v>#REF!</v>
      </c>
      <c r="P54" s="14"/>
      <c r="Q54" s="14"/>
      <c r="R54" s="14"/>
      <c r="S54" s="14">
        <f t="shared" si="10"/>
        <v>37.6</v>
      </c>
      <c r="T54" s="16">
        <v>40</v>
      </c>
      <c r="U54" s="17" t="e">
        <f t="shared" si="11"/>
        <v>#REF!</v>
      </c>
      <c r="V54" s="14">
        <f t="shared" si="12"/>
        <v>4.8138297872340425</v>
      </c>
      <c r="W54" s="14"/>
      <c r="X54" s="14"/>
      <c r="Y54" s="14">
        <f>VLOOKUP(A:A,[1]TDSheet!$A:$Z,26,0)</f>
        <v>28</v>
      </c>
      <c r="Z54" s="14">
        <f>VLOOKUP(A:A,[1]TDSheet!$A:$AA,27,0)</f>
        <v>44.8</v>
      </c>
      <c r="AA54" s="14">
        <f>VLOOKUP(A:A,[1]TDSheet!$A:$S,19,0)</f>
        <v>33.6</v>
      </c>
      <c r="AB54" s="14">
        <f>VLOOKUP(A:A,[3]TDSheet!$A:$D,4,0)</f>
        <v>42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13"/>
        <v>4</v>
      </c>
      <c r="AF54" s="14"/>
      <c r="AG54" s="14"/>
      <c r="AH54" s="14"/>
    </row>
    <row r="55" spans="1:34" s="1" customFormat="1" ht="11.1" customHeight="1" outlineLevel="1" x14ac:dyDescent="0.2">
      <c r="A55" s="7" t="s">
        <v>56</v>
      </c>
      <c r="B55" s="7" t="s">
        <v>9</v>
      </c>
      <c r="C55" s="8">
        <v>8.5109999999999992</v>
      </c>
      <c r="D55" s="8">
        <v>168.63800000000001</v>
      </c>
      <c r="E55" s="8">
        <v>31.210999999999999</v>
      </c>
      <c r="F55" s="8">
        <v>68.540000000000006</v>
      </c>
      <c r="G55" s="1">
        <f>VLOOKUP(A:A,[1]TDSheet!$A:$G,7,0)</f>
        <v>1</v>
      </c>
      <c r="H55" s="1">
        <f>VLOOKUP(A:A,[1]TDSheet!$A:$H,8,0)</f>
        <v>45</v>
      </c>
      <c r="I55" s="14">
        <f>VLOOKUP(A:A,[2]TDSheet!$A:$F,6,0)</f>
        <v>70.5</v>
      </c>
      <c r="J55" s="14">
        <f t="shared" si="9"/>
        <v>-39.289000000000001</v>
      </c>
      <c r="K55" s="14">
        <f>VLOOKUP(A:A,[1]TDSheet!$A:$M,13,0)</f>
        <v>0</v>
      </c>
      <c r="L55" s="14">
        <f>VLOOKUP(A:A,[1]TDSheet!$A:$N,14,0)</f>
        <v>40</v>
      </c>
      <c r="M55" s="14" t="e">
        <f>VLOOKUP(A:A,[1]TDSheet!$A:$Q,17,0)</f>
        <v>#REF!</v>
      </c>
      <c r="N55" s="14">
        <f>VLOOKUP(A:A,[1]TDSheet!$A:$R,18,0)</f>
        <v>40</v>
      </c>
      <c r="O55" s="14" t="e">
        <f>VLOOKUP(A:A,[1]TDSheet!$A:$T,20,0)</f>
        <v>#REF!</v>
      </c>
      <c r="P55" s="14"/>
      <c r="Q55" s="14"/>
      <c r="R55" s="14"/>
      <c r="S55" s="14">
        <f t="shared" si="10"/>
        <v>6.2421999999999995</v>
      </c>
      <c r="T55" s="16"/>
      <c r="U55" s="17" t="e">
        <f t="shared" si="11"/>
        <v>#REF!</v>
      </c>
      <c r="V55" s="14">
        <f t="shared" si="12"/>
        <v>10.980103168754608</v>
      </c>
      <c r="W55" s="14"/>
      <c r="X55" s="14"/>
      <c r="Y55" s="14">
        <f>VLOOKUP(A:A,[1]TDSheet!$A:$Z,26,0)</f>
        <v>15.1144</v>
      </c>
      <c r="Z55" s="14">
        <f>VLOOKUP(A:A,[1]TDSheet!$A:$AA,27,0)</f>
        <v>16.182400000000001</v>
      </c>
      <c r="AA55" s="14">
        <f>VLOOKUP(A:A,[1]TDSheet!$A:$S,19,0)</f>
        <v>5.2997999999999994</v>
      </c>
      <c r="AB55" s="14">
        <f>VLOOKUP(A:A,[3]TDSheet!$A:$D,4,0)</f>
        <v>5.9569999999999999</v>
      </c>
      <c r="AC55" s="14" t="str">
        <f>VLOOKUP(A:A,[1]TDSheet!$A:$AC,29,0)</f>
        <v>костик</v>
      </c>
      <c r="AD55" s="14" t="str">
        <f>VLOOKUP(A:A,[1]TDSheet!$A:$AD,30,0)</f>
        <v>увел</v>
      </c>
      <c r="AE55" s="14">
        <f t="shared" si="13"/>
        <v>0</v>
      </c>
      <c r="AF55" s="14"/>
      <c r="AG55" s="14"/>
      <c r="AH55" s="14"/>
    </row>
    <row r="56" spans="1:34" s="1" customFormat="1" ht="11.1" customHeight="1" outlineLevel="1" x14ac:dyDescent="0.2">
      <c r="A56" s="7" t="s">
        <v>57</v>
      </c>
      <c r="B56" s="7" t="s">
        <v>8</v>
      </c>
      <c r="C56" s="8">
        <v>284</v>
      </c>
      <c r="D56" s="8">
        <v>284</v>
      </c>
      <c r="E56" s="8">
        <v>249</v>
      </c>
      <c r="F56" s="8">
        <v>317</v>
      </c>
      <c r="G56" s="1">
        <f>VLOOKUP(A:A,[1]TDSheet!$A:$G,7,0)</f>
        <v>0.3</v>
      </c>
      <c r="H56" s="1">
        <f>VLOOKUP(A:A,[1]TDSheet!$A:$H,8,0)</f>
        <v>45</v>
      </c>
      <c r="I56" s="14">
        <f>VLOOKUP(A:A,[2]TDSheet!$A:$F,6,0)</f>
        <v>248</v>
      </c>
      <c r="J56" s="14">
        <f t="shared" si="9"/>
        <v>1</v>
      </c>
      <c r="K56" s="14">
        <f>VLOOKUP(A:A,[1]TDSheet!$A:$M,13,0)</f>
        <v>0</v>
      </c>
      <c r="L56" s="14">
        <f>VLOOKUP(A:A,[1]TDSheet!$A:$N,14,0)</f>
        <v>0</v>
      </c>
      <c r="M56" s="14" t="e">
        <f>VLOOKUP(A:A,[1]TDSheet!$A:$Q,17,0)</f>
        <v>#REF!</v>
      </c>
      <c r="N56" s="14">
        <f>VLOOKUP(A:A,[1]TDSheet!$A:$R,18,0)</f>
        <v>80</v>
      </c>
      <c r="O56" s="14" t="e">
        <f>VLOOKUP(A:A,[1]TDSheet!$A:$T,20,0)</f>
        <v>#REF!</v>
      </c>
      <c r="P56" s="14"/>
      <c r="Q56" s="14"/>
      <c r="R56" s="14"/>
      <c r="S56" s="14">
        <f t="shared" si="10"/>
        <v>49.8</v>
      </c>
      <c r="T56" s="16"/>
      <c r="U56" s="17" t="e">
        <f t="shared" si="11"/>
        <v>#REF!</v>
      </c>
      <c r="V56" s="14">
        <f t="shared" si="12"/>
        <v>6.3654618473895583</v>
      </c>
      <c r="W56" s="14"/>
      <c r="X56" s="14"/>
      <c r="Y56" s="14">
        <f>VLOOKUP(A:A,[1]TDSheet!$A:$Z,26,0)</f>
        <v>52.4</v>
      </c>
      <c r="Z56" s="14">
        <f>VLOOKUP(A:A,[1]TDSheet!$A:$AA,27,0)</f>
        <v>75</v>
      </c>
      <c r="AA56" s="14">
        <f>VLOOKUP(A:A,[1]TDSheet!$A:$S,19,0)</f>
        <v>49.4</v>
      </c>
      <c r="AB56" s="14">
        <f>VLOOKUP(A:A,[3]TDSheet!$A:$D,4,0)</f>
        <v>41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13"/>
        <v>0</v>
      </c>
      <c r="AF56" s="14"/>
      <c r="AG56" s="14"/>
      <c r="AH56" s="14"/>
    </row>
    <row r="57" spans="1:34" s="1" customFormat="1" ht="11.1" customHeight="1" outlineLevel="1" x14ac:dyDescent="0.2">
      <c r="A57" s="7" t="s">
        <v>58</v>
      </c>
      <c r="B57" s="7" t="s">
        <v>8</v>
      </c>
      <c r="C57" s="8">
        <v>82</v>
      </c>
      <c r="D57" s="8">
        <v>1145</v>
      </c>
      <c r="E57" s="8">
        <v>604</v>
      </c>
      <c r="F57" s="8">
        <v>514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681</v>
      </c>
      <c r="J57" s="14">
        <f t="shared" si="9"/>
        <v>-77</v>
      </c>
      <c r="K57" s="14">
        <f>VLOOKUP(A:A,[1]TDSheet!$A:$M,13,0)</f>
        <v>0</v>
      </c>
      <c r="L57" s="14">
        <f>VLOOKUP(A:A,[1]TDSheet!$A:$N,14,0)</f>
        <v>270</v>
      </c>
      <c r="M57" s="14">
        <f>VLOOKUP(A:A,[1]TDSheet!$A:$Q,17,0)</f>
        <v>120</v>
      </c>
      <c r="N57" s="14">
        <f>VLOOKUP(A:A,[1]TDSheet!$A:$R,18,0)</f>
        <v>60</v>
      </c>
      <c r="O57" s="14" t="e">
        <f>VLOOKUP(A:A,[1]TDSheet!$A:$T,20,0)</f>
        <v>#REF!</v>
      </c>
      <c r="P57" s="14"/>
      <c r="Q57" s="14"/>
      <c r="R57" s="14"/>
      <c r="S57" s="14">
        <f t="shared" si="10"/>
        <v>120.8</v>
      </c>
      <c r="T57" s="16"/>
      <c r="U57" s="17" t="e">
        <f t="shared" si="11"/>
        <v>#REF!</v>
      </c>
      <c r="V57" s="14">
        <f t="shared" si="12"/>
        <v>4.2549668874172184</v>
      </c>
      <c r="W57" s="14"/>
      <c r="X57" s="14"/>
      <c r="Y57" s="14">
        <f>VLOOKUP(A:A,[1]TDSheet!$A:$Z,26,0)</f>
        <v>94.8</v>
      </c>
      <c r="Z57" s="14">
        <f>VLOOKUP(A:A,[1]TDSheet!$A:$AA,27,0)</f>
        <v>134.4</v>
      </c>
      <c r="AA57" s="14">
        <f>VLOOKUP(A:A,[1]TDSheet!$A:$S,19,0)</f>
        <v>121.6</v>
      </c>
      <c r="AB57" s="14">
        <f>VLOOKUP(A:A,[3]TDSheet!$A:$D,4,0)</f>
        <v>89</v>
      </c>
      <c r="AC57" s="14" t="str">
        <f>VLOOKUP(A:A,[1]TDSheet!$A:$AC,29,0)</f>
        <v>костик</v>
      </c>
      <c r="AD57" s="14" t="str">
        <f>VLOOKUP(A:A,[1]TDSheet!$A:$AD,30,0)</f>
        <v>костик</v>
      </c>
      <c r="AE57" s="14">
        <f t="shared" si="13"/>
        <v>0</v>
      </c>
      <c r="AF57" s="14"/>
      <c r="AG57" s="14"/>
      <c r="AH57" s="14"/>
    </row>
    <row r="58" spans="1:34" s="1" customFormat="1" ht="11.1" customHeight="1" outlineLevel="1" x14ac:dyDescent="0.2">
      <c r="A58" s="7" t="s">
        <v>59</v>
      </c>
      <c r="B58" s="7" t="s">
        <v>9</v>
      </c>
      <c r="C58" s="8">
        <v>278.25299999999999</v>
      </c>
      <c r="D58" s="8">
        <v>495.48399999999998</v>
      </c>
      <c r="E58" s="8">
        <v>450.04399999999998</v>
      </c>
      <c r="F58" s="8">
        <v>314.738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463</v>
      </c>
      <c r="J58" s="14">
        <f t="shared" si="9"/>
        <v>-12.956000000000017</v>
      </c>
      <c r="K58" s="14">
        <f>VLOOKUP(A:A,[1]TDSheet!$A:$M,13,0)</f>
        <v>0</v>
      </c>
      <c r="L58" s="14">
        <f>VLOOKUP(A:A,[1]TDSheet!$A:$N,14,0)</f>
        <v>300</v>
      </c>
      <c r="M58" s="14">
        <f>VLOOKUP(A:A,[1]TDSheet!$A:$Q,17,0)</f>
        <v>40</v>
      </c>
      <c r="N58" s="14">
        <f>VLOOKUP(A:A,[1]TDSheet!$A:$R,18,0)</f>
        <v>100</v>
      </c>
      <c r="O58" s="14" t="e">
        <f>VLOOKUP(A:A,[1]TDSheet!$A:$T,20,0)</f>
        <v>#REF!</v>
      </c>
      <c r="P58" s="14"/>
      <c r="Q58" s="14"/>
      <c r="R58" s="14"/>
      <c r="S58" s="14">
        <f t="shared" si="10"/>
        <v>90.008799999999994</v>
      </c>
      <c r="T58" s="16"/>
      <c r="U58" s="17" t="e">
        <f t="shared" si="11"/>
        <v>#REF!</v>
      </c>
      <c r="V58" s="14">
        <f t="shared" si="12"/>
        <v>3.49674698473927</v>
      </c>
      <c r="W58" s="14"/>
      <c r="X58" s="14"/>
      <c r="Y58" s="14">
        <f>VLOOKUP(A:A,[1]TDSheet!$A:$Z,26,0)</f>
        <v>100.83920000000001</v>
      </c>
      <c r="Z58" s="14">
        <f>VLOOKUP(A:A,[1]TDSheet!$A:$AA,27,0)</f>
        <v>97.411599999999993</v>
      </c>
      <c r="AA58" s="14">
        <f>VLOOKUP(A:A,[1]TDSheet!$A:$S,19,0)</f>
        <v>95.413399999999996</v>
      </c>
      <c r="AB58" s="14">
        <f>VLOOKUP(A:A,[3]TDSheet!$A:$D,4,0)</f>
        <v>55.031999999999996</v>
      </c>
      <c r="AC58" s="14">
        <f>VLOOKUP(A:A,[1]TDSheet!$A:$AC,29,0)</f>
        <v>0</v>
      </c>
      <c r="AD58" s="14">
        <f>VLOOKUP(A:A,[1]TDSheet!$A:$AD,30,0)</f>
        <v>0</v>
      </c>
      <c r="AE58" s="14">
        <f t="shared" si="13"/>
        <v>0</v>
      </c>
      <c r="AF58" s="14"/>
      <c r="AG58" s="14"/>
      <c r="AH58" s="14"/>
    </row>
    <row r="59" spans="1:34" s="1" customFormat="1" ht="11.1" customHeight="1" outlineLevel="1" x14ac:dyDescent="0.2">
      <c r="A59" s="7" t="s">
        <v>60</v>
      </c>
      <c r="B59" s="7" t="s">
        <v>8</v>
      </c>
      <c r="C59" s="8">
        <v>284</v>
      </c>
      <c r="D59" s="8">
        <v>449</v>
      </c>
      <c r="E59" s="8">
        <v>330</v>
      </c>
      <c r="F59" s="8">
        <v>395</v>
      </c>
      <c r="G59" s="1">
        <f>VLOOKUP(A:A,[1]TDSheet!$A:$G,7,0)</f>
        <v>0.09</v>
      </c>
      <c r="H59" s="1">
        <f>VLOOKUP(A:A,[1]TDSheet!$A:$H,8,0)</f>
        <v>45</v>
      </c>
      <c r="I59" s="14">
        <f>VLOOKUP(A:A,[2]TDSheet!$A:$F,6,0)</f>
        <v>341</v>
      </c>
      <c r="J59" s="14">
        <f t="shared" si="9"/>
        <v>-11</v>
      </c>
      <c r="K59" s="14">
        <f>VLOOKUP(A:A,[1]TDSheet!$A:$M,13,0)</f>
        <v>0</v>
      </c>
      <c r="L59" s="14">
        <f>VLOOKUP(A:A,[1]TDSheet!$A:$N,14,0)</f>
        <v>0</v>
      </c>
      <c r="M59" s="14">
        <f>VLOOKUP(A:A,[1]TDSheet!$A:$Q,17,0)</f>
        <v>40</v>
      </c>
      <c r="N59" s="14">
        <f>VLOOKUP(A:A,[1]TDSheet!$A:$R,18,0)</f>
        <v>80</v>
      </c>
      <c r="O59" s="14" t="e">
        <f>VLOOKUP(A:A,[1]TDSheet!$A:$T,20,0)</f>
        <v>#REF!</v>
      </c>
      <c r="P59" s="14"/>
      <c r="Q59" s="14"/>
      <c r="R59" s="14"/>
      <c r="S59" s="14">
        <f t="shared" si="10"/>
        <v>66</v>
      </c>
      <c r="T59" s="16">
        <v>40</v>
      </c>
      <c r="U59" s="17" t="e">
        <f t="shared" si="11"/>
        <v>#REF!</v>
      </c>
      <c r="V59" s="14">
        <f t="shared" si="12"/>
        <v>5.9848484848484844</v>
      </c>
      <c r="W59" s="14"/>
      <c r="X59" s="14"/>
      <c r="Y59" s="14">
        <f>VLOOKUP(A:A,[1]TDSheet!$A:$Z,26,0)</f>
        <v>48.6</v>
      </c>
      <c r="Z59" s="14">
        <f>VLOOKUP(A:A,[1]TDSheet!$A:$AA,27,0)</f>
        <v>91.6</v>
      </c>
      <c r="AA59" s="14">
        <f>VLOOKUP(A:A,[1]TDSheet!$A:$S,19,0)</f>
        <v>64</v>
      </c>
      <c r="AB59" s="14">
        <f>VLOOKUP(A:A,[3]TDSheet!$A:$D,4,0)</f>
        <v>31</v>
      </c>
      <c r="AC59" s="14" t="str">
        <f>VLOOKUP(A:A,[1]TDSheet!$A:$AC,29,0)</f>
        <v>костик</v>
      </c>
      <c r="AD59" s="14">
        <f>VLOOKUP(A:A,[1]TDSheet!$A:$AD,30,0)</f>
        <v>0</v>
      </c>
      <c r="AE59" s="14">
        <f t="shared" si="13"/>
        <v>3.5999999999999996</v>
      </c>
      <c r="AF59" s="14"/>
      <c r="AG59" s="14"/>
      <c r="AH59" s="14"/>
    </row>
    <row r="60" spans="1:34" s="1" customFormat="1" ht="11.1" customHeight="1" outlineLevel="1" x14ac:dyDescent="0.2">
      <c r="A60" s="7" t="s">
        <v>103</v>
      </c>
      <c r="B60" s="7" t="s">
        <v>8</v>
      </c>
      <c r="C60" s="8">
        <v>96</v>
      </c>
      <c r="D60" s="8">
        <v>62</v>
      </c>
      <c r="E60" s="8">
        <v>76</v>
      </c>
      <c r="F60" s="8">
        <v>81</v>
      </c>
      <c r="G60" s="1">
        <f>VLOOKUP(A:A,[1]TDSheet!$A:$G,7,0)</f>
        <v>0.4</v>
      </c>
      <c r="H60" s="1" t="e">
        <f>VLOOKUP(A:A,[1]TDSheet!$A:$H,8,0)</f>
        <v>#N/A</v>
      </c>
      <c r="I60" s="14">
        <f>VLOOKUP(A:A,[2]TDSheet!$A:$F,6,0)</f>
        <v>78</v>
      </c>
      <c r="J60" s="14">
        <f t="shared" si="9"/>
        <v>-2</v>
      </c>
      <c r="K60" s="14">
        <f>VLOOKUP(A:A,[1]TDSheet!$A:$M,13,0)</f>
        <v>0</v>
      </c>
      <c r="L60" s="14">
        <f>VLOOKUP(A:A,[1]TDSheet!$A:$N,14,0)</f>
        <v>40</v>
      </c>
      <c r="M60" s="14" t="e">
        <f>VLOOKUP(A:A,[1]TDSheet!$A:$Q,17,0)</f>
        <v>#REF!</v>
      </c>
      <c r="N60" s="14" t="e">
        <f>VLOOKUP(A:A,[1]TDSheet!$A:$R,18,0)</f>
        <v>#REF!</v>
      </c>
      <c r="O60" s="14" t="e">
        <f>VLOOKUP(A:A,[1]TDSheet!$A:$T,20,0)</f>
        <v>#REF!</v>
      </c>
      <c r="P60" s="14"/>
      <c r="Q60" s="14"/>
      <c r="R60" s="14"/>
      <c r="S60" s="14">
        <f t="shared" si="10"/>
        <v>15.2</v>
      </c>
      <c r="T60" s="16"/>
      <c r="U60" s="17" t="e">
        <f t="shared" si="11"/>
        <v>#REF!</v>
      </c>
      <c r="V60" s="14">
        <f t="shared" si="12"/>
        <v>5.3289473684210531</v>
      </c>
      <c r="W60" s="14"/>
      <c r="X60" s="14"/>
      <c r="Y60" s="14">
        <f>VLOOKUP(A:A,[1]TDSheet!$A:$Z,26,0)</f>
        <v>22.6</v>
      </c>
      <c r="Z60" s="14">
        <f>VLOOKUP(A:A,[1]TDSheet!$A:$AA,27,0)</f>
        <v>20.399999999999999</v>
      </c>
      <c r="AA60" s="14">
        <f>VLOOKUP(A:A,[1]TDSheet!$A:$S,19,0)</f>
        <v>14.6</v>
      </c>
      <c r="AB60" s="14">
        <f>VLOOKUP(A:A,[3]TDSheet!$A:$D,4,0)</f>
        <v>15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3"/>
        <v>0</v>
      </c>
      <c r="AF60" s="14"/>
      <c r="AG60" s="14"/>
      <c r="AH60" s="14"/>
    </row>
    <row r="61" spans="1:34" s="1" customFormat="1" ht="11.1" customHeight="1" outlineLevel="1" x14ac:dyDescent="0.2">
      <c r="A61" s="7" t="s">
        <v>61</v>
      </c>
      <c r="B61" s="7" t="s">
        <v>8</v>
      </c>
      <c r="C61" s="8">
        <v>66</v>
      </c>
      <c r="D61" s="8">
        <v>218</v>
      </c>
      <c r="E61" s="8">
        <v>126</v>
      </c>
      <c r="F61" s="8">
        <v>153</v>
      </c>
      <c r="G61" s="1">
        <f>VLOOKUP(A:A,[1]TDSheet!$A:$G,7,0)</f>
        <v>0.3</v>
      </c>
      <c r="H61" s="1" t="e">
        <f>VLOOKUP(A:A,[1]TDSheet!$A:$H,8,0)</f>
        <v>#N/A</v>
      </c>
      <c r="I61" s="14">
        <f>VLOOKUP(A:A,[2]TDSheet!$A:$F,6,0)</f>
        <v>129</v>
      </c>
      <c r="J61" s="14">
        <f t="shared" si="9"/>
        <v>-3</v>
      </c>
      <c r="K61" s="14">
        <f>VLOOKUP(A:A,[1]TDSheet!$A:$M,13,0)</f>
        <v>0</v>
      </c>
      <c r="L61" s="14">
        <f>VLOOKUP(A:A,[1]TDSheet!$A:$N,14,0)</f>
        <v>0</v>
      </c>
      <c r="M61" s="14" t="e">
        <f>VLOOKUP(A:A,[1]TDSheet!$A:$Q,17,0)</f>
        <v>#REF!</v>
      </c>
      <c r="N61" s="14">
        <f>VLOOKUP(A:A,[1]TDSheet!$A:$R,18,0)</f>
        <v>40</v>
      </c>
      <c r="O61" s="14" t="e">
        <f>VLOOKUP(A:A,[1]TDSheet!$A:$T,20,0)</f>
        <v>#REF!</v>
      </c>
      <c r="P61" s="14"/>
      <c r="Q61" s="14"/>
      <c r="R61" s="14"/>
      <c r="S61" s="14">
        <f t="shared" si="10"/>
        <v>25.2</v>
      </c>
      <c r="T61" s="16"/>
      <c r="U61" s="17" t="e">
        <f t="shared" si="11"/>
        <v>#REF!</v>
      </c>
      <c r="V61" s="14">
        <f t="shared" si="12"/>
        <v>6.0714285714285712</v>
      </c>
      <c r="W61" s="14"/>
      <c r="X61" s="14"/>
      <c r="Y61" s="14">
        <f>VLOOKUP(A:A,[1]TDSheet!$A:$Z,26,0)</f>
        <v>26.2</v>
      </c>
      <c r="Z61" s="14">
        <f>VLOOKUP(A:A,[1]TDSheet!$A:$AA,27,0)</f>
        <v>33</v>
      </c>
      <c r="AA61" s="14">
        <f>VLOOKUP(A:A,[1]TDSheet!$A:$S,19,0)</f>
        <v>24.2</v>
      </c>
      <c r="AB61" s="14">
        <f>VLOOKUP(A:A,[3]TDSheet!$A:$D,4,0)</f>
        <v>25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13"/>
        <v>0</v>
      </c>
      <c r="AF61" s="14"/>
      <c r="AG61" s="14"/>
      <c r="AH61" s="14"/>
    </row>
    <row r="62" spans="1:34" s="1" customFormat="1" ht="11.1" customHeight="1" outlineLevel="1" x14ac:dyDescent="0.2">
      <c r="A62" s="7" t="s">
        <v>62</v>
      </c>
      <c r="B62" s="7" t="s">
        <v>8</v>
      </c>
      <c r="C62" s="8">
        <v>1396</v>
      </c>
      <c r="D62" s="8">
        <v>860</v>
      </c>
      <c r="E62" s="8">
        <v>1252</v>
      </c>
      <c r="F62" s="8">
        <v>984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1277</v>
      </c>
      <c r="J62" s="14">
        <f t="shared" si="9"/>
        <v>-25</v>
      </c>
      <c r="K62" s="14">
        <f>VLOOKUP(A:A,[1]TDSheet!$A:$M,13,0)</f>
        <v>0</v>
      </c>
      <c r="L62" s="14">
        <f>VLOOKUP(A:A,[1]TDSheet!$A:$N,14,0)</f>
        <v>800</v>
      </c>
      <c r="M62" s="14" t="e">
        <f>VLOOKUP(A:A,[1]TDSheet!$A:$Q,17,0)</f>
        <v>#REF!</v>
      </c>
      <c r="N62" s="14">
        <f>VLOOKUP(A:A,[1]TDSheet!$A:$R,18,0)</f>
        <v>280</v>
      </c>
      <c r="O62" s="14" t="e">
        <f>VLOOKUP(A:A,[1]TDSheet!$A:$T,20,0)</f>
        <v>#REF!</v>
      </c>
      <c r="P62" s="14"/>
      <c r="Q62" s="14"/>
      <c r="R62" s="14"/>
      <c r="S62" s="14">
        <f t="shared" si="10"/>
        <v>250.4</v>
      </c>
      <c r="T62" s="16"/>
      <c r="U62" s="17" t="e">
        <f t="shared" si="11"/>
        <v>#REF!</v>
      </c>
      <c r="V62" s="14">
        <f t="shared" si="12"/>
        <v>3.9297124600638975</v>
      </c>
      <c r="W62" s="14"/>
      <c r="X62" s="14"/>
      <c r="Y62" s="14">
        <f>VLOOKUP(A:A,[1]TDSheet!$A:$Z,26,0)</f>
        <v>290.60000000000002</v>
      </c>
      <c r="Z62" s="14">
        <f>VLOOKUP(A:A,[1]TDSheet!$A:$AA,27,0)</f>
        <v>266</v>
      </c>
      <c r="AA62" s="14">
        <f>VLOOKUP(A:A,[1]TDSheet!$A:$S,19,0)</f>
        <v>258.2</v>
      </c>
      <c r="AB62" s="14">
        <f>VLOOKUP(A:A,[3]TDSheet!$A:$D,4,0)</f>
        <v>172</v>
      </c>
      <c r="AC62" s="14">
        <f>VLOOKUP(A:A,[1]TDSheet!$A:$AC,29,0)</f>
        <v>0</v>
      </c>
      <c r="AD62" s="14">
        <f>VLOOKUP(A:A,[1]TDSheet!$A:$AD,30,0)</f>
        <v>0</v>
      </c>
      <c r="AE62" s="14">
        <f t="shared" si="13"/>
        <v>0</v>
      </c>
      <c r="AF62" s="14"/>
      <c r="AG62" s="14"/>
      <c r="AH62" s="14"/>
    </row>
    <row r="63" spans="1:34" s="1" customFormat="1" ht="11.1" customHeight="1" outlineLevel="1" x14ac:dyDescent="0.2">
      <c r="A63" s="7" t="s">
        <v>63</v>
      </c>
      <c r="B63" s="7" t="s">
        <v>8</v>
      </c>
      <c r="C63" s="8">
        <v>3140</v>
      </c>
      <c r="D63" s="8">
        <v>6294</v>
      </c>
      <c r="E63" s="8">
        <v>3149</v>
      </c>
      <c r="F63" s="8">
        <v>2755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3242</v>
      </c>
      <c r="J63" s="14">
        <f t="shared" si="9"/>
        <v>-93</v>
      </c>
      <c r="K63" s="14">
        <f>VLOOKUP(A:A,[1]TDSheet!$A:$M,13,0)</f>
        <v>0</v>
      </c>
      <c r="L63" s="14">
        <f>VLOOKUP(A:A,[1]TDSheet!$A:$N,14,0)</f>
        <v>600</v>
      </c>
      <c r="M63" s="14" t="e">
        <f>VLOOKUP(A:A,[1]TDSheet!$A:$Q,17,0)</f>
        <v>#REF!</v>
      </c>
      <c r="N63" s="14">
        <f>VLOOKUP(A:A,[1]TDSheet!$A:$R,18,0)</f>
        <v>1000</v>
      </c>
      <c r="O63" s="14">
        <f>VLOOKUP(A:A,[1]TDSheet!$A:$T,20,0)</f>
        <v>800</v>
      </c>
      <c r="P63" s="14"/>
      <c r="Q63" s="14"/>
      <c r="R63" s="14"/>
      <c r="S63" s="14">
        <f t="shared" si="10"/>
        <v>629.79999999999995</v>
      </c>
      <c r="T63" s="16"/>
      <c r="U63" s="17" t="e">
        <f t="shared" si="11"/>
        <v>#REF!</v>
      </c>
      <c r="V63" s="14">
        <f t="shared" si="12"/>
        <v>4.3744045728802794</v>
      </c>
      <c r="W63" s="14"/>
      <c r="X63" s="14"/>
      <c r="Y63" s="14">
        <f>VLOOKUP(A:A,[1]TDSheet!$A:$Z,26,0)</f>
        <v>677.2</v>
      </c>
      <c r="Z63" s="14">
        <f>VLOOKUP(A:A,[1]TDSheet!$A:$AA,27,0)</f>
        <v>738</v>
      </c>
      <c r="AA63" s="14">
        <f>VLOOKUP(A:A,[1]TDSheet!$A:$S,19,0)</f>
        <v>633.4</v>
      </c>
      <c r="AB63" s="14">
        <f>VLOOKUP(A:A,[3]TDSheet!$A:$D,4,0)</f>
        <v>450</v>
      </c>
      <c r="AC63" s="14" t="str">
        <f>VLOOKUP(A:A,[1]TDSheet!$A:$AC,29,0)</f>
        <v>пл600</v>
      </c>
      <c r="AD63" s="14" t="str">
        <f>VLOOKUP(A:A,[1]TDSheet!$A:$AD,30,0)</f>
        <v>пл600</v>
      </c>
      <c r="AE63" s="14">
        <f t="shared" si="13"/>
        <v>0</v>
      </c>
      <c r="AF63" s="14"/>
      <c r="AG63" s="14"/>
      <c r="AH63" s="14"/>
    </row>
    <row r="64" spans="1:34" s="1" customFormat="1" ht="11.1" customHeight="1" outlineLevel="1" x14ac:dyDescent="0.2">
      <c r="A64" s="7" t="s">
        <v>64</v>
      </c>
      <c r="B64" s="7" t="s">
        <v>8</v>
      </c>
      <c r="C64" s="8">
        <v>2888</v>
      </c>
      <c r="D64" s="8">
        <v>2697</v>
      </c>
      <c r="E64" s="8">
        <v>2782</v>
      </c>
      <c r="F64" s="8">
        <v>2304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2859</v>
      </c>
      <c r="J64" s="14">
        <f t="shared" si="9"/>
        <v>-77</v>
      </c>
      <c r="K64" s="14">
        <f>VLOOKUP(A:A,[1]TDSheet!$A:$M,13,0)</f>
        <v>0</v>
      </c>
      <c r="L64" s="14">
        <f>VLOOKUP(A:A,[1]TDSheet!$A:$N,14,0)</f>
        <v>1000</v>
      </c>
      <c r="M64" s="14">
        <f>VLOOKUP(A:A,[1]TDSheet!$A:$Q,17,0)</f>
        <v>320</v>
      </c>
      <c r="N64" s="14">
        <f>VLOOKUP(A:A,[1]TDSheet!$A:$R,18,0)</f>
        <v>800</v>
      </c>
      <c r="O64" s="14">
        <f>VLOOKUP(A:A,[1]TDSheet!$A:$T,20,0)</f>
        <v>800</v>
      </c>
      <c r="P64" s="14"/>
      <c r="Q64" s="14"/>
      <c r="R64" s="14"/>
      <c r="S64" s="14">
        <f t="shared" si="10"/>
        <v>556.4</v>
      </c>
      <c r="T64" s="16"/>
      <c r="U64" s="17">
        <f t="shared" si="11"/>
        <v>9.3889288281811645</v>
      </c>
      <c r="V64" s="14">
        <f t="shared" si="12"/>
        <v>4.1409058231488141</v>
      </c>
      <c r="W64" s="14"/>
      <c r="X64" s="14"/>
      <c r="Y64" s="14">
        <f>VLOOKUP(A:A,[1]TDSheet!$A:$Z,26,0)</f>
        <v>565.79999999999995</v>
      </c>
      <c r="Z64" s="14">
        <f>VLOOKUP(A:A,[1]TDSheet!$A:$AA,27,0)</f>
        <v>556.79999999999995</v>
      </c>
      <c r="AA64" s="14">
        <f>VLOOKUP(A:A,[1]TDSheet!$A:$S,19,0)</f>
        <v>545.20000000000005</v>
      </c>
      <c r="AB64" s="14">
        <f>VLOOKUP(A:A,[3]TDSheet!$A:$D,4,0)</f>
        <v>442</v>
      </c>
      <c r="AC64" s="14" t="str">
        <f>VLOOKUP(A:A,[1]TDSheet!$A:$AC,29,0)</f>
        <v>м335з</v>
      </c>
      <c r="AD64" s="14" t="str">
        <f>VLOOKUP(A:A,[1]TDSheet!$A:$AD,30,0)</f>
        <v>м335з</v>
      </c>
      <c r="AE64" s="14">
        <f t="shared" si="13"/>
        <v>0</v>
      </c>
      <c r="AF64" s="14"/>
      <c r="AG64" s="14"/>
      <c r="AH64" s="14"/>
    </row>
    <row r="65" spans="1:34" s="1" customFormat="1" ht="11.1" customHeight="1" outlineLevel="1" x14ac:dyDescent="0.2">
      <c r="A65" s="7" t="s">
        <v>65</v>
      </c>
      <c r="B65" s="7" t="s">
        <v>8</v>
      </c>
      <c r="C65" s="8">
        <v>3555</v>
      </c>
      <c r="D65" s="8">
        <v>6911</v>
      </c>
      <c r="E65" s="8">
        <v>3941</v>
      </c>
      <c r="F65" s="8">
        <v>2802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4040</v>
      </c>
      <c r="J65" s="14">
        <f t="shared" si="9"/>
        <v>-99</v>
      </c>
      <c r="K65" s="14">
        <f>VLOOKUP(A:A,[1]TDSheet!$A:$M,13,0)</f>
        <v>0</v>
      </c>
      <c r="L65" s="14">
        <f>VLOOKUP(A:A,[1]TDSheet!$A:$N,14,0)</f>
        <v>2200</v>
      </c>
      <c r="M65" s="14">
        <f>VLOOKUP(A:A,[1]TDSheet!$A:$Q,17,0)</f>
        <v>320</v>
      </c>
      <c r="N65" s="14">
        <f>VLOOKUP(A:A,[1]TDSheet!$A:$R,18,0)</f>
        <v>1000</v>
      </c>
      <c r="O65" s="14">
        <f>VLOOKUP(A:A,[1]TDSheet!$A:$T,20,0)</f>
        <v>1000</v>
      </c>
      <c r="P65" s="14"/>
      <c r="Q65" s="14"/>
      <c r="R65" s="14"/>
      <c r="S65" s="14">
        <f t="shared" si="10"/>
        <v>788.2</v>
      </c>
      <c r="T65" s="16"/>
      <c r="U65" s="17">
        <f t="shared" si="11"/>
        <v>9.2895204262877442</v>
      </c>
      <c r="V65" s="14">
        <f t="shared" si="12"/>
        <v>3.5549352956102509</v>
      </c>
      <c r="W65" s="14"/>
      <c r="X65" s="14"/>
      <c r="Y65" s="14">
        <f>VLOOKUP(A:A,[1]TDSheet!$A:$Z,26,0)</f>
        <v>738.4</v>
      </c>
      <c r="Z65" s="14">
        <f>VLOOKUP(A:A,[1]TDSheet!$A:$AA,27,0)</f>
        <v>744.6</v>
      </c>
      <c r="AA65" s="14">
        <f>VLOOKUP(A:A,[1]TDSheet!$A:$S,19,0)</f>
        <v>793.4</v>
      </c>
      <c r="AB65" s="14">
        <f>VLOOKUP(A:A,[3]TDSheet!$A:$D,4,0)</f>
        <v>549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3"/>
        <v>0</v>
      </c>
      <c r="AF65" s="14"/>
      <c r="AG65" s="14"/>
      <c r="AH65" s="14"/>
    </row>
    <row r="66" spans="1:34" s="1" customFormat="1" ht="11.1" customHeight="1" outlineLevel="1" x14ac:dyDescent="0.2">
      <c r="A66" s="7" t="s">
        <v>66</v>
      </c>
      <c r="B66" s="7" t="s">
        <v>8</v>
      </c>
      <c r="C66" s="8">
        <v>5428</v>
      </c>
      <c r="D66" s="8">
        <v>4146</v>
      </c>
      <c r="E66" s="8">
        <v>5761</v>
      </c>
      <c r="F66" s="8">
        <v>3654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5933</v>
      </c>
      <c r="J66" s="14">
        <f t="shared" si="9"/>
        <v>-172</v>
      </c>
      <c r="K66" s="14">
        <f>VLOOKUP(A:A,[1]TDSheet!$A:$M,13,0)</f>
        <v>0</v>
      </c>
      <c r="L66" s="14">
        <f>VLOOKUP(A:A,[1]TDSheet!$A:$N,14,0)</f>
        <v>2600</v>
      </c>
      <c r="M66" s="14">
        <f>VLOOKUP(A:A,[1]TDSheet!$A:$Q,17,0)</f>
        <v>1400</v>
      </c>
      <c r="N66" s="14">
        <f>VLOOKUP(A:A,[1]TDSheet!$A:$R,18,0)</f>
        <v>1400</v>
      </c>
      <c r="O66" s="14">
        <f>VLOOKUP(A:A,[1]TDSheet!$A:$T,20,0)</f>
        <v>1600</v>
      </c>
      <c r="P66" s="14"/>
      <c r="Q66" s="14"/>
      <c r="R66" s="14"/>
      <c r="S66" s="14">
        <f t="shared" si="10"/>
        <v>1152.2</v>
      </c>
      <c r="T66" s="16"/>
      <c r="U66" s="17">
        <f t="shared" si="11"/>
        <v>9.2466585662211411</v>
      </c>
      <c r="V66" s="14">
        <f t="shared" si="12"/>
        <v>3.1713244228432562</v>
      </c>
      <c r="W66" s="14"/>
      <c r="X66" s="14"/>
      <c r="Y66" s="14">
        <f>VLOOKUP(A:A,[1]TDSheet!$A:$Z,26,0)</f>
        <v>1048.4000000000001</v>
      </c>
      <c r="Z66" s="14">
        <f>VLOOKUP(A:A,[1]TDSheet!$A:$AA,27,0)</f>
        <v>1021.2</v>
      </c>
      <c r="AA66" s="14">
        <f>VLOOKUP(A:A,[1]TDSheet!$A:$S,19,0)</f>
        <v>1148.8</v>
      </c>
      <c r="AB66" s="14">
        <f>VLOOKUP(A:A,[3]TDSheet!$A:$D,4,0)</f>
        <v>880</v>
      </c>
      <c r="AC66" s="14" t="str">
        <f>VLOOKUP(A:A,[1]TDSheet!$A:$AC,29,0)</f>
        <v>пл600</v>
      </c>
      <c r="AD66" s="14" t="str">
        <f>VLOOKUP(A:A,[1]TDSheet!$A:$AD,30,0)</f>
        <v>пл600</v>
      </c>
      <c r="AE66" s="14">
        <f t="shared" si="13"/>
        <v>0</v>
      </c>
      <c r="AF66" s="14"/>
      <c r="AG66" s="14"/>
      <c r="AH66" s="14"/>
    </row>
    <row r="67" spans="1:34" s="1" customFormat="1" ht="11.1" customHeight="1" outlineLevel="1" x14ac:dyDescent="0.2">
      <c r="A67" s="7" t="s">
        <v>67</v>
      </c>
      <c r="B67" s="7" t="s">
        <v>8</v>
      </c>
      <c r="C67" s="8">
        <v>448</v>
      </c>
      <c r="D67" s="8">
        <v>2371</v>
      </c>
      <c r="E67" s="8">
        <v>1262</v>
      </c>
      <c r="F67" s="8">
        <v>1519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1305</v>
      </c>
      <c r="J67" s="14">
        <f t="shared" si="9"/>
        <v>-43</v>
      </c>
      <c r="K67" s="14">
        <f>VLOOKUP(A:A,[1]TDSheet!$A:$M,13,0)</f>
        <v>0</v>
      </c>
      <c r="L67" s="14">
        <f>VLOOKUP(A:A,[1]TDSheet!$A:$N,14,0)</f>
        <v>200</v>
      </c>
      <c r="M67" s="14" t="e">
        <f>VLOOKUP(A:A,[1]TDSheet!$A:$Q,17,0)</f>
        <v>#REF!</v>
      </c>
      <c r="N67" s="14">
        <f>VLOOKUP(A:A,[1]TDSheet!$A:$R,18,0)</f>
        <v>200</v>
      </c>
      <c r="O67" s="14" t="e">
        <f>VLOOKUP(A:A,[1]TDSheet!$A:$T,20,0)</f>
        <v>#REF!</v>
      </c>
      <c r="P67" s="14"/>
      <c r="Q67" s="14"/>
      <c r="R67" s="14"/>
      <c r="S67" s="14">
        <f t="shared" si="10"/>
        <v>252.4</v>
      </c>
      <c r="T67" s="16">
        <v>120</v>
      </c>
      <c r="U67" s="17" t="e">
        <f t="shared" si="11"/>
        <v>#REF!</v>
      </c>
      <c r="V67" s="14">
        <f t="shared" si="12"/>
        <v>6.0182250396196508</v>
      </c>
      <c r="W67" s="14"/>
      <c r="X67" s="14"/>
      <c r="Y67" s="14">
        <f>VLOOKUP(A:A,[1]TDSheet!$A:$Z,26,0)</f>
        <v>277.8</v>
      </c>
      <c r="Z67" s="14">
        <f>VLOOKUP(A:A,[1]TDSheet!$A:$AA,27,0)</f>
        <v>354.6</v>
      </c>
      <c r="AA67" s="14">
        <f>VLOOKUP(A:A,[1]TDSheet!$A:$S,19,0)</f>
        <v>240</v>
      </c>
      <c r="AB67" s="14">
        <f>VLOOKUP(A:A,[3]TDSheet!$A:$D,4,0)</f>
        <v>267</v>
      </c>
      <c r="AC67" s="14" t="str">
        <f>VLOOKUP(A:A,[1]TDSheet!$A:$AC,29,0)</f>
        <v>плакат</v>
      </c>
      <c r="AD67" s="14" t="str">
        <f>VLOOKUP(A:A,[1]TDSheet!$A:$AD,30,0)</f>
        <v>плакат</v>
      </c>
      <c r="AE67" s="14">
        <f t="shared" si="13"/>
        <v>49.199999999999996</v>
      </c>
      <c r="AF67" s="14"/>
      <c r="AG67" s="14"/>
      <c r="AH67" s="14"/>
    </row>
    <row r="68" spans="1:34" s="1" customFormat="1" ht="11.1" customHeight="1" outlineLevel="1" x14ac:dyDescent="0.2">
      <c r="A68" s="7" t="s">
        <v>68</v>
      </c>
      <c r="B68" s="7" t="s">
        <v>8</v>
      </c>
      <c r="C68" s="8">
        <v>6677</v>
      </c>
      <c r="D68" s="8">
        <v>11535</v>
      </c>
      <c r="E68" s="20">
        <v>8132</v>
      </c>
      <c r="F68" s="20">
        <v>7140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8137</v>
      </c>
      <c r="J68" s="14">
        <f t="shared" si="9"/>
        <v>-5</v>
      </c>
      <c r="K68" s="14">
        <f>VLOOKUP(A:A,[1]TDSheet!$A:$M,13,0)</f>
        <v>0</v>
      </c>
      <c r="L68" s="14">
        <f>VLOOKUP(A:A,[1]TDSheet!$A:$N,14,0)</f>
        <v>2800</v>
      </c>
      <c r="M68" s="14">
        <f>VLOOKUP(A:A,[1]TDSheet!$A:$Q,17,0)</f>
        <v>1200</v>
      </c>
      <c r="N68" s="14">
        <f>VLOOKUP(A:A,[1]TDSheet!$A:$R,18,0)</f>
        <v>1800</v>
      </c>
      <c r="O68" s="14" t="e">
        <f>VLOOKUP(A:A,[1]TDSheet!$A:$T,20,0)</f>
        <v>#REF!</v>
      </c>
      <c r="P68" s="14"/>
      <c r="Q68" s="14"/>
      <c r="R68" s="14"/>
      <c r="S68" s="14">
        <f t="shared" si="10"/>
        <v>1626.4</v>
      </c>
      <c r="T68" s="16">
        <v>500</v>
      </c>
      <c r="U68" s="17" t="e">
        <f t="shared" si="11"/>
        <v>#REF!</v>
      </c>
      <c r="V68" s="14">
        <f t="shared" si="12"/>
        <v>4.3900639449090013</v>
      </c>
      <c r="W68" s="14"/>
      <c r="X68" s="14"/>
      <c r="Y68" s="14">
        <f>VLOOKUP(A:A,[1]TDSheet!$A:$Z,26,0)</f>
        <v>1701.2</v>
      </c>
      <c r="Z68" s="14">
        <f>VLOOKUP(A:A,[1]TDSheet!$A:$AA,27,0)</f>
        <v>1772</v>
      </c>
      <c r="AA68" s="14">
        <f>VLOOKUP(A:A,[1]TDSheet!$A:$S,19,0)</f>
        <v>1654.6</v>
      </c>
      <c r="AB68" s="14">
        <f>VLOOKUP(A:A,[3]TDSheet!$A:$D,4,0)</f>
        <v>1284</v>
      </c>
      <c r="AC68" s="14" t="str">
        <f>VLOOKUP(A:A,[1]TDSheet!$A:$AC,29,0)</f>
        <v>акция</v>
      </c>
      <c r="AD68" s="14" t="str">
        <f>VLOOKUP(A:A,[1]TDSheet!$A:$AD,30,0)</f>
        <v>акция</v>
      </c>
      <c r="AE68" s="14">
        <f t="shared" si="13"/>
        <v>205</v>
      </c>
      <c r="AF68" s="14"/>
      <c r="AG68" s="14"/>
      <c r="AH68" s="14"/>
    </row>
    <row r="69" spans="1:34" s="1" customFormat="1" ht="11.1" customHeight="1" outlineLevel="1" x14ac:dyDescent="0.2">
      <c r="A69" s="7" t="s">
        <v>69</v>
      </c>
      <c r="B69" s="7" t="s">
        <v>8</v>
      </c>
      <c r="C69" s="8">
        <v>1631</v>
      </c>
      <c r="D69" s="8">
        <v>3694</v>
      </c>
      <c r="E69" s="8">
        <v>2886</v>
      </c>
      <c r="F69" s="8">
        <v>2356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2982</v>
      </c>
      <c r="J69" s="14">
        <f t="shared" si="9"/>
        <v>-96</v>
      </c>
      <c r="K69" s="14">
        <f>VLOOKUP(A:A,[1]TDSheet!$A:$M,13,0)</f>
        <v>0</v>
      </c>
      <c r="L69" s="14">
        <f>VLOOKUP(A:A,[1]TDSheet!$A:$N,14,0)</f>
        <v>1300</v>
      </c>
      <c r="M69" s="14" t="e">
        <f>VLOOKUP(A:A,[1]TDSheet!$A:$Q,17,0)</f>
        <v>#REF!</v>
      </c>
      <c r="N69" s="14">
        <f>VLOOKUP(A:A,[1]TDSheet!$A:$R,18,0)</f>
        <v>800</v>
      </c>
      <c r="O69" s="14" t="e">
        <f>VLOOKUP(A:A,[1]TDSheet!$A:$T,20,0)</f>
        <v>#REF!</v>
      </c>
      <c r="P69" s="14"/>
      <c r="Q69" s="14"/>
      <c r="R69" s="14"/>
      <c r="S69" s="14">
        <f t="shared" si="10"/>
        <v>577.20000000000005</v>
      </c>
      <c r="T69" s="16">
        <v>300</v>
      </c>
      <c r="U69" s="17" t="e">
        <f t="shared" si="11"/>
        <v>#REF!</v>
      </c>
      <c r="V69" s="14">
        <f t="shared" si="12"/>
        <v>4.0817740817740811</v>
      </c>
      <c r="W69" s="14"/>
      <c r="X69" s="14"/>
      <c r="Y69" s="14">
        <f>VLOOKUP(A:A,[1]TDSheet!$A:$Z,26,0)</f>
        <v>545.20000000000005</v>
      </c>
      <c r="Z69" s="14">
        <f>VLOOKUP(A:A,[1]TDSheet!$A:$AA,27,0)</f>
        <v>626.79999999999995</v>
      </c>
      <c r="AA69" s="14">
        <f>VLOOKUP(A:A,[1]TDSheet!$A:$S,19,0)</f>
        <v>566.20000000000005</v>
      </c>
      <c r="AB69" s="14">
        <f>VLOOKUP(A:A,[3]TDSheet!$A:$D,4,0)</f>
        <v>470</v>
      </c>
      <c r="AC69" s="14">
        <f>VLOOKUP(A:A,[1]TDSheet!$A:$AC,29,0)</f>
        <v>0</v>
      </c>
      <c r="AD69" s="14">
        <f>VLOOKUP(A:A,[1]TDSheet!$A:$AD,30,0)</f>
        <v>0</v>
      </c>
      <c r="AE69" s="14">
        <f t="shared" si="13"/>
        <v>122.99999999999999</v>
      </c>
      <c r="AF69" s="14"/>
      <c r="AG69" s="14"/>
      <c r="AH69" s="14"/>
    </row>
    <row r="70" spans="1:34" s="1" customFormat="1" ht="11.1" customHeight="1" outlineLevel="1" x14ac:dyDescent="0.2">
      <c r="A70" s="7" t="s">
        <v>70</v>
      </c>
      <c r="B70" s="7" t="s">
        <v>9</v>
      </c>
      <c r="C70" s="8">
        <v>11.81</v>
      </c>
      <c r="D70" s="8">
        <v>70.704999999999998</v>
      </c>
      <c r="E70" s="8">
        <v>29.79</v>
      </c>
      <c r="F70" s="8">
        <v>36.07</v>
      </c>
      <c r="G70" s="1">
        <f>VLOOKUP(A:A,[1]TDSheet!$A:$G,7,0)</f>
        <v>1</v>
      </c>
      <c r="H70" s="1">
        <f>VLOOKUP(A:A,[1]TDSheet!$A:$H,8,0)</f>
        <v>30</v>
      </c>
      <c r="I70" s="14">
        <f>VLOOKUP(A:A,[2]TDSheet!$A:$F,6,0)</f>
        <v>43.5</v>
      </c>
      <c r="J70" s="14">
        <f t="shared" si="9"/>
        <v>-13.71</v>
      </c>
      <c r="K70" s="14">
        <f>VLOOKUP(A:A,[1]TDSheet!$A:$M,13,0)</f>
        <v>0</v>
      </c>
      <c r="L70" s="14">
        <f>VLOOKUP(A:A,[1]TDSheet!$A:$N,14,0)</f>
        <v>0</v>
      </c>
      <c r="M70" s="14" t="e">
        <f>VLOOKUP(A:A,[1]TDSheet!$A:$Q,17,0)</f>
        <v>#REF!</v>
      </c>
      <c r="N70" s="14">
        <f>VLOOKUP(A:A,[1]TDSheet!$A:$R,18,0)</f>
        <v>10</v>
      </c>
      <c r="O70" s="14" t="e">
        <f>VLOOKUP(A:A,[1]TDSheet!$A:$T,20,0)</f>
        <v>#REF!</v>
      </c>
      <c r="P70" s="14"/>
      <c r="Q70" s="14"/>
      <c r="R70" s="14"/>
      <c r="S70" s="14">
        <f t="shared" si="10"/>
        <v>5.9580000000000002</v>
      </c>
      <c r="T70" s="16"/>
      <c r="U70" s="17" t="e">
        <f t="shared" si="11"/>
        <v>#REF!</v>
      </c>
      <c r="V70" s="14">
        <f t="shared" si="12"/>
        <v>6.0540449815374284</v>
      </c>
      <c r="W70" s="14"/>
      <c r="X70" s="14"/>
      <c r="Y70" s="14">
        <f>VLOOKUP(A:A,[1]TDSheet!$A:$Z,26,0)</f>
        <v>5.3810000000000002</v>
      </c>
      <c r="Z70" s="14">
        <f>VLOOKUP(A:A,[1]TDSheet!$A:$AA,27,0)</f>
        <v>5.9950000000000001</v>
      </c>
      <c r="AA70" s="14">
        <f>VLOOKUP(A:A,[1]TDSheet!$A:$S,19,0)</f>
        <v>4.149</v>
      </c>
      <c r="AB70" s="14">
        <f>VLOOKUP(A:A,[3]TDSheet!$A:$D,4,0)</f>
        <v>12.055</v>
      </c>
      <c r="AC70" s="14" t="str">
        <f>VLOOKUP(A:A,[1]TDSheet!$A:$AC,29,0)</f>
        <v>костик</v>
      </c>
      <c r="AD70" s="14" t="str">
        <f>VLOOKUP(A:A,[1]TDSheet!$A:$AD,30,0)</f>
        <v>увел</v>
      </c>
      <c r="AE70" s="14">
        <f t="shared" si="13"/>
        <v>0</v>
      </c>
      <c r="AF70" s="14"/>
      <c r="AG70" s="14"/>
      <c r="AH70" s="14"/>
    </row>
    <row r="71" spans="1:34" s="1" customFormat="1" ht="11.1" customHeight="1" outlineLevel="1" x14ac:dyDescent="0.2">
      <c r="A71" s="7" t="s">
        <v>71</v>
      </c>
      <c r="B71" s="7" t="s">
        <v>8</v>
      </c>
      <c r="C71" s="8">
        <v>266</v>
      </c>
      <c r="D71" s="8">
        <v>146</v>
      </c>
      <c r="E71" s="8">
        <v>219</v>
      </c>
      <c r="F71" s="8">
        <v>181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233</v>
      </c>
      <c r="J71" s="14">
        <f t="shared" si="9"/>
        <v>-14</v>
      </c>
      <c r="K71" s="14">
        <f>VLOOKUP(A:A,[1]TDSheet!$A:$M,13,0)</f>
        <v>0</v>
      </c>
      <c r="L71" s="14">
        <f>VLOOKUP(A:A,[1]TDSheet!$A:$N,14,0)</f>
        <v>40</v>
      </c>
      <c r="M71" s="14">
        <f>VLOOKUP(A:A,[1]TDSheet!$A:$Q,17,0)</f>
        <v>40</v>
      </c>
      <c r="N71" s="14">
        <f>VLOOKUP(A:A,[1]TDSheet!$A:$R,18,0)</f>
        <v>40</v>
      </c>
      <c r="O71" s="14" t="e">
        <f>VLOOKUP(A:A,[1]TDSheet!$A:$T,20,0)</f>
        <v>#REF!</v>
      </c>
      <c r="P71" s="14"/>
      <c r="Q71" s="14"/>
      <c r="R71" s="14"/>
      <c r="S71" s="14">
        <f t="shared" si="10"/>
        <v>43.8</v>
      </c>
      <c r="T71" s="16">
        <v>40</v>
      </c>
      <c r="U71" s="17" t="e">
        <f t="shared" si="11"/>
        <v>#REF!</v>
      </c>
      <c r="V71" s="14">
        <f t="shared" si="12"/>
        <v>4.1324200913242013</v>
      </c>
      <c r="W71" s="14"/>
      <c r="X71" s="14"/>
      <c r="Y71" s="14">
        <f>VLOOKUP(A:A,[1]TDSheet!$A:$Z,26,0)</f>
        <v>65.400000000000006</v>
      </c>
      <c r="Z71" s="14">
        <f>VLOOKUP(A:A,[1]TDSheet!$A:$AA,27,0)</f>
        <v>53.6</v>
      </c>
      <c r="AA71" s="14">
        <f>VLOOKUP(A:A,[1]TDSheet!$A:$S,19,0)</f>
        <v>48.2</v>
      </c>
      <c r="AB71" s="14">
        <f>VLOOKUP(A:A,[3]TDSheet!$A:$D,4,0)</f>
        <v>17</v>
      </c>
      <c r="AC71" s="14" t="str">
        <f>VLOOKUP(A:A,[1]TDSheet!$A:$AC,29,0)</f>
        <v>увел</v>
      </c>
      <c r="AD71" s="14" t="str">
        <f>VLOOKUP(A:A,[1]TDSheet!$A:$AD,30,0)</f>
        <v>увел</v>
      </c>
      <c r="AE71" s="14">
        <f t="shared" si="13"/>
        <v>16.399999999999999</v>
      </c>
      <c r="AF71" s="14"/>
      <c r="AG71" s="14"/>
      <c r="AH71" s="14"/>
    </row>
    <row r="72" spans="1:34" s="1" customFormat="1" ht="11.1" customHeight="1" outlineLevel="1" x14ac:dyDescent="0.2">
      <c r="A72" s="7" t="s">
        <v>72</v>
      </c>
      <c r="B72" s="7" t="s">
        <v>8</v>
      </c>
      <c r="C72" s="8">
        <v>57</v>
      </c>
      <c r="D72" s="8">
        <v>1376</v>
      </c>
      <c r="E72" s="8">
        <v>734</v>
      </c>
      <c r="F72" s="8">
        <v>658</v>
      </c>
      <c r="G72" s="1">
        <f>VLOOKUP(A:A,[1]TDSheet!$A:$G,7,0)</f>
        <v>0.36</v>
      </c>
      <c r="H72" s="1" t="e">
        <f>VLOOKUP(A:A,[1]TDSheet!$A:$H,8,0)</f>
        <v>#N/A</v>
      </c>
      <c r="I72" s="14">
        <f>VLOOKUP(A:A,[2]TDSheet!$A:$F,6,0)</f>
        <v>881</v>
      </c>
      <c r="J72" s="14">
        <f t="shared" ref="J72:J104" si="14">E72-I72</f>
        <v>-147</v>
      </c>
      <c r="K72" s="14">
        <f>VLOOKUP(A:A,[1]TDSheet!$A:$M,13,0)</f>
        <v>0</v>
      </c>
      <c r="L72" s="14">
        <f>VLOOKUP(A:A,[1]TDSheet!$A:$N,14,0)</f>
        <v>210</v>
      </c>
      <c r="M72" s="14">
        <f>VLOOKUP(A:A,[1]TDSheet!$A:$Q,17,0)</f>
        <v>120</v>
      </c>
      <c r="N72" s="14">
        <f>VLOOKUP(A:A,[1]TDSheet!$A:$R,18,0)</f>
        <v>150</v>
      </c>
      <c r="O72" s="14" t="e">
        <f>VLOOKUP(A:A,[1]TDSheet!$A:$T,20,0)</f>
        <v>#REF!</v>
      </c>
      <c r="P72" s="14"/>
      <c r="Q72" s="14"/>
      <c r="R72" s="14"/>
      <c r="S72" s="14">
        <f t="shared" ref="S72:S104" si="15">E72/5</f>
        <v>146.80000000000001</v>
      </c>
      <c r="T72" s="16">
        <v>30</v>
      </c>
      <c r="U72" s="17" t="e">
        <f t="shared" ref="U72:U104" si="16">(F72+K72+L72+M72+N72+O72+T72)/S72</f>
        <v>#REF!</v>
      </c>
      <c r="V72" s="14">
        <f t="shared" ref="V72:V104" si="17">F72/S72</f>
        <v>4.4822888283378743</v>
      </c>
      <c r="W72" s="14"/>
      <c r="X72" s="14"/>
      <c r="Y72" s="14">
        <f>VLOOKUP(A:A,[1]TDSheet!$A:$Z,26,0)</f>
        <v>120.2</v>
      </c>
      <c r="Z72" s="14">
        <f>VLOOKUP(A:A,[1]TDSheet!$A:$AA,27,0)</f>
        <v>163.4</v>
      </c>
      <c r="AA72" s="14">
        <f>VLOOKUP(A:A,[1]TDSheet!$A:$S,19,0)</f>
        <v>150.6</v>
      </c>
      <c r="AB72" s="14">
        <f>VLOOKUP(A:A,[3]TDSheet!$A:$D,4,0)</f>
        <v>124</v>
      </c>
      <c r="AC72" s="14" t="str">
        <f>VLOOKUP(A:A,[1]TDSheet!$A:$AC,29,0)</f>
        <v>к720</v>
      </c>
      <c r="AD72" s="14" t="str">
        <f>VLOOKUP(A:A,[1]TDSheet!$A:$AD,30,0)</f>
        <v>к720</v>
      </c>
      <c r="AE72" s="14">
        <f t="shared" ref="AE72:AE104" si="18">T72*G72</f>
        <v>10.799999999999999</v>
      </c>
      <c r="AF72" s="14"/>
      <c r="AG72" s="14"/>
      <c r="AH72" s="14"/>
    </row>
    <row r="73" spans="1:34" s="1" customFormat="1" ht="11.1" customHeight="1" outlineLevel="1" x14ac:dyDescent="0.2">
      <c r="A73" s="7" t="s">
        <v>73</v>
      </c>
      <c r="B73" s="7" t="s">
        <v>9</v>
      </c>
      <c r="C73" s="8">
        <v>25.524999999999999</v>
      </c>
      <c r="D73" s="8">
        <v>72.087999999999994</v>
      </c>
      <c r="E73" s="8">
        <v>49.015000000000001</v>
      </c>
      <c r="F73" s="8">
        <v>40.677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46.1</v>
      </c>
      <c r="J73" s="14">
        <f t="shared" si="14"/>
        <v>2.9149999999999991</v>
      </c>
      <c r="K73" s="14">
        <f>VLOOKUP(A:A,[1]TDSheet!$A:$M,13,0)</f>
        <v>0</v>
      </c>
      <c r="L73" s="14">
        <f>VLOOKUP(A:A,[1]TDSheet!$A:$N,14,0)</f>
        <v>30</v>
      </c>
      <c r="M73" s="14" t="e">
        <f>VLOOKUP(A:A,[1]TDSheet!$A:$Q,17,0)</f>
        <v>#REF!</v>
      </c>
      <c r="N73" s="14">
        <f>VLOOKUP(A:A,[1]TDSheet!$A:$R,18,0)</f>
        <v>10</v>
      </c>
      <c r="O73" s="14" t="e">
        <f>VLOOKUP(A:A,[1]TDSheet!$A:$T,20,0)</f>
        <v>#REF!</v>
      </c>
      <c r="P73" s="14"/>
      <c r="Q73" s="14"/>
      <c r="R73" s="14"/>
      <c r="S73" s="14">
        <f t="shared" si="15"/>
        <v>9.8030000000000008</v>
      </c>
      <c r="T73" s="16"/>
      <c r="U73" s="17" t="e">
        <f t="shared" si="16"/>
        <v>#REF!</v>
      </c>
      <c r="V73" s="14">
        <f t="shared" si="17"/>
        <v>4.149444047740487</v>
      </c>
      <c r="W73" s="14"/>
      <c r="X73" s="14"/>
      <c r="Y73" s="14">
        <f>VLOOKUP(A:A,[1]TDSheet!$A:$Z,26,0)</f>
        <v>8.7897999999999996</v>
      </c>
      <c r="Z73" s="14">
        <f>VLOOKUP(A:A,[1]TDSheet!$A:$AA,27,0)</f>
        <v>9.4168000000000003</v>
      </c>
      <c r="AA73" s="14">
        <f>VLOOKUP(A:A,[1]TDSheet!$A:$S,19,0)</f>
        <v>10.6266</v>
      </c>
      <c r="AB73" s="14">
        <f>VLOOKUP(A:A,[3]TDSheet!$A:$D,4,0)</f>
        <v>5.4930000000000003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18"/>
        <v>0</v>
      </c>
      <c r="AF73" s="14"/>
      <c r="AG73" s="14"/>
      <c r="AH73" s="14"/>
    </row>
    <row r="74" spans="1:34" s="1" customFormat="1" ht="11.1" customHeight="1" outlineLevel="1" x14ac:dyDescent="0.2">
      <c r="A74" s="7" t="s">
        <v>74</v>
      </c>
      <c r="B74" s="7" t="s">
        <v>8</v>
      </c>
      <c r="C74" s="8"/>
      <c r="D74" s="8">
        <v>303</v>
      </c>
      <c r="E74" s="8">
        <v>135</v>
      </c>
      <c r="F74" s="8">
        <v>160</v>
      </c>
      <c r="G74" s="1">
        <f>VLOOKUP(A:A,[1]TDSheet!$A:$G,7,0)</f>
        <v>0.41</v>
      </c>
      <c r="H74" s="1" t="e">
        <f>VLOOKUP(A:A,[1]TDSheet!$A:$H,8,0)</f>
        <v>#N/A</v>
      </c>
      <c r="I74" s="14">
        <f>VLOOKUP(A:A,[2]TDSheet!$A:$F,6,0)</f>
        <v>154</v>
      </c>
      <c r="J74" s="14">
        <f t="shared" si="14"/>
        <v>-19</v>
      </c>
      <c r="K74" s="14">
        <f>VLOOKUP(A:A,[1]TDSheet!$A:$M,13,0)</f>
        <v>0</v>
      </c>
      <c r="L74" s="14">
        <f>VLOOKUP(A:A,[1]TDSheet!$A:$N,14,0)</f>
        <v>0</v>
      </c>
      <c r="M74" s="14" t="e">
        <f>VLOOKUP(A:A,[1]TDSheet!$A:$Q,17,0)</f>
        <v>#REF!</v>
      </c>
      <c r="N74" s="14">
        <f>VLOOKUP(A:A,[1]TDSheet!$A:$R,18,0)</f>
        <v>30</v>
      </c>
      <c r="O74" s="14" t="e">
        <f>VLOOKUP(A:A,[1]TDSheet!$A:$T,20,0)</f>
        <v>#REF!</v>
      </c>
      <c r="P74" s="14"/>
      <c r="Q74" s="14"/>
      <c r="R74" s="14"/>
      <c r="S74" s="14">
        <f t="shared" si="15"/>
        <v>27</v>
      </c>
      <c r="T74" s="16">
        <v>30</v>
      </c>
      <c r="U74" s="17" t="e">
        <f t="shared" si="16"/>
        <v>#REF!</v>
      </c>
      <c r="V74" s="14">
        <f t="shared" si="17"/>
        <v>5.9259259259259256</v>
      </c>
      <c r="W74" s="14"/>
      <c r="X74" s="14"/>
      <c r="Y74" s="14">
        <f>VLOOKUP(A:A,[1]TDSheet!$A:$Z,26,0)</f>
        <v>17</v>
      </c>
      <c r="Z74" s="14">
        <f>VLOOKUP(A:A,[1]TDSheet!$A:$AA,27,0)</f>
        <v>34</v>
      </c>
      <c r="AA74" s="14">
        <f>VLOOKUP(A:A,[1]TDSheet!$A:$S,19,0)</f>
        <v>18.2</v>
      </c>
      <c r="AB74" s="14">
        <f>VLOOKUP(A:A,[3]TDSheet!$A:$D,4,0)</f>
        <v>42</v>
      </c>
      <c r="AC74" s="14" t="str">
        <f>VLOOKUP(A:A,[1]TDSheet!$A:$AC,29,0)</f>
        <v>костик</v>
      </c>
      <c r="AD74" s="14" t="str">
        <f>VLOOKUP(A:A,[1]TDSheet!$A:$AD,30,0)</f>
        <v>увел</v>
      </c>
      <c r="AE74" s="14">
        <f t="shared" si="18"/>
        <v>12.299999999999999</v>
      </c>
      <c r="AF74" s="14"/>
      <c r="AG74" s="14"/>
      <c r="AH74" s="14"/>
    </row>
    <row r="75" spans="1:34" s="1" customFormat="1" ht="11.1" customHeight="1" outlineLevel="1" x14ac:dyDescent="0.2">
      <c r="A75" s="7" t="s">
        <v>75</v>
      </c>
      <c r="B75" s="7" t="s">
        <v>8</v>
      </c>
      <c r="C75" s="8">
        <v>462</v>
      </c>
      <c r="D75" s="8">
        <v>406</v>
      </c>
      <c r="E75" s="8">
        <v>586</v>
      </c>
      <c r="F75" s="8">
        <v>274</v>
      </c>
      <c r="G75" s="1">
        <f>VLOOKUP(A:A,[1]TDSheet!$A:$G,7,0)</f>
        <v>0.28000000000000003</v>
      </c>
      <c r="H75" s="1" t="e">
        <f>VLOOKUP(A:A,[1]TDSheet!$A:$H,8,0)</f>
        <v>#N/A</v>
      </c>
      <c r="I75" s="14">
        <f>VLOOKUP(A:A,[2]TDSheet!$A:$F,6,0)</f>
        <v>595</v>
      </c>
      <c r="J75" s="14">
        <f t="shared" si="14"/>
        <v>-9</v>
      </c>
      <c r="K75" s="14">
        <f>VLOOKUP(A:A,[1]TDSheet!$A:$M,13,0)</f>
        <v>0</v>
      </c>
      <c r="L75" s="14">
        <f>VLOOKUP(A:A,[1]TDSheet!$A:$N,14,0)</f>
        <v>320</v>
      </c>
      <c r="M75" s="14">
        <f>VLOOKUP(A:A,[1]TDSheet!$A:$Q,17,0)</f>
        <v>240</v>
      </c>
      <c r="N75" s="14">
        <f>VLOOKUP(A:A,[1]TDSheet!$A:$R,18,0)</f>
        <v>120</v>
      </c>
      <c r="O75" s="14" t="e">
        <f>VLOOKUP(A:A,[1]TDSheet!$A:$T,20,0)</f>
        <v>#REF!</v>
      </c>
      <c r="P75" s="14"/>
      <c r="Q75" s="14"/>
      <c r="R75" s="14"/>
      <c r="S75" s="14">
        <f t="shared" si="15"/>
        <v>117.2</v>
      </c>
      <c r="T75" s="16"/>
      <c r="U75" s="17" t="e">
        <f t="shared" si="16"/>
        <v>#REF!</v>
      </c>
      <c r="V75" s="14">
        <f t="shared" si="17"/>
        <v>2.3378839590443685</v>
      </c>
      <c r="W75" s="14"/>
      <c r="X75" s="14"/>
      <c r="Y75" s="14">
        <f>VLOOKUP(A:A,[1]TDSheet!$A:$Z,26,0)</f>
        <v>131.19999999999999</v>
      </c>
      <c r="Z75" s="14">
        <f>VLOOKUP(A:A,[1]TDSheet!$A:$AA,27,0)</f>
        <v>118.8</v>
      </c>
      <c r="AA75" s="14">
        <f>VLOOKUP(A:A,[1]TDSheet!$A:$S,19,0)</f>
        <v>122.4</v>
      </c>
      <c r="AB75" s="14">
        <f>VLOOKUP(A:A,[3]TDSheet!$A:$D,4,0)</f>
        <v>85</v>
      </c>
      <c r="AC75" s="14" t="str">
        <f>VLOOKUP(A:A,[1]TDSheet!$A:$AC,29,0)</f>
        <v>м10з</v>
      </c>
      <c r="AD75" s="14" t="str">
        <f>VLOOKUP(A:A,[1]TDSheet!$A:$AD,30,0)</f>
        <v>м10з</v>
      </c>
      <c r="AE75" s="14">
        <f t="shared" si="18"/>
        <v>0</v>
      </c>
      <c r="AF75" s="14"/>
      <c r="AG75" s="14"/>
      <c r="AH75" s="14"/>
    </row>
    <row r="76" spans="1:34" s="1" customFormat="1" ht="11.1" customHeight="1" outlineLevel="1" x14ac:dyDescent="0.2">
      <c r="A76" s="7" t="s">
        <v>76</v>
      </c>
      <c r="B76" s="7" t="s">
        <v>8</v>
      </c>
      <c r="C76" s="8">
        <v>574</v>
      </c>
      <c r="D76" s="8">
        <v>1820</v>
      </c>
      <c r="E76" s="8">
        <v>1394</v>
      </c>
      <c r="F76" s="8">
        <v>975</v>
      </c>
      <c r="G76" s="1">
        <f>VLOOKUP(A:A,[1]TDSheet!$A:$G,7,0)</f>
        <v>0.4</v>
      </c>
      <c r="H76" s="1" t="e">
        <f>VLOOKUP(A:A,[1]TDSheet!$A:$H,8,0)</f>
        <v>#N/A</v>
      </c>
      <c r="I76" s="14">
        <f>VLOOKUP(A:A,[2]TDSheet!$A:$F,6,0)</f>
        <v>1413</v>
      </c>
      <c r="J76" s="14">
        <f t="shared" si="14"/>
        <v>-19</v>
      </c>
      <c r="K76" s="14">
        <f>VLOOKUP(A:A,[1]TDSheet!$A:$M,13,0)</f>
        <v>0</v>
      </c>
      <c r="L76" s="14">
        <f>VLOOKUP(A:A,[1]TDSheet!$A:$N,14,0)</f>
        <v>960</v>
      </c>
      <c r="M76" s="14" t="e">
        <f>VLOOKUP(A:A,[1]TDSheet!$A:$Q,17,0)</f>
        <v>#REF!</v>
      </c>
      <c r="N76" s="14">
        <f>VLOOKUP(A:A,[1]TDSheet!$A:$R,18,0)</f>
        <v>280</v>
      </c>
      <c r="O76" s="14" t="e">
        <f>VLOOKUP(A:A,[1]TDSheet!$A:$T,20,0)</f>
        <v>#REF!</v>
      </c>
      <c r="P76" s="14"/>
      <c r="Q76" s="14"/>
      <c r="R76" s="14"/>
      <c r="S76" s="14">
        <f t="shared" si="15"/>
        <v>278.8</v>
      </c>
      <c r="T76" s="16"/>
      <c r="U76" s="17" t="e">
        <f t="shared" si="16"/>
        <v>#REF!</v>
      </c>
      <c r="V76" s="14">
        <f t="shared" si="17"/>
        <v>3.4971305595408895</v>
      </c>
      <c r="W76" s="14"/>
      <c r="X76" s="14"/>
      <c r="Y76" s="14">
        <f>VLOOKUP(A:A,[1]TDSheet!$A:$Z,26,0)</f>
        <v>248.6</v>
      </c>
      <c r="Z76" s="14">
        <f>VLOOKUP(A:A,[1]TDSheet!$A:$AA,27,0)</f>
        <v>290.2</v>
      </c>
      <c r="AA76" s="14">
        <f>VLOOKUP(A:A,[1]TDSheet!$A:$S,19,0)</f>
        <v>286.60000000000002</v>
      </c>
      <c r="AB76" s="14">
        <f>VLOOKUP(A:A,[3]TDSheet!$A:$D,4,0)</f>
        <v>200</v>
      </c>
      <c r="AC76" s="14" t="str">
        <f>VLOOKUP(A:A,[1]TDSheet!$A:$AC,29,0)</f>
        <v>м122з</v>
      </c>
      <c r="AD76" s="14" t="str">
        <f>VLOOKUP(A:A,[1]TDSheet!$A:$AD,30,0)</f>
        <v>м122з</v>
      </c>
      <c r="AE76" s="14">
        <f t="shared" si="18"/>
        <v>0</v>
      </c>
      <c r="AF76" s="14"/>
      <c r="AG76" s="14"/>
      <c r="AH76" s="14"/>
    </row>
    <row r="77" spans="1:34" s="1" customFormat="1" ht="11.1" customHeight="1" outlineLevel="1" x14ac:dyDescent="0.2">
      <c r="A77" s="7" t="s">
        <v>77</v>
      </c>
      <c r="B77" s="7" t="s">
        <v>8</v>
      </c>
      <c r="C77" s="8">
        <v>153</v>
      </c>
      <c r="D77" s="8">
        <v>694</v>
      </c>
      <c r="E77" s="8">
        <v>430</v>
      </c>
      <c r="F77" s="8">
        <v>406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443</v>
      </c>
      <c r="J77" s="14">
        <f t="shared" si="14"/>
        <v>-13</v>
      </c>
      <c r="K77" s="14">
        <f>VLOOKUP(A:A,[1]TDSheet!$A:$M,13,0)</f>
        <v>0</v>
      </c>
      <c r="L77" s="14">
        <f>VLOOKUP(A:A,[1]TDSheet!$A:$N,14,0)</f>
        <v>120</v>
      </c>
      <c r="M77" s="14">
        <f>VLOOKUP(A:A,[1]TDSheet!$A:$Q,17,0)</f>
        <v>40</v>
      </c>
      <c r="N77" s="14">
        <f>VLOOKUP(A:A,[1]TDSheet!$A:$R,18,0)</f>
        <v>120</v>
      </c>
      <c r="O77" s="14" t="e">
        <f>VLOOKUP(A:A,[1]TDSheet!$A:$T,20,0)</f>
        <v>#REF!</v>
      </c>
      <c r="P77" s="14"/>
      <c r="Q77" s="14"/>
      <c r="R77" s="14"/>
      <c r="S77" s="14">
        <f t="shared" si="15"/>
        <v>86</v>
      </c>
      <c r="T77" s="16"/>
      <c r="U77" s="17" t="e">
        <f t="shared" si="16"/>
        <v>#REF!</v>
      </c>
      <c r="V77" s="14">
        <f t="shared" si="17"/>
        <v>4.7209302325581399</v>
      </c>
      <c r="W77" s="14"/>
      <c r="X77" s="14"/>
      <c r="Y77" s="14">
        <f>VLOOKUP(A:A,[1]TDSheet!$A:$Z,26,0)</f>
        <v>76</v>
      </c>
      <c r="Z77" s="14">
        <f>VLOOKUP(A:A,[1]TDSheet!$A:$AA,27,0)</f>
        <v>91.8</v>
      </c>
      <c r="AA77" s="14">
        <f>VLOOKUP(A:A,[1]TDSheet!$A:$S,19,0)</f>
        <v>86</v>
      </c>
      <c r="AB77" s="14">
        <f>VLOOKUP(A:A,[3]TDSheet!$A:$D,4,0)</f>
        <v>75</v>
      </c>
      <c r="AC77" s="14" t="str">
        <f>VLOOKUP(A:A,[1]TDSheet!$A:$AC,29,0)</f>
        <v>костик</v>
      </c>
      <c r="AD77" s="14" t="str">
        <f>VLOOKUP(A:A,[1]TDSheet!$A:$AD,30,0)</f>
        <v>костик</v>
      </c>
      <c r="AE77" s="14">
        <f t="shared" si="18"/>
        <v>0</v>
      </c>
      <c r="AF77" s="14"/>
      <c r="AG77" s="14"/>
      <c r="AH77" s="14"/>
    </row>
    <row r="78" spans="1:34" s="1" customFormat="1" ht="11.1" customHeight="1" outlineLevel="1" x14ac:dyDescent="0.2">
      <c r="A78" s="7" t="s">
        <v>78</v>
      </c>
      <c r="B78" s="7" t="s">
        <v>8</v>
      </c>
      <c r="C78" s="8">
        <v>-6</v>
      </c>
      <c r="D78" s="8">
        <v>981</v>
      </c>
      <c r="E78" s="8">
        <v>298</v>
      </c>
      <c r="F78" s="8">
        <v>585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380</v>
      </c>
      <c r="J78" s="14">
        <f t="shared" si="14"/>
        <v>-82</v>
      </c>
      <c r="K78" s="14">
        <f>VLOOKUP(A:A,[1]TDSheet!$A:$M,13,0)</f>
        <v>0</v>
      </c>
      <c r="L78" s="14">
        <f>VLOOKUP(A:A,[1]TDSheet!$A:$N,14,0)</f>
        <v>80</v>
      </c>
      <c r="M78" s="14" t="e">
        <f>VLOOKUP(A:A,[1]TDSheet!$A:$Q,17,0)</f>
        <v>#REF!</v>
      </c>
      <c r="N78" s="14">
        <f>VLOOKUP(A:A,[1]TDSheet!$A:$R,18,0)</f>
        <v>120</v>
      </c>
      <c r="O78" s="14" t="e">
        <f>VLOOKUP(A:A,[1]TDSheet!$A:$T,20,0)</f>
        <v>#REF!</v>
      </c>
      <c r="P78" s="14"/>
      <c r="Q78" s="14"/>
      <c r="R78" s="14"/>
      <c r="S78" s="14">
        <f t="shared" si="15"/>
        <v>59.6</v>
      </c>
      <c r="T78" s="16"/>
      <c r="U78" s="17" t="e">
        <f t="shared" si="16"/>
        <v>#REF!</v>
      </c>
      <c r="V78" s="14">
        <f t="shared" si="17"/>
        <v>9.8154362416107386</v>
      </c>
      <c r="W78" s="14"/>
      <c r="X78" s="14"/>
      <c r="Y78" s="14">
        <f>VLOOKUP(A:A,[1]TDSheet!$A:$Z,26,0)</f>
        <v>61.6</v>
      </c>
      <c r="Z78" s="14">
        <f>VLOOKUP(A:A,[1]TDSheet!$A:$AA,27,0)</f>
        <v>98.4</v>
      </c>
      <c r="AA78" s="14">
        <f>VLOOKUP(A:A,[1]TDSheet!$A:$S,19,0)</f>
        <v>65.599999999999994</v>
      </c>
      <c r="AB78" s="14">
        <f>VLOOKUP(A:A,[3]TDSheet!$A:$D,4,0)</f>
        <v>49</v>
      </c>
      <c r="AC78" s="14" t="str">
        <f>VLOOKUP(A:A,[1]TDSheet!$A:$AC,29,0)</f>
        <v>костик</v>
      </c>
      <c r="AD78" s="14" t="str">
        <f>VLOOKUP(A:A,[1]TDSheet!$A:$AD,30,0)</f>
        <v>костик</v>
      </c>
      <c r="AE78" s="14">
        <f t="shared" si="18"/>
        <v>0</v>
      </c>
      <c r="AF78" s="14"/>
      <c r="AG78" s="14"/>
      <c r="AH78" s="14"/>
    </row>
    <row r="79" spans="1:34" s="1" customFormat="1" ht="11.1" customHeight="1" outlineLevel="1" x14ac:dyDescent="0.2">
      <c r="A79" s="7" t="s">
        <v>79</v>
      </c>
      <c r="B79" s="7" t="s">
        <v>8</v>
      </c>
      <c r="C79" s="8">
        <v>2</v>
      </c>
      <c r="D79" s="8">
        <v>721</v>
      </c>
      <c r="E79" s="8">
        <v>323</v>
      </c>
      <c r="F79" s="8">
        <v>350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361</v>
      </c>
      <c r="J79" s="14">
        <f t="shared" si="14"/>
        <v>-38</v>
      </c>
      <c r="K79" s="14">
        <f>VLOOKUP(A:A,[1]TDSheet!$A:$M,13,0)</f>
        <v>0</v>
      </c>
      <c r="L79" s="14">
        <f>VLOOKUP(A:A,[1]TDSheet!$A:$N,14,0)</f>
        <v>40</v>
      </c>
      <c r="M79" s="14" t="e">
        <f>VLOOKUP(A:A,[1]TDSheet!$A:$Q,17,0)</f>
        <v>#REF!</v>
      </c>
      <c r="N79" s="14">
        <f>VLOOKUP(A:A,[1]TDSheet!$A:$R,18,0)</f>
        <v>80</v>
      </c>
      <c r="O79" s="14" t="e">
        <f>VLOOKUP(A:A,[1]TDSheet!$A:$T,20,0)</f>
        <v>#REF!</v>
      </c>
      <c r="P79" s="14"/>
      <c r="Q79" s="14"/>
      <c r="R79" s="14"/>
      <c r="S79" s="14">
        <f t="shared" si="15"/>
        <v>64.599999999999994</v>
      </c>
      <c r="T79" s="16">
        <v>80</v>
      </c>
      <c r="U79" s="17" t="e">
        <f t="shared" si="16"/>
        <v>#REF!</v>
      </c>
      <c r="V79" s="14">
        <f t="shared" si="17"/>
        <v>5.4179566563467496</v>
      </c>
      <c r="W79" s="14"/>
      <c r="X79" s="14"/>
      <c r="Y79" s="14">
        <f>VLOOKUP(A:A,[1]TDSheet!$A:$Z,26,0)</f>
        <v>41.4</v>
      </c>
      <c r="Z79" s="14">
        <f>VLOOKUP(A:A,[1]TDSheet!$A:$AA,27,0)</f>
        <v>80.400000000000006</v>
      </c>
      <c r="AA79" s="14">
        <f>VLOOKUP(A:A,[1]TDSheet!$A:$S,19,0)</f>
        <v>53.6</v>
      </c>
      <c r="AB79" s="14">
        <f>VLOOKUP(A:A,[3]TDSheet!$A:$D,4,0)</f>
        <v>55</v>
      </c>
      <c r="AC79" s="14" t="str">
        <f>VLOOKUP(A:A,[1]TDSheet!$A:$AC,29,0)</f>
        <v>костик</v>
      </c>
      <c r="AD79" s="14" t="str">
        <f>VLOOKUP(A:A,[1]TDSheet!$A:$AD,30,0)</f>
        <v>костик</v>
      </c>
      <c r="AE79" s="14">
        <f t="shared" si="18"/>
        <v>26.400000000000002</v>
      </c>
      <c r="AF79" s="14"/>
      <c r="AG79" s="14"/>
      <c r="AH79" s="14"/>
    </row>
    <row r="80" spans="1:34" s="1" customFormat="1" ht="11.1" customHeight="1" outlineLevel="1" x14ac:dyDescent="0.2">
      <c r="A80" s="7" t="s">
        <v>80</v>
      </c>
      <c r="B80" s="7" t="s">
        <v>8</v>
      </c>
      <c r="C80" s="8">
        <v>109</v>
      </c>
      <c r="D80" s="8">
        <v>1501</v>
      </c>
      <c r="E80" s="8">
        <v>697</v>
      </c>
      <c r="F80" s="8">
        <v>806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801</v>
      </c>
      <c r="J80" s="14">
        <f t="shared" si="14"/>
        <v>-104</v>
      </c>
      <c r="K80" s="14">
        <f>VLOOKUP(A:A,[1]TDSheet!$A:$M,13,0)</f>
        <v>0</v>
      </c>
      <c r="L80" s="14">
        <f>VLOOKUP(A:A,[1]TDSheet!$A:$N,14,0)</f>
        <v>240</v>
      </c>
      <c r="M80" s="14" t="e">
        <f>VLOOKUP(A:A,[1]TDSheet!$A:$Q,17,0)</f>
        <v>#REF!</v>
      </c>
      <c r="N80" s="14">
        <f>VLOOKUP(A:A,[1]TDSheet!$A:$R,18,0)</f>
        <v>200</v>
      </c>
      <c r="O80" s="14" t="e">
        <f>VLOOKUP(A:A,[1]TDSheet!$A:$T,20,0)</f>
        <v>#REF!</v>
      </c>
      <c r="P80" s="14"/>
      <c r="Q80" s="14"/>
      <c r="R80" s="14"/>
      <c r="S80" s="14">
        <f t="shared" si="15"/>
        <v>139.4</v>
      </c>
      <c r="T80" s="16"/>
      <c r="U80" s="17" t="e">
        <f t="shared" si="16"/>
        <v>#REF!</v>
      </c>
      <c r="V80" s="14">
        <f t="shared" si="17"/>
        <v>5.7819225251076034</v>
      </c>
      <c r="W80" s="14"/>
      <c r="X80" s="14"/>
      <c r="Y80" s="14">
        <f>VLOOKUP(A:A,[1]TDSheet!$A:$Z,26,0)</f>
        <v>130.6</v>
      </c>
      <c r="Z80" s="14">
        <f>VLOOKUP(A:A,[1]TDSheet!$A:$AA,27,0)</f>
        <v>180.2</v>
      </c>
      <c r="AA80" s="14">
        <f>VLOOKUP(A:A,[1]TDSheet!$A:$S,19,0)</f>
        <v>145</v>
      </c>
      <c r="AB80" s="14">
        <f>VLOOKUP(A:A,[3]TDSheet!$A:$D,4,0)</f>
        <v>98</v>
      </c>
      <c r="AC80" s="14" t="str">
        <f>VLOOKUP(A:A,[1]TDSheet!$A:$AC,29,0)</f>
        <v>костик</v>
      </c>
      <c r="AD80" s="14" t="str">
        <f>VLOOKUP(A:A,[1]TDSheet!$A:$AD,30,0)</f>
        <v>костик</v>
      </c>
      <c r="AE80" s="14">
        <f t="shared" si="18"/>
        <v>0</v>
      </c>
      <c r="AF80" s="14"/>
      <c r="AG80" s="14"/>
      <c r="AH80" s="14"/>
    </row>
    <row r="81" spans="1:34" s="1" customFormat="1" ht="11.1" customHeight="1" outlineLevel="1" x14ac:dyDescent="0.2">
      <c r="A81" s="7" t="s">
        <v>81</v>
      </c>
      <c r="B81" s="7" t="s">
        <v>9</v>
      </c>
      <c r="C81" s="8">
        <v>0.65700000000000003</v>
      </c>
      <c r="D81" s="8">
        <v>61.607999999999997</v>
      </c>
      <c r="E81" s="8">
        <v>9.8070000000000004</v>
      </c>
      <c r="F81" s="8">
        <v>27.408999999999999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22.7</v>
      </c>
      <c r="J81" s="14">
        <f t="shared" si="14"/>
        <v>-12.892999999999999</v>
      </c>
      <c r="K81" s="14">
        <f>VLOOKUP(A:A,[1]TDSheet!$A:$M,13,0)</f>
        <v>0</v>
      </c>
      <c r="L81" s="14">
        <f>VLOOKUP(A:A,[1]TDSheet!$A:$N,14,0)</f>
        <v>10</v>
      </c>
      <c r="M81" s="14">
        <f>VLOOKUP(A:A,[1]TDSheet!$A:$Q,17,0)</f>
        <v>10</v>
      </c>
      <c r="N81" s="14" t="e">
        <f>VLOOKUP(A:A,[1]TDSheet!$A:$R,18,0)</f>
        <v>#REF!</v>
      </c>
      <c r="O81" s="14" t="e">
        <f>VLOOKUP(A:A,[1]TDSheet!$A:$T,20,0)</f>
        <v>#REF!</v>
      </c>
      <c r="P81" s="14"/>
      <c r="Q81" s="14"/>
      <c r="R81" s="14"/>
      <c r="S81" s="14">
        <f t="shared" si="15"/>
        <v>1.9614</v>
      </c>
      <c r="T81" s="16"/>
      <c r="U81" s="17" t="e">
        <f t="shared" si="16"/>
        <v>#REF!</v>
      </c>
      <c r="V81" s="14">
        <f t="shared" si="17"/>
        <v>13.974202100540429</v>
      </c>
      <c r="W81" s="14"/>
      <c r="X81" s="14"/>
      <c r="Y81" s="14">
        <f>VLOOKUP(A:A,[1]TDSheet!$A:$Z,26,0)</f>
        <v>9.8552</v>
      </c>
      <c r="Z81" s="14">
        <f>VLOOKUP(A:A,[1]TDSheet!$A:$AA,27,0)</f>
        <v>8.1349999999999998</v>
      </c>
      <c r="AA81" s="14">
        <f>VLOOKUP(A:A,[1]TDSheet!$A:$S,19,0)</f>
        <v>1.7033999999999998</v>
      </c>
      <c r="AB81" s="14">
        <f>VLOOKUP(A:A,[3]TDSheet!$A:$D,4,0)</f>
        <v>1.946</v>
      </c>
      <c r="AC81" s="14" t="str">
        <f>VLOOKUP(A:A,[1]TDSheet!$A:$AC,29,0)</f>
        <v>костик</v>
      </c>
      <c r="AD81" s="18" t="str">
        <f>VLOOKUP(A:A,[1]TDSheet!$A:$AD,30,0)</f>
        <v>увел</v>
      </c>
      <c r="AE81" s="14">
        <f t="shared" si="18"/>
        <v>0</v>
      </c>
      <c r="AF81" s="14"/>
      <c r="AG81" s="14"/>
      <c r="AH81" s="14"/>
    </row>
    <row r="82" spans="1:34" s="1" customFormat="1" ht="11.1" customHeight="1" outlineLevel="1" x14ac:dyDescent="0.2">
      <c r="A82" s="7" t="s">
        <v>82</v>
      </c>
      <c r="B82" s="7" t="s">
        <v>8</v>
      </c>
      <c r="C82" s="8">
        <v>39</v>
      </c>
      <c r="D82" s="8">
        <v>129</v>
      </c>
      <c r="E82" s="8">
        <v>63</v>
      </c>
      <c r="F82" s="8">
        <v>58</v>
      </c>
      <c r="G82" s="1">
        <f>VLOOKUP(A:A,[1]TDSheet!$A:$G,7,0)</f>
        <v>0.33</v>
      </c>
      <c r="H82" s="1" t="e">
        <f>VLOOKUP(A:A,[1]TDSheet!$A:$H,8,0)</f>
        <v>#N/A</v>
      </c>
      <c r="I82" s="14">
        <f>VLOOKUP(A:A,[2]TDSheet!$A:$F,6,0)</f>
        <v>116</v>
      </c>
      <c r="J82" s="14">
        <f t="shared" si="14"/>
        <v>-53</v>
      </c>
      <c r="K82" s="14">
        <f>VLOOKUP(A:A,[1]TDSheet!$A:$M,13,0)</f>
        <v>0</v>
      </c>
      <c r="L82" s="14">
        <f>VLOOKUP(A:A,[1]TDSheet!$A:$N,14,0)</f>
        <v>80</v>
      </c>
      <c r="M82" s="14" t="e">
        <f>VLOOKUP(A:A,[1]TDSheet!$A:$Q,17,0)</f>
        <v>#REF!</v>
      </c>
      <c r="N82" s="14">
        <f>VLOOKUP(A:A,[1]TDSheet!$A:$R,18,0)</f>
        <v>40</v>
      </c>
      <c r="O82" s="14" t="e">
        <f>VLOOKUP(A:A,[1]TDSheet!$A:$T,20,0)</f>
        <v>#REF!</v>
      </c>
      <c r="P82" s="14"/>
      <c r="Q82" s="14"/>
      <c r="R82" s="14"/>
      <c r="S82" s="14">
        <f t="shared" si="15"/>
        <v>12.6</v>
      </c>
      <c r="T82" s="16"/>
      <c r="U82" s="17" t="e">
        <f t="shared" si="16"/>
        <v>#REF!</v>
      </c>
      <c r="V82" s="14">
        <f t="shared" si="17"/>
        <v>4.6031746031746037</v>
      </c>
      <c r="W82" s="14"/>
      <c r="X82" s="14"/>
      <c r="Y82" s="14">
        <f>VLOOKUP(A:A,[1]TDSheet!$A:$Z,26,0)</f>
        <v>14</v>
      </c>
      <c r="Z82" s="14">
        <f>VLOOKUP(A:A,[1]TDSheet!$A:$AA,27,0)</f>
        <v>17.399999999999999</v>
      </c>
      <c r="AA82" s="14">
        <f>VLOOKUP(A:A,[1]TDSheet!$A:$S,19,0)</f>
        <v>14</v>
      </c>
      <c r="AB82" s="14">
        <f>VLOOKUP(A:A,[3]TDSheet!$A:$D,4,0)</f>
        <v>7</v>
      </c>
      <c r="AC82" s="14" t="str">
        <f>VLOOKUP(A:A,[1]TDSheet!$A:$AC,29,0)</f>
        <v>костик</v>
      </c>
      <c r="AD82" s="14" t="str">
        <f>VLOOKUP(A:A,[1]TDSheet!$A:$AD,30,0)</f>
        <v>костик</v>
      </c>
      <c r="AE82" s="14">
        <f t="shared" si="18"/>
        <v>0</v>
      </c>
      <c r="AF82" s="14"/>
      <c r="AG82" s="14"/>
      <c r="AH82" s="14"/>
    </row>
    <row r="83" spans="1:34" s="1" customFormat="1" ht="11.1" customHeight="1" outlineLevel="1" x14ac:dyDescent="0.2">
      <c r="A83" s="7" t="s">
        <v>83</v>
      </c>
      <c r="B83" s="7" t="s">
        <v>8</v>
      </c>
      <c r="C83" s="8">
        <v>7</v>
      </c>
      <c r="D83" s="8">
        <v>182</v>
      </c>
      <c r="E83" s="8">
        <v>139</v>
      </c>
      <c r="F83" s="8">
        <v>24</v>
      </c>
      <c r="G83" s="1">
        <f>VLOOKUP(A:A,[1]TDSheet!$A:$G,7,0)</f>
        <v>0.4</v>
      </c>
      <c r="H83" s="1" t="e">
        <f>VLOOKUP(A:A,[1]TDSheet!$A:$H,8,0)</f>
        <v>#N/A</v>
      </c>
      <c r="I83" s="14">
        <f>VLOOKUP(A:A,[2]TDSheet!$A:$F,6,0)</f>
        <v>144</v>
      </c>
      <c r="J83" s="14">
        <f t="shared" si="14"/>
        <v>-5</v>
      </c>
      <c r="K83" s="14">
        <f>VLOOKUP(A:A,[1]TDSheet!$A:$M,13,0)</f>
        <v>0</v>
      </c>
      <c r="L83" s="14">
        <f>VLOOKUP(A:A,[1]TDSheet!$A:$N,14,0)</f>
        <v>200</v>
      </c>
      <c r="M83" s="14" t="e">
        <f>VLOOKUP(A:A,[1]TDSheet!$A:$Q,17,0)</f>
        <v>#REF!</v>
      </c>
      <c r="N83" s="14" t="e">
        <f>VLOOKUP(A:A,[1]TDSheet!$A:$R,18,0)</f>
        <v>#REF!</v>
      </c>
      <c r="O83" s="14" t="e">
        <f>VLOOKUP(A:A,[1]TDSheet!$A:$T,20,0)</f>
        <v>#REF!</v>
      </c>
      <c r="P83" s="14"/>
      <c r="Q83" s="14"/>
      <c r="R83" s="14"/>
      <c r="S83" s="14">
        <f t="shared" si="15"/>
        <v>27.8</v>
      </c>
      <c r="T83" s="16"/>
      <c r="U83" s="17" t="e">
        <f t="shared" si="16"/>
        <v>#REF!</v>
      </c>
      <c r="V83" s="14">
        <f t="shared" si="17"/>
        <v>0.86330935251798557</v>
      </c>
      <c r="W83" s="14"/>
      <c r="X83" s="14"/>
      <c r="Y83" s="14">
        <f>VLOOKUP(A:A,[1]TDSheet!$A:$Z,26,0)</f>
        <v>14.8</v>
      </c>
      <c r="Z83" s="14">
        <f>VLOOKUP(A:A,[1]TDSheet!$A:$AA,27,0)</f>
        <v>21.4</v>
      </c>
      <c r="AA83" s="14">
        <f>VLOOKUP(A:A,[1]TDSheet!$A:$S,19,0)</f>
        <v>28.2</v>
      </c>
      <c r="AB83" s="14">
        <f>VLOOKUP(A:A,[3]TDSheet!$A:$D,4,0)</f>
        <v>17</v>
      </c>
      <c r="AC83" s="14" t="str">
        <f>VLOOKUP(A:A,[1]TDSheet!$A:$AC,29,0)</f>
        <v>увел</v>
      </c>
      <c r="AD83" s="14" t="str">
        <f>VLOOKUP(A:A,[1]TDSheet!$A:$AD,30,0)</f>
        <v>увел</v>
      </c>
      <c r="AE83" s="14">
        <f t="shared" si="18"/>
        <v>0</v>
      </c>
      <c r="AF83" s="14"/>
      <c r="AG83" s="14"/>
      <c r="AH83" s="14"/>
    </row>
    <row r="84" spans="1:34" s="1" customFormat="1" ht="11.1" customHeight="1" outlineLevel="1" x14ac:dyDescent="0.2">
      <c r="A84" s="7" t="s">
        <v>84</v>
      </c>
      <c r="B84" s="7" t="s">
        <v>8</v>
      </c>
      <c r="C84" s="8">
        <v>51</v>
      </c>
      <c r="D84" s="8">
        <v>256</v>
      </c>
      <c r="E84" s="8">
        <v>130</v>
      </c>
      <c r="F84" s="8">
        <v>145</v>
      </c>
      <c r="G84" s="1">
        <f>VLOOKUP(A:A,[1]TDSheet!$A:$G,7,0)</f>
        <v>0.33</v>
      </c>
      <c r="H84" s="1" t="e">
        <f>VLOOKUP(A:A,[1]TDSheet!$A:$H,8,0)</f>
        <v>#N/A</v>
      </c>
      <c r="I84" s="14">
        <f>VLOOKUP(A:A,[2]TDSheet!$A:$F,6,0)</f>
        <v>145</v>
      </c>
      <c r="J84" s="14">
        <f t="shared" si="14"/>
        <v>-15</v>
      </c>
      <c r="K84" s="14">
        <f>VLOOKUP(A:A,[1]TDSheet!$A:$M,13,0)</f>
        <v>0</v>
      </c>
      <c r="L84" s="14">
        <f>VLOOKUP(A:A,[1]TDSheet!$A:$N,14,0)</f>
        <v>40</v>
      </c>
      <c r="M84" s="14" t="e">
        <f>VLOOKUP(A:A,[1]TDSheet!$A:$Q,17,0)</f>
        <v>#REF!</v>
      </c>
      <c r="N84" s="14">
        <f>VLOOKUP(A:A,[1]TDSheet!$A:$R,18,0)</f>
        <v>40</v>
      </c>
      <c r="O84" s="14" t="e">
        <f>VLOOKUP(A:A,[1]TDSheet!$A:$T,20,0)</f>
        <v>#REF!</v>
      </c>
      <c r="P84" s="14"/>
      <c r="Q84" s="14"/>
      <c r="R84" s="14"/>
      <c r="S84" s="14">
        <f t="shared" si="15"/>
        <v>26</v>
      </c>
      <c r="T84" s="16"/>
      <c r="U84" s="17" t="e">
        <f t="shared" si="16"/>
        <v>#REF!</v>
      </c>
      <c r="V84" s="14">
        <f t="shared" si="17"/>
        <v>5.5769230769230766</v>
      </c>
      <c r="W84" s="14"/>
      <c r="X84" s="14"/>
      <c r="Y84" s="14">
        <f>VLOOKUP(A:A,[1]TDSheet!$A:$Z,26,0)</f>
        <v>23</v>
      </c>
      <c r="Z84" s="14">
        <f>VLOOKUP(A:A,[1]TDSheet!$A:$AA,27,0)</f>
        <v>32.4</v>
      </c>
      <c r="AA84" s="14">
        <f>VLOOKUP(A:A,[1]TDSheet!$A:$S,19,0)</f>
        <v>27.4</v>
      </c>
      <c r="AB84" s="14">
        <f>VLOOKUP(A:A,[3]TDSheet!$A:$D,4,0)</f>
        <v>18</v>
      </c>
      <c r="AC84" s="14" t="str">
        <f>VLOOKUP(A:A,[1]TDSheet!$A:$AC,29,0)</f>
        <v>костик</v>
      </c>
      <c r="AD84" s="14" t="str">
        <f>VLOOKUP(A:A,[1]TDSheet!$A:$AD,30,0)</f>
        <v>костик</v>
      </c>
      <c r="AE84" s="14">
        <f t="shared" si="18"/>
        <v>0</v>
      </c>
      <c r="AF84" s="14"/>
      <c r="AG84" s="14"/>
      <c r="AH84" s="14"/>
    </row>
    <row r="85" spans="1:34" s="1" customFormat="1" ht="11.1" customHeight="1" outlineLevel="1" x14ac:dyDescent="0.2">
      <c r="A85" s="7" t="s">
        <v>85</v>
      </c>
      <c r="B85" s="7" t="s">
        <v>9</v>
      </c>
      <c r="C85" s="8">
        <v>384.98</v>
      </c>
      <c r="D85" s="8">
        <v>270.697</v>
      </c>
      <c r="E85" s="8">
        <v>523.86800000000005</v>
      </c>
      <c r="F85" s="8">
        <v>129.68299999999999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500</v>
      </c>
      <c r="J85" s="14">
        <f t="shared" si="14"/>
        <v>23.868000000000052</v>
      </c>
      <c r="K85" s="14">
        <f>VLOOKUP(A:A,[1]TDSheet!$A:$M,13,0)</f>
        <v>0</v>
      </c>
      <c r="L85" s="14">
        <f>VLOOKUP(A:A,[1]TDSheet!$A:$N,14,0)</f>
        <v>300</v>
      </c>
      <c r="M85" s="14">
        <f>VLOOKUP(A:A,[1]TDSheet!$A:$Q,17,0)</f>
        <v>200</v>
      </c>
      <c r="N85" s="14">
        <f>VLOOKUP(A:A,[1]TDSheet!$A:$R,18,0)</f>
        <v>100</v>
      </c>
      <c r="O85" s="14" t="e">
        <f>VLOOKUP(A:A,[1]TDSheet!$A:$T,20,0)</f>
        <v>#REF!</v>
      </c>
      <c r="P85" s="14"/>
      <c r="Q85" s="14"/>
      <c r="R85" s="14"/>
      <c r="S85" s="14">
        <f t="shared" si="15"/>
        <v>104.77360000000002</v>
      </c>
      <c r="T85" s="16">
        <v>100</v>
      </c>
      <c r="U85" s="17" t="e">
        <f t="shared" si="16"/>
        <v>#REF!</v>
      </c>
      <c r="V85" s="14">
        <f t="shared" si="17"/>
        <v>1.2377450044667737</v>
      </c>
      <c r="W85" s="14"/>
      <c r="X85" s="14"/>
      <c r="Y85" s="14">
        <f>VLOOKUP(A:A,[1]TDSheet!$A:$Z,26,0)</f>
        <v>88.715999999999994</v>
      </c>
      <c r="Z85" s="14">
        <f>VLOOKUP(A:A,[1]TDSheet!$A:$AA,27,0)</f>
        <v>81.209199999999996</v>
      </c>
      <c r="AA85" s="14">
        <f>VLOOKUP(A:A,[1]TDSheet!$A:$S,19,0)</f>
        <v>94.648600000000002</v>
      </c>
      <c r="AB85" s="14">
        <f>VLOOKUP(A:A,[3]TDSheet!$A:$D,4,0)</f>
        <v>94.259</v>
      </c>
      <c r="AC85" s="14" t="str">
        <f>VLOOKUP(A:A,[1]TDSheet!$A:$AC,29,0)</f>
        <v>костик</v>
      </c>
      <c r="AD85" s="14" t="str">
        <f>VLOOKUP(A:A,[1]TDSheet!$A:$AD,30,0)</f>
        <v>костик</v>
      </c>
      <c r="AE85" s="14">
        <f t="shared" si="18"/>
        <v>100</v>
      </c>
      <c r="AF85" s="14"/>
      <c r="AG85" s="14"/>
      <c r="AH85" s="14"/>
    </row>
    <row r="86" spans="1:34" s="1" customFormat="1" ht="11.1" customHeight="1" outlineLevel="1" x14ac:dyDescent="0.2">
      <c r="A86" s="7" t="s">
        <v>86</v>
      </c>
      <c r="B86" s="7" t="s">
        <v>8</v>
      </c>
      <c r="C86" s="8">
        <v>664</v>
      </c>
      <c r="D86" s="8">
        <v>1374</v>
      </c>
      <c r="E86" s="8">
        <v>1216</v>
      </c>
      <c r="F86" s="8">
        <v>805</v>
      </c>
      <c r="G86" s="1">
        <f>VLOOKUP(A:A,[1]TDSheet!$A:$G,7,0)</f>
        <v>0.4</v>
      </c>
      <c r="H86" s="1" t="e">
        <f>VLOOKUP(A:A,[1]TDSheet!$A:$H,8,0)</f>
        <v>#N/A</v>
      </c>
      <c r="I86" s="14">
        <f>VLOOKUP(A:A,[2]TDSheet!$A:$F,6,0)</f>
        <v>1228</v>
      </c>
      <c r="J86" s="14">
        <f t="shared" si="14"/>
        <v>-12</v>
      </c>
      <c r="K86" s="14">
        <f>VLOOKUP(A:A,[1]TDSheet!$A:$M,13,0)</f>
        <v>0</v>
      </c>
      <c r="L86" s="14">
        <f>VLOOKUP(A:A,[1]TDSheet!$A:$N,14,0)</f>
        <v>640</v>
      </c>
      <c r="M86" s="14">
        <f>VLOOKUP(A:A,[1]TDSheet!$A:$Q,17,0)</f>
        <v>280</v>
      </c>
      <c r="N86" s="14">
        <f>VLOOKUP(A:A,[1]TDSheet!$A:$R,18,0)</f>
        <v>240</v>
      </c>
      <c r="O86" s="14" t="e">
        <f>VLOOKUP(A:A,[1]TDSheet!$A:$T,20,0)</f>
        <v>#REF!</v>
      </c>
      <c r="P86" s="14"/>
      <c r="Q86" s="14"/>
      <c r="R86" s="14"/>
      <c r="S86" s="14">
        <f t="shared" si="15"/>
        <v>243.2</v>
      </c>
      <c r="T86" s="16"/>
      <c r="U86" s="17" t="e">
        <f t="shared" si="16"/>
        <v>#REF!</v>
      </c>
      <c r="V86" s="14">
        <f t="shared" si="17"/>
        <v>3.3100328947368425</v>
      </c>
      <c r="W86" s="14"/>
      <c r="X86" s="14"/>
      <c r="Y86" s="14">
        <f>VLOOKUP(A:A,[1]TDSheet!$A:$Z,26,0)</f>
        <v>218</v>
      </c>
      <c r="Z86" s="14">
        <f>VLOOKUP(A:A,[1]TDSheet!$A:$AA,27,0)</f>
        <v>241.6</v>
      </c>
      <c r="AA86" s="14">
        <f>VLOOKUP(A:A,[1]TDSheet!$A:$S,19,0)</f>
        <v>252.2</v>
      </c>
      <c r="AB86" s="14">
        <f>VLOOKUP(A:A,[3]TDSheet!$A:$D,4,0)</f>
        <v>157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18"/>
        <v>0</v>
      </c>
      <c r="AF86" s="14"/>
      <c r="AG86" s="14"/>
      <c r="AH86" s="14"/>
    </row>
    <row r="87" spans="1:34" s="1" customFormat="1" ht="11.1" customHeight="1" outlineLevel="1" x14ac:dyDescent="0.2">
      <c r="A87" s="7" t="s">
        <v>87</v>
      </c>
      <c r="B87" s="7" t="s">
        <v>8</v>
      </c>
      <c r="C87" s="8">
        <v>263</v>
      </c>
      <c r="D87" s="8">
        <v>44</v>
      </c>
      <c r="E87" s="8">
        <v>99</v>
      </c>
      <c r="F87" s="8">
        <v>206</v>
      </c>
      <c r="G87" s="1">
        <f>VLOOKUP(A:A,[1]TDSheet!$A:$G,7,0)</f>
        <v>0.3</v>
      </c>
      <c r="H87" s="1" t="e">
        <f>VLOOKUP(A:A,[1]TDSheet!$A:$H,8,0)</f>
        <v>#N/A</v>
      </c>
      <c r="I87" s="14">
        <f>VLOOKUP(A:A,[2]TDSheet!$A:$F,6,0)</f>
        <v>100</v>
      </c>
      <c r="J87" s="14">
        <f t="shared" si="14"/>
        <v>-1</v>
      </c>
      <c r="K87" s="14">
        <f>VLOOKUP(A:A,[1]TDSheet!$A:$M,13,0)</f>
        <v>0</v>
      </c>
      <c r="L87" s="14">
        <f>VLOOKUP(A:A,[1]TDSheet!$A:$N,14,0)</f>
        <v>0</v>
      </c>
      <c r="M87" s="14" t="e">
        <f>VLOOKUP(A:A,[1]TDSheet!$A:$Q,17,0)</f>
        <v>#REF!</v>
      </c>
      <c r="N87" s="14" t="e">
        <f>VLOOKUP(A:A,[1]TDSheet!$A:$R,18,0)</f>
        <v>#REF!</v>
      </c>
      <c r="O87" s="14" t="e">
        <f>VLOOKUP(A:A,[1]TDSheet!$A:$T,20,0)</f>
        <v>#REF!</v>
      </c>
      <c r="P87" s="14"/>
      <c r="Q87" s="14"/>
      <c r="R87" s="14"/>
      <c r="S87" s="14">
        <f t="shared" si="15"/>
        <v>19.8</v>
      </c>
      <c r="T87" s="16"/>
      <c r="U87" s="17" t="e">
        <f t="shared" si="16"/>
        <v>#REF!</v>
      </c>
      <c r="V87" s="14">
        <f t="shared" si="17"/>
        <v>10.404040404040403</v>
      </c>
      <c r="W87" s="14"/>
      <c r="X87" s="14"/>
      <c r="Y87" s="14">
        <f>VLOOKUP(A:A,[1]TDSheet!$A:$Z,26,0)</f>
        <v>20</v>
      </c>
      <c r="Z87" s="14">
        <f>VLOOKUP(A:A,[1]TDSheet!$A:$AA,27,0)</f>
        <v>38.200000000000003</v>
      </c>
      <c r="AA87" s="14">
        <f>VLOOKUP(A:A,[1]TDSheet!$A:$S,19,0)</f>
        <v>18.8</v>
      </c>
      <c r="AB87" s="14">
        <f>VLOOKUP(A:A,[3]TDSheet!$A:$D,4,0)</f>
        <v>23</v>
      </c>
      <c r="AC87" s="14" t="str">
        <f>VLOOKUP(A:A,[1]TDSheet!$A:$AC,29,0)</f>
        <v>костик</v>
      </c>
      <c r="AD87" s="14" t="str">
        <f>VLOOKUP(A:A,[1]TDSheet!$A:$AD,30,0)</f>
        <v>костик</v>
      </c>
      <c r="AE87" s="14">
        <f t="shared" si="18"/>
        <v>0</v>
      </c>
      <c r="AF87" s="14"/>
      <c r="AG87" s="14"/>
      <c r="AH87" s="14"/>
    </row>
    <row r="88" spans="1:34" s="1" customFormat="1" ht="11.1" customHeight="1" outlineLevel="1" x14ac:dyDescent="0.2">
      <c r="A88" s="7" t="s">
        <v>88</v>
      </c>
      <c r="B88" s="7" t="s">
        <v>8</v>
      </c>
      <c r="C88" s="8">
        <v>1578</v>
      </c>
      <c r="D88" s="8">
        <v>3081</v>
      </c>
      <c r="E88" s="8">
        <v>2435</v>
      </c>
      <c r="F88" s="8">
        <v>2152</v>
      </c>
      <c r="G88" s="1">
        <f>VLOOKUP(A:A,[1]TDSheet!$A:$G,7,0)</f>
        <v>0.35</v>
      </c>
      <c r="H88" s="1" t="e">
        <f>VLOOKUP(A:A,[1]TDSheet!$A:$H,8,0)</f>
        <v>#N/A</v>
      </c>
      <c r="I88" s="14">
        <f>VLOOKUP(A:A,[2]TDSheet!$A:$F,6,0)</f>
        <v>2513</v>
      </c>
      <c r="J88" s="14">
        <f t="shared" si="14"/>
        <v>-78</v>
      </c>
      <c r="K88" s="14">
        <f>VLOOKUP(A:A,[1]TDSheet!$A:$M,13,0)</f>
        <v>0</v>
      </c>
      <c r="L88" s="14">
        <f>VLOOKUP(A:A,[1]TDSheet!$A:$N,14,0)</f>
        <v>840</v>
      </c>
      <c r="M88" s="14">
        <f>VLOOKUP(A:A,[1]TDSheet!$A:$Q,17,0)</f>
        <v>240</v>
      </c>
      <c r="N88" s="14">
        <f>VLOOKUP(A:A,[1]TDSheet!$A:$R,18,0)</f>
        <v>480</v>
      </c>
      <c r="O88" s="14" t="e">
        <f>VLOOKUP(A:A,[1]TDSheet!$A:$T,20,0)</f>
        <v>#REF!</v>
      </c>
      <c r="P88" s="14"/>
      <c r="Q88" s="14"/>
      <c r="R88" s="14"/>
      <c r="S88" s="14">
        <f t="shared" si="15"/>
        <v>487</v>
      </c>
      <c r="T88" s="16">
        <v>400</v>
      </c>
      <c r="U88" s="17" t="e">
        <f t="shared" si="16"/>
        <v>#REF!</v>
      </c>
      <c r="V88" s="14">
        <f t="shared" si="17"/>
        <v>4.4188911704312117</v>
      </c>
      <c r="W88" s="14"/>
      <c r="X88" s="14"/>
      <c r="Y88" s="14">
        <f>VLOOKUP(A:A,[1]TDSheet!$A:$Z,26,0)</f>
        <v>509.8</v>
      </c>
      <c r="Z88" s="14">
        <f>VLOOKUP(A:A,[1]TDSheet!$A:$AA,27,0)</f>
        <v>561.4</v>
      </c>
      <c r="AA88" s="14">
        <f>VLOOKUP(A:A,[1]TDSheet!$A:$S,19,0)</f>
        <v>480.2</v>
      </c>
      <c r="AB88" s="14">
        <f>VLOOKUP(A:A,[3]TDSheet!$A:$D,4,0)</f>
        <v>399</v>
      </c>
      <c r="AC88" s="14" t="str">
        <f>VLOOKUP(A:A,[1]TDSheet!$A:$AC,29,0)</f>
        <v>увел</v>
      </c>
      <c r="AD88" s="14" t="str">
        <f>VLOOKUP(A:A,[1]TDSheet!$A:$AD,30,0)</f>
        <v>увел</v>
      </c>
      <c r="AE88" s="14">
        <f t="shared" si="18"/>
        <v>140</v>
      </c>
      <c r="AF88" s="14"/>
      <c r="AG88" s="14"/>
      <c r="AH88" s="14"/>
    </row>
    <row r="89" spans="1:34" s="1" customFormat="1" ht="11.1" customHeight="1" outlineLevel="1" x14ac:dyDescent="0.2">
      <c r="A89" s="7" t="s">
        <v>89</v>
      </c>
      <c r="B89" s="7" t="s">
        <v>8</v>
      </c>
      <c r="C89" s="8">
        <v>129</v>
      </c>
      <c r="D89" s="8">
        <v>398</v>
      </c>
      <c r="E89" s="8">
        <v>339</v>
      </c>
      <c r="F89" s="8">
        <v>170</v>
      </c>
      <c r="G89" s="1">
        <f>VLOOKUP(A:A,[1]TDSheet!$A:$G,7,0)</f>
        <v>0.6</v>
      </c>
      <c r="H89" s="1" t="e">
        <f>VLOOKUP(A:A,[1]TDSheet!$A:$H,8,0)</f>
        <v>#N/A</v>
      </c>
      <c r="I89" s="14">
        <f>VLOOKUP(A:A,[2]TDSheet!$A:$F,6,0)</f>
        <v>354</v>
      </c>
      <c r="J89" s="14">
        <f t="shared" si="14"/>
        <v>-15</v>
      </c>
      <c r="K89" s="14">
        <f>VLOOKUP(A:A,[1]TDSheet!$A:$M,13,0)</f>
        <v>0</v>
      </c>
      <c r="L89" s="14">
        <f>VLOOKUP(A:A,[1]TDSheet!$A:$N,14,0)</f>
        <v>240</v>
      </c>
      <c r="M89" s="14">
        <f>VLOOKUP(A:A,[1]TDSheet!$A:$Q,17,0)</f>
        <v>60</v>
      </c>
      <c r="N89" s="14">
        <f>VLOOKUP(A:A,[1]TDSheet!$A:$R,18,0)</f>
        <v>80</v>
      </c>
      <c r="O89" s="14" t="e">
        <f>VLOOKUP(A:A,[1]TDSheet!$A:$T,20,0)</f>
        <v>#REF!</v>
      </c>
      <c r="P89" s="14"/>
      <c r="Q89" s="14"/>
      <c r="R89" s="14"/>
      <c r="S89" s="14">
        <f t="shared" si="15"/>
        <v>67.8</v>
      </c>
      <c r="T89" s="16"/>
      <c r="U89" s="17" t="e">
        <f t="shared" si="16"/>
        <v>#REF!</v>
      </c>
      <c r="V89" s="14">
        <f t="shared" si="17"/>
        <v>2.5073746312684366</v>
      </c>
      <c r="W89" s="14"/>
      <c r="X89" s="14"/>
      <c r="Y89" s="14">
        <f>VLOOKUP(A:A,[1]TDSheet!$A:$Z,26,0)</f>
        <v>56.6</v>
      </c>
      <c r="Z89" s="14">
        <f>VLOOKUP(A:A,[1]TDSheet!$A:$AA,27,0)</f>
        <v>63.8</v>
      </c>
      <c r="AA89" s="14">
        <f>VLOOKUP(A:A,[1]TDSheet!$A:$S,19,0)</f>
        <v>69.8</v>
      </c>
      <c r="AB89" s="14">
        <f>VLOOKUP(A:A,[3]TDSheet!$A:$D,4,0)</f>
        <v>42</v>
      </c>
      <c r="AC89" s="14" t="str">
        <f>VLOOKUP(A:A,[1]TDSheet!$A:$AC,29,0)</f>
        <v>костик</v>
      </c>
      <c r="AD89" s="14" t="str">
        <f>VLOOKUP(A:A,[1]TDSheet!$A:$AD,30,0)</f>
        <v>костик</v>
      </c>
      <c r="AE89" s="14">
        <f t="shared" si="18"/>
        <v>0</v>
      </c>
      <c r="AF89" s="14"/>
      <c r="AG89" s="14"/>
      <c r="AH89" s="14"/>
    </row>
    <row r="90" spans="1:34" s="1" customFormat="1" ht="11.1" customHeight="1" outlineLevel="1" x14ac:dyDescent="0.2">
      <c r="A90" s="7" t="s">
        <v>90</v>
      </c>
      <c r="B90" s="7" t="s">
        <v>9</v>
      </c>
      <c r="C90" s="8">
        <v>332.80900000000003</v>
      </c>
      <c r="D90" s="8">
        <v>390.79199999999997</v>
      </c>
      <c r="E90" s="20">
        <v>384</v>
      </c>
      <c r="F90" s="20">
        <v>339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365.3</v>
      </c>
      <c r="J90" s="14">
        <f t="shared" si="14"/>
        <v>18.699999999999989</v>
      </c>
      <c r="K90" s="14">
        <f>VLOOKUP(A:A,[1]TDSheet!$A:$M,13,0)</f>
        <v>0</v>
      </c>
      <c r="L90" s="14">
        <f>VLOOKUP(A:A,[1]TDSheet!$A:$N,14,0)</f>
        <v>150</v>
      </c>
      <c r="M90" s="14" t="e">
        <f>VLOOKUP(A:A,[1]TDSheet!$A:$Q,17,0)</f>
        <v>#REF!</v>
      </c>
      <c r="N90" s="14">
        <f>VLOOKUP(A:A,[1]TDSheet!$A:$R,18,0)</f>
        <v>150</v>
      </c>
      <c r="O90" s="14" t="e">
        <f>VLOOKUP(A:A,[1]TDSheet!$A:$T,20,0)</f>
        <v>#REF!</v>
      </c>
      <c r="P90" s="14"/>
      <c r="Q90" s="14"/>
      <c r="R90" s="14"/>
      <c r="S90" s="14">
        <f t="shared" si="15"/>
        <v>76.8</v>
      </c>
      <c r="T90" s="16"/>
      <c r="U90" s="17" t="e">
        <f t="shared" si="16"/>
        <v>#REF!</v>
      </c>
      <c r="V90" s="14">
        <f t="shared" si="17"/>
        <v>4.4140625</v>
      </c>
      <c r="W90" s="14"/>
      <c r="X90" s="14"/>
      <c r="Y90" s="14">
        <f>VLOOKUP(A:A,[1]TDSheet!$A:$Z,26,0)</f>
        <v>84.8</v>
      </c>
      <c r="Z90" s="14">
        <f>VLOOKUP(A:A,[1]TDSheet!$A:$AA,27,0)</f>
        <v>92</v>
      </c>
      <c r="AA90" s="14">
        <f>VLOOKUP(A:A,[1]TDSheet!$A:$S,19,0)</f>
        <v>72.8</v>
      </c>
      <c r="AB90" s="14">
        <f>VLOOKUP(A:A,[3]TDSheet!$A:$D,4,0)</f>
        <v>82.957999999999998</v>
      </c>
      <c r="AC90" s="14" t="str">
        <f>VLOOKUP(A:A,[1]TDSheet!$A:$AC,29,0)</f>
        <v>увел</v>
      </c>
      <c r="AD90" s="14" t="str">
        <f>VLOOKUP(A:A,[1]TDSheet!$A:$AD,30,0)</f>
        <v>увел</v>
      </c>
      <c r="AE90" s="14">
        <f t="shared" si="18"/>
        <v>0</v>
      </c>
      <c r="AF90" s="14"/>
      <c r="AG90" s="14"/>
      <c r="AH90" s="14"/>
    </row>
    <row r="91" spans="1:34" s="1" customFormat="1" ht="11.1" customHeight="1" outlineLevel="1" x14ac:dyDescent="0.2">
      <c r="A91" s="7" t="s">
        <v>91</v>
      </c>
      <c r="B91" s="7" t="s">
        <v>9</v>
      </c>
      <c r="C91" s="8">
        <v>22.507000000000001</v>
      </c>
      <c r="D91" s="8">
        <v>69.234999999999999</v>
      </c>
      <c r="E91" s="8">
        <v>43.999000000000002</v>
      </c>
      <c r="F91" s="8">
        <v>43.77</v>
      </c>
      <c r="G91" s="1">
        <f>VLOOKUP(A:A,[1]TDSheet!$A:$G,7,0)</f>
        <v>1</v>
      </c>
      <c r="H91" s="1" t="e">
        <f>VLOOKUP(A:A,[1]TDSheet!$A:$H,8,0)</f>
        <v>#N/A</v>
      </c>
      <c r="I91" s="14">
        <f>VLOOKUP(A:A,[2]TDSheet!$A:$F,6,0)</f>
        <v>50.6</v>
      </c>
      <c r="J91" s="14">
        <f t="shared" si="14"/>
        <v>-6.6009999999999991</v>
      </c>
      <c r="K91" s="14">
        <f>VLOOKUP(A:A,[1]TDSheet!$A:$M,13,0)</f>
        <v>0</v>
      </c>
      <c r="L91" s="14">
        <f>VLOOKUP(A:A,[1]TDSheet!$A:$N,14,0)</f>
        <v>20</v>
      </c>
      <c r="M91" s="14" t="e">
        <f>VLOOKUP(A:A,[1]TDSheet!$A:$Q,17,0)</f>
        <v>#REF!</v>
      </c>
      <c r="N91" s="14" t="e">
        <f>VLOOKUP(A:A,[1]TDSheet!$A:$R,18,0)</f>
        <v>#REF!</v>
      </c>
      <c r="O91" s="14" t="e">
        <f>VLOOKUP(A:A,[1]TDSheet!$A:$T,20,0)</f>
        <v>#REF!</v>
      </c>
      <c r="P91" s="14"/>
      <c r="Q91" s="14"/>
      <c r="R91" s="14"/>
      <c r="S91" s="14">
        <f t="shared" si="15"/>
        <v>8.7998000000000012</v>
      </c>
      <c r="T91" s="16"/>
      <c r="U91" s="17" t="e">
        <f t="shared" si="16"/>
        <v>#REF!</v>
      </c>
      <c r="V91" s="14">
        <f t="shared" si="17"/>
        <v>4.9739766812882111</v>
      </c>
      <c r="W91" s="14"/>
      <c r="X91" s="14"/>
      <c r="Y91" s="14">
        <f>VLOOKUP(A:A,[1]TDSheet!$A:$Z,26,0)</f>
        <v>4.3502000000000001</v>
      </c>
      <c r="Z91" s="14">
        <f>VLOOKUP(A:A,[1]TDSheet!$A:$AA,27,0)</f>
        <v>12.295999999999999</v>
      </c>
      <c r="AA91" s="14">
        <f>VLOOKUP(A:A,[1]TDSheet!$A:$S,19,0)</f>
        <v>8.3672000000000004</v>
      </c>
      <c r="AB91" s="14">
        <f>VLOOKUP(A:A,[3]TDSheet!$A:$D,4,0)</f>
        <v>12.055999999999999</v>
      </c>
      <c r="AC91" s="14" t="str">
        <f>VLOOKUP(A:A,[1]TDSheet!$A:$AC,29,0)</f>
        <v>костик</v>
      </c>
      <c r="AD91" s="14" t="str">
        <f>VLOOKUP(A:A,[1]TDSheet!$A:$AD,30,0)</f>
        <v>увел</v>
      </c>
      <c r="AE91" s="14">
        <f t="shared" si="18"/>
        <v>0</v>
      </c>
      <c r="AF91" s="14"/>
      <c r="AG91" s="14"/>
      <c r="AH91" s="14"/>
    </row>
    <row r="92" spans="1:34" s="1" customFormat="1" ht="11.1" customHeight="1" outlineLevel="1" x14ac:dyDescent="0.2">
      <c r="A92" s="7" t="s">
        <v>92</v>
      </c>
      <c r="B92" s="7" t="s">
        <v>9</v>
      </c>
      <c r="C92" s="8">
        <v>-6.5090000000000003</v>
      </c>
      <c r="D92" s="8">
        <v>368.37799999999999</v>
      </c>
      <c r="E92" s="8">
        <v>162.458</v>
      </c>
      <c r="F92" s="8">
        <v>196.44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205.6</v>
      </c>
      <c r="J92" s="14">
        <f t="shared" si="14"/>
        <v>-43.141999999999996</v>
      </c>
      <c r="K92" s="14">
        <f>VLOOKUP(A:A,[1]TDSheet!$A:$M,13,0)</f>
        <v>0</v>
      </c>
      <c r="L92" s="14">
        <f>VLOOKUP(A:A,[1]TDSheet!$A:$N,14,0)</f>
        <v>150</v>
      </c>
      <c r="M92" s="14" t="e">
        <f>VLOOKUP(A:A,[1]TDSheet!$A:$Q,17,0)</f>
        <v>#REF!</v>
      </c>
      <c r="N92" s="14">
        <f>VLOOKUP(A:A,[1]TDSheet!$A:$R,18,0)</f>
        <v>50</v>
      </c>
      <c r="O92" s="14" t="e">
        <f>VLOOKUP(A:A,[1]TDSheet!$A:$T,20,0)</f>
        <v>#REF!</v>
      </c>
      <c r="P92" s="14"/>
      <c r="Q92" s="14"/>
      <c r="R92" s="14"/>
      <c r="S92" s="14">
        <f t="shared" si="15"/>
        <v>32.491599999999998</v>
      </c>
      <c r="T92" s="16"/>
      <c r="U92" s="17" t="e">
        <f t="shared" si="16"/>
        <v>#REF!</v>
      </c>
      <c r="V92" s="14">
        <f t="shared" si="17"/>
        <v>6.0458703172512287</v>
      </c>
      <c r="W92" s="14"/>
      <c r="X92" s="14"/>
      <c r="Y92" s="14">
        <f>VLOOKUP(A:A,[1]TDSheet!$A:$Z,26,0)</f>
        <v>31.8</v>
      </c>
      <c r="Z92" s="14">
        <f>VLOOKUP(A:A,[1]TDSheet!$A:$AA,27,0)</f>
        <v>32.788200000000003</v>
      </c>
      <c r="AA92" s="14">
        <f>VLOOKUP(A:A,[1]TDSheet!$A:$S,19,0)</f>
        <v>35.175599999999996</v>
      </c>
      <c r="AB92" s="14">
        <f>VLOOKUP(A:A,[3]TDSheet!$A:$D,4,0)</f>
        <v>25.274000000000001</v>
      </c>
      <c r="AC92" s="14" t="str">
        <f>VLOOKUP(A:A,[1]TDSheet!$A:$AC,29,0)</f>
        <v>Витал</v>
      </c>
      <c r="AD92" s="14" t="e">
        <f>VLOOKUP(A:A,[1]TDSheet!$A:$AD,30,0)</f>
        <v>#N/A</v>
      </c>
      <c r="AE92" s="14">
        <f t="shared" si="18"/>
        <v>0</v>
      </c>
      <c r="AF92" s="14"/>
      <c r="AG92" s="14"/>
      <c r="AH92" s="14"/>
    </row>
    <row r="93" spans="1:34" s="1" customFormat="1" ht="11.1" customHeight="1" outlineLevel="1" x14ac:dyDescent="0.2">
      <c r="A93" s="7" t="s">
        <v>93</v>
      </c>
      <c r="B93" s="7" t="s">
        <v>8</v>
      </c>
      <c r="C93" s="8">
        <v>26</v>
      </c>
      <c r="D93" s="8">
        <v>400</v>
      </c>
      <c r="E93" s="8">
        <v>121</v>
      </c>
      <c r="F93" s="8">
        <v>256</v>
      </c>
      <c r="G93" s="1">
        <f>VLOOKUP(A:A,[1]TDSheet!$A:$G,7,0)</f>
        <v>1</v>
      </c>
      <c r="H93" s="1">
        <f>VLOOKUP(A:A,[1]TDSheet!$A:$H,8,0)</f>
        <v>45</v>
      </c>
      <c r="I93" s="14">
        <f>VLOOKUP(A:A,[2]TDSheet!$A:$F,6,0)</f>
        <v>164</v>
      </c>
      <c r="J93" s="14">
        <f t="shared" si="14"/>
        <v>-43</v>
      </c>
      <c r="K93" s="14">
        <f>VLOOKUP(A:A,[1]TDSheet!$A:$M,13,0)</f>
        <v>0</v>
      </c>
      <c r="L93" s="14">
        <f>VLOOKUP(A:A,[1]TDSheet!$A:$N,14,0)</f>
        <v>0</v>
      </c>
      <c r="M93" s="14" t="e">
        <f>VLOOKUP(A:A,[1]TDSheet!$A:$Q,17,0)</f>
        <v>#REF!</v>
      </c>
      <c r="N93" s="14" t="e">
        <f>VLOOKUP(A:A,[1]TDSheet!$A:$R,18,0)</f>
        <v>#REF!</v>
      </c>
      <c r="O93" s="14" t="e">
        <f>VLOOKUP(A:A,[1]TDSheet!$A:$T,20,0)</f>
        <v>#REF!</v>
      </c>
      <c r="P93" s="14"/>
      <c r="Q93" s="14"/>
      <c r="R93" s="14"/>
      <c r="S93" s="14">
        <f t="shared" si="15"/>
        <v>24.2</v>
      </c>
      <c r="T93" s="16"/>
      <c r="U93" s="17" t="e">
        <f t="shared" si="16"/>
        <v>#REF!</v>
      </c>
      <c r="V93" s="14">
        <f t="shared" si="17"/>
        <v>10.578512396694215</v>
      </c>
      <c r="W93" s="14"/>
      <c r="X93" s="14"/>
      <c r="Y93" s="14">
        <f>VLOOKUP(A:A,[1]TDSheet!$A:$Z,26,0)</f>
        <v>16.399999999999999</v>
      </c>
      <c r="Z93" s="14">
        <f>VLOOKUP(A:A,[1]TDSheet!$A:$AA,27,0)</f>
        <v>35</v>
      </c>
      <c r="AA93" s="14">
        <f>VLOOKUP(A:A,[1]TDSheet!$A:$S,19,0)</f>
        <v>16.8</v>
      </c>
      <c r="AB93" s="14">
        <f>VLOOKUP(A:A,[3]TDSheet!$A:$D,4,0)</f>
        <v>37</v>
      </c>
      <c r="AC93" s="14" t="str">
        <f>VLOOKUP(A:A,[1]TDSheet!$A:$AC,29,0)</f>
        <v>увел</v>
      </c>
      <c r="AD93" s="14" t="str">
        <f>VLOOKUP(A:A,[1]TDSheet!$A:$AD,30,0)</f>
        <v>увел</v>
      </c>
      <c r="AE93" s="14">
        <f t="shared" si="18"/>
        <v>0</v>
      </c>
      <c r="AF93" s="14"/>
      <c r="AG93" s="14"/>
      <c r="AH93" s="14"/>
    </row>
    <row r="94" spans="1:34" s="1" customFormat="1" ht="11.1" customHeight="1" outlineLevel="1" x14ac:dyDescent="0.2">
      <c r="A94" s="7" t="s">
        <v>94</v>
      </c>
      <c r="B94" s="7" t="s">
        <v>8</v>
      </c>
      <c r="C94" s="8">
        <v>4</v>
      </c>
      <c r="D94" s="8">
        <v>660</v>
      </c>
      <c r="E94" s="8">
        <v>423</v>
      </c>
      <c r="F94" s="8">
        <v>207</v>
      </c>
      <c r="G94" s="1">
        <f>VLOOKUP(A:A,[1]TDSheet!$A:$G,7,0)</f>
        <v>0.33</v>
      </c>
      <c r="H94" s="1">
        <f>VLOOKUP(A:A,[1]TDSheet!$A:$H,8,0)</f>
        <v>30</v>
      </c>
      <c r="I94" s="14">
        <f>VLOOKUP(A:A,[2]TDSheet!$A:$F,6,0)</f>
        <v>510</v>
      </c>
      <c r="J94" s="14">
        <f t="shared" si="14"/>
        <v>-87</v>
      </c>
      <c r="K94" s="14">
        <f>VLOOKUP(A:A,[1]TDSheet!$A:$M,13,0)</f>
        <v>0</v>
      </c>
      <c r="L94" s="14">
        <f>VLOOKUP(A:A,[1]TDSheet!$A:$N,14,0)</f>
        <v>240</v>
      </c>
      <c r="M94" s="14">
        <f>VLOOKUP(A:A,[1]TDSheet!$A:$Q,17,0)</f>
        <v>120</v>
      </c>
      <c r="N94" s="14">
        <f>VLOOKUP(A:A,[1]TDSheet!$A:$R,18,0)</f>
        <v>120</v>
      </c>
      <c r="O94" s="14" t="e">
        <f>VLOOKUP(A:A,[1]TDSheet!$A:$T,20,0)</f>
        <v>#REF!</v>
      </c>
      <c r="P94" s="14"/>
      <c r="Q94" s="14"/>
      <c r="R94" s="14"/>
      <c r="S94" s="14">
        <f t="shared" si="15"/>
        <v>84.6</v>
      </c>
      <c r="T94" s="16"/>
      <c r="U94" s="17" t="e">
        <f t="shared" si="16"/>
        <v>#REF!</v>
      </c>
      <c r="V94" s="14">
        <f t="shared" si="17"/>
        <v>2.4468085106382982</v>
      </c>
      <c r="W94" s="14"/>
      <c r="X94" s="14"/>
      <c r="Y94" s="14">
        <f>VLOOKUP(A:A,[1]TDSheet!$A:$Z,26,0)</f>
        <v>94.2</v>
      </c>
      <c r="Z94" s="14">
        <f>VLOOKUP(A:A,[1]TDSheet!$A:$AA,27,0)</f>
        <v>95.6</v>
      </c>
      <c r="AA94" s="14">
        <f>VLOOKUP(A:A,[1]TDSheet!$A:$S,19,0)</f>
        <v>90</v>
      </c>
      <c r="AB94" s="14">
        <f>VLOOKUP(A:A,[3]TDSheet!$A:$D,4,0)</f>
        <v>71</v>
      </c>
      <c r="AC94" s="14" t="str">
        <f>VLOOKUP(A:A,[1]TDSheet!$A:$AC,29,0)</f>
        <v>Витал</v>
      </c>
      <c r="AD94" s="14" t="str">
        <f>VLOOKUP(A:A,[1]TDSheet!$A:$AD,30,0)</f>
        <v>костик</v>
      </c>
      <c r="AE94" s="14">
        <f t="shared" si="18"/>
        <v>0</v>
      </c>
      <c r="AF94" s="14"/>
      <c r="AG94" s="14"/>
      <c r="AH94" s="14"/>
    </row>
    <row r="95" spans="1:34" s="1" customFormat="1" ht="11.1" customHeight="1" outlineLevel="1" x14ac:dyDescent="0.2">
      <c r="A95" s="7" t="s">
        <v>95</v>
      </c>
      <c r="B95" s="7" t="s">
        <v>8</v>
      </c>
      <c r="C95" s="8">
        <v>345</v>
      </c>
      <c r="D95" s="8">
        <v>244</v>
      </c>
      <c r="E95" s="8">
        <v>406</v>
      </c>
      <c r="F95" s="8">
        <v>175</v>
      </c>
      <c r="G95" s="1">
        <f>VLOOKUP(A:A,[1]TDSheet!$A:$G,7,0)</f>
        <v>0.18</v>
      </c>
      <c r="H95" s="1" t="e">
        <f>VLOOKUP(A:A,[1]TDSheet!$A:$H,8,0)</f>
        <v>#N/A</v>
      </c>
      <c r="I95" s="14">
        <f>VLOOKUP(A:A,[2]TDSheet!$A:$F,6,0)</f>
        <v>430</v>
      </c>
      <c r="J95" s="14">
        <f t="shared" si="14"/>
        <v>-24</v>
      </c>
      <c r="K95" s="14">
        <f>VLOOKUP(A:A,[1]TDSheet!$A:$M,13,0)</f>
        <v>0</v>
      </c>
      <c r="L95" s="14">
        <f>VLOOKUP(A:A,[1]TDSheet!$A:$N,14,0)</f>
        <v>300</v>
      </c>
      <c r="M95" s="14">
        <f>VLOOKUP(A:A,[1]TDSheet!$A:$Q,17,0)</f>
        <v>80</v>
      </c>
      <c r="N95" s="14">
        <f>VLOOKUP(A:A,[1]TDSheet!$A:$R,18,0)</f>
        <v>80</v>
      </c>
      <c r="O95" s="14" t="e">
        <f>VLOOKUP(A:A,[1]TDSheet!$A:$T,20,0)</f>
        <v>#REF!</v>
      </c>
      <c r="P95" s="14"/>
      <c r="Q95" s="14"/>
      <c r="R95" s="14"/>
      <c r="S95" s="14">
        <f t="shared" si="15"/>
        <v>81.2</v>
      </c>
      <c r="T95" s="16">
        <v>40</v>
      </c>
      <c r="U95" s="17" t="e">
        <f t="shared" si="16"/>
        <v>#REF!</v>
      </c>
      <c r="V95" s="14">
        <f t="shared" si="17"/>
        <v>2.1551724137931032</v>
      </c>
      <c r="W95" s="14"/>
      <c r="X95" s="14"/>
      <c r="Y95" s="14">
        <f>VLOOKUP(A:A,[1]TDSheet!$A:$Z,26,0)</f>
        <v>83</v>
      </c>
      <c r="Z95" s="14">
        <f>VLOOKUP(A:A,[1]TDSheet!$A:$AA,27,0)</f>
        <v>68.2</v>
      </c>
      <c r="AA95" s="14">
        <f>VLOOKUP(A:A,[1]TDSheet!$A:$S,19,0)</f>
        <v>81.599999999999994</v>
      </c>
      <c r="AB95" s="14">
        <f>VLOOKUP(A:A,[3]TDSheet!$A:$D,4,0)</f>
        <v>59</v>
      </c>
      <c r="AC95" s="14" t="str">
        <f>VLOOKUP(A:A,[1]TDSheet!$A:$AC,29,0)</f>
        <v>костик</v>
      </c>
      <c r="AD95" s="14" t="str">
        <f>VLOOKUP(A:A,[1]TDSheet!$A:$AD,30,0)</f>
        <v>костик</v>
      </c>
      <c r="AE95" s="14">
        <f t="shared" si="18"/>
        <v>7.1999999999999993</v>
      </c>
      <c r="AF95" s="14"/>
      <c r="AG95" s="14"/>
      <c r="AH95" s="14"/>
    </row>
    <row r="96" spans="1:34" s="1" customFormat="1" ht="11.1" customHeight="1" outlineLevel="1" x14ac:dyDescent="0.2">
      <c r="A96" s="7" t="s">
        <v>96</v>
      </c>
      <c r="B96" s="7" t="s">
        <v>8</v>
      </c>
      <c r="C96" s="8">
        <v>80</v>
      </c>
      <c r="D96" s="8">
        <v>1516</v>
      </c>
      <c r="E96" s="8">
        <v>764</v>
      </c>
      <c r="F96" s="8">
        <v>774</v>
      </c>
      <c r="G96" s="1">
        <f>VLOOKUP(A:A,[1]TDSheet!$A:$G,7,0)</f>
        <v>0.14000000000000001</v>
      </c>
      <c r="H96" s="1" t="e">
        <f>VLOOKUP(A:A,[1]TDSheet!$A:$H,8,0)</f>
        <v>#N/A</v>
      </c>
      <c r="I96" s="14">
        <f>VLOOKUP(A:A,[2]TDSheet!$A:$F,6,0)</f>
        <v>834</v>
      </c>
      <c r="J96" s="14">
        <f t="shared" si="14"/>
        <v>-70</v>
      </c>
      <c r="K96" s="14">
        <f>VLOOKUP(A:A,[1]TDSheet!$A:$M,13,0)</f>
        <v>0</v>
      </c>
      <c r="L96" s="14">
        <f>VLOOKUP(A:A,[1]TDSheet!$A:$N,14,0)</f>
        <v>120</v>
      </c>
      <c r="M96" s="14">
        <f>VLOOKUP(A:A,[1]TDSheet!$A:$Q,17,0)</f>
        <v>160</v>
      </c>
      <c r="N96" s="14">
        <f>VLOOKUP(A:A,[1]TDSheet!$A:$R,18,0)</f>
        <v>150</v>
      </c>
      <c r="O96" s="14" t="e">
        <f>VLOOKUP(A:A,[1]TDSheet!$A:$T,20,0)</f>
        <v>#REF!</v>
      </c>
      <c r="P96" s="14"/>
      <c r="Q96" s="14"/>
      <c r="R96" s="14"/>
      <c r="S96" s="14">
        <f t="shared" si="15"/>
        <v>152.80000000000001</v>
      </c>
      <c r="T96" s="16">
        <v>40</v>
      </c>
      <c r="U96" s="17" t="e">
        <f t="shared" si="16"/>
        <v>#REF!</v>
      </c>
      <c r="V96" s="14">
        <f t="shared" si="17"/>
        <v>5.0654450261780104</v>
      </c>
      <c r="W96" s="14"/>
      <c r="X96" s="14"/>
      <c r="Y96" s="14">
        <f>VLOOKUP(A:A,[1]TDSheet!$A:$Z,26,0)</f>
        <v>135.19999999999999</v>
      </c>
      <c r="Z96" s="14">
        <f>VLOOKUP(A:A,[1]TDSheet!$A:$AA,27,0)</f>
        <v>179.6</v>
      </c>
      <c r="AA96" s="14">
        <f>VLOOKUP(A:A,[1]TDSheet!$A:$S,19,0)</f>
        <v>160.6</v>
      </c>
      <c r="AB96" s="14">
        <f>VLOOKUP(A:A,[3]TDSheet!$A:$D,4,0)</f>
        <v>149</v>
      </c>
      <c r="AC96" s="14" t="str">
        <f>VLOOKUP(A:A,[1]TDSheet!$A:$AC,29,0)</f>
        <v>костик</v>
      </c>
      <c r="AD96" s="14" t="str">
        <f>VLOOKUP(A:A,[1]TDSheet!$A:$AD,30,0)</f>
        <v>костик</v>
      </c>
      <c r="AE96" s="14">
        <f t="shared" si="18"/>
        <v>5.6000000000000005</v>
      </c>
      <c r="AF96" s="14"/>
      <c r="AG96" s="14"/>
      <c r="AH96" s="14"/>
    </row>
    <row r="97" spans="1:34" s="1" customFormat="1" ht="11.1" customHeight="1" outlineLevel="1" x14ac:dyDescent="0.2">
      <c r="A97" s="7" t="s">
        <v>97</v>
      </c>
      <c r="B97" s="7" t="s">
        <v>9</v>
      </c>
      <c r="C97" s="8">
        <v>74.581999999999994</v>
      </c>
      <c r="D97" s="8">
        <v>498.21800000000002</v>
      </c>
      <c r="E97" s="8">
        <v>232.28</v>
      </c>
      <c r="F97" s="8">
        <v>262.61200000000002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230.38</v>
      </c>
      <c r="J97" s="14">
        <f t="shared" si="14"/>
        <v>1.9000000000000057</v>
      </c>
      <c r="K97" s="14">
        <f>VLOOKUP(A:A,[1]TDSheet!$A:$M,13,0)</f>
        <v>0</v>
      </c>
      <c r="L97" s="14">
        <f>VLOOKUP(A:A,[1]TDSheet!$A:$N,14,0)</f>
        <v>70</v>
      </c>
      <c r="M97" s="14" t="e">
        <f>VLOOKUP(A:A,[1]TDSheet!$A:$Q,17,0)</f>
        <v>#REF!</v>
      </c>
      <c r="N97" s="14" t="e">
        <f>VLOOKUP(A:A,[1]TDSheet!$A:$R,18,0)</f>
        <v>#REF!</v>
      </c>
      <c r="O97" s="14" t="e">
        <f>VLOOKUP(A:A,[1]TDSheet!$A:$T,20,0)</f>
        <v>#REF!</v>
      </c>
      <c r="P97" s="14"/>
      <c r="Q97" s="14"/>
      <c r="R97" s="14"/>
      <c r="S97" s="14">
        <f t="shared" si="15"/>
        <v>46.456000000000003</v>
      </c>
      <c r="T97" s="16">
        <v>50</v>
      </c>
      <c r="U97" s="17" t="e">
        <f t="shared" si="16"/>
        <v>#REF!</v>
      </c>
      <c r="V97" s="14">
        <f t="shared" si="17"/>
        <v>5.6529188909936288</v>
      </c>
      <c r="W97" s="14"/>
      <c r="X97" s="14"/>
      <c r="Y97" s="14">
        <f>VLOOKUP(A:A,[1]TDSheet!$A:$Z,26,0)</f>
        <v>33.2072</v>
      </c>
      <c r="Z97" s="14">
        <f>VLOOKUP(A:A,[1]TDSheet!$A:$AA,27,0)</f>
        <v>55.558199999999999</v>
      </c>
      <c r="AA97" s="14">
        <f>VLOOKUP(A:A,[1]TDSheet!$A:$S,19,0)</f>
        <v>42.414000000000001</v>
      </c>
      <c r="AB97" s="14">
        <f>VLOOKUP(A:A,[3]TDSheet!$A:$D,4,0)</f>
        <v>47.795999999999999</v>
      </c>
      <c r="AC97" s="14" t="e">
        <f>VLOOKUP(A:A,[1]TDSheet!$A:$AC,29,0)</f>
        <v>#N/A</v>
      </c>
      <c r="AD97" s="14" t="e">
        <f>VLOOKUP(A:A,[1]TDSheet!$A:$AD,30,0)</f>
        <v>#N/A</v>
      </c>
      <c r="AE97" s="14">
        <f t="shared" si="18"/>
        <v>50</v>
      </c>
      <c r="AF97" s="14"/>
      <c r="AG97" s="14"/>
      <c r="AH97" s="14"/>
    </row>
    <row r="98" spans="1:34" s="1" customFormat="1" ht="11.1" customHeight="1" outlineLevel="1" x14ac:dyDescent="0.2">
      <c r="A98" s="7" t="s">
        <v>98</v>
      </c>
      <c r="B98" s="7" t="s">
        <v>9</v>
      </c>
      <c r="C98" s="8">
        <v>92.543000000000006</v>
      </c>
      <c r="D98" s="8">
        <v>127.889</v>
      </c>
      <c r="E98" s="8">
        <v>124.268</v>
      </c>
      <c r="F98" s="8">
        <v>89.962999999999994</v>
      </c>
      <c r="G98" s="1">
        <f>VLOOKUP(A:A,[1]TDSheet!$A:$G,7,0)</f>
        <v>1</v>
      </c>
      <c r="H98" s="1" t="e">
        <f>VLOOKUP(A:A,[1]TDSheet!$A:$H,8,0)</f>
        <v>#N/A</v>
      </c>
      <c r="I98" s="14">
        <f>VLOOKUP(A:A,[2]TDSheet!$A:$F,6,0)</f>
        <v>128.6</v>
      </c>
      <c r="J98" s="14">
        <f t="shared" si="14"/>
        <v>-4.3319999999999936</v>
      </c>
      <c r="K98" s="14">
        <f>VLOOKUP(A:A,[1]TDSheet!$A:$M,13,0)</f>
        <v>0</v>
      </c>
      <c r="L98" s="14">
        <f>VLOOKUP(A:A,[1]TDSheet!$A:$N,14,0)</f>
        <v>80</v>
      </c>
      <c r="M98" s="14" t="e">
        <f>VLOOKUP(A:A,[1]TDSheet!$A:$Q,17,0)</f>
        <v>#REF!</v>
      </c>
      <c r="N98" s="14">
        <f>VLOOKUP(A:A,[1]TDSheet!$A:$R,18,0)</f>
        <v>20</v>
      </c>
      <c r="O98" s="14" t="e">
        <f>VLOOKUP(A:A,[1]TDSheet!$A:$T,20,0)</f>
        <v>#REF!</v>
      </c>
      <c r="P98" s="14"/>
      <c r="Q98" s="14"/>
      <c r="R98" s="14"/>
      <c r="S98" s="14">
        <f t="shared" si="15"/>
        <v>24.8536</v>
      </c>
      <c r="T98" s="16">
        <v>20</v>
      </c>
      <c r="U98" s="17" t="e">
        <f t="shared" si="16"/>
        <v>#REF!</v>
      </c>
      <c r="V98" s="14">
        <f t="shared" si="17"/>
        <v>3.61971706312164</v>
      </c>
      <c r="W98" s="14"/>
      <c r="X98" s="14"/>
      <c r="Y98" s="14">
        <f>VLOOKUP(A:A,[1]TDSheet!$A:$Z,26,0)</f>
        <v>23.332799999999999</v>
      </c>
      <c r="Z98" s="14">
        <f>VLOOKUP(A:A,[1]TDSheet!$A:$AA,27,0)</f>
        <v>27.959600000000002</v>
      </c>
      <c r="AA98" s="14">
        <f>VLOOKUP(A:A,[1]TDSheet!$A:$S,19,0)</f>
        <v>24.512</v>
      </c>
      <c r="AB98" s="14">
        <f>VLOOKUP(A:A,[3]TDSheet!$A:$D,4,0)</f>
        <v>14.063000000000001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18"/>
        <v>20</v>
      </c>
      <c r="AF98" s="14"/>
      <c r="AG98" s="14"/>
      <c r="AH98" s="14"/>
    </row>
    <row r="99" spans="1:34" s="1" customFormat="1" ht="11.1" customHeight="1" outlineLevel="1" x14ac:dyDescent="0.2">
      <c r="A99" s="7" t="s">
        <v>99</v>
      </c>
      <c r="B99" s="7" t="s">
        <v>9</v>
      </c>
      <c r="C99" s="8">
        <v>1248.78</v>
      </c>
      <c r="D99" s="8">
        <v>5081.518</v>
      </c>
      <c r="E99" s="20">
        <v>3329</v>
      </c>
      <c r="F99" s="20">
        <v>3654</v>
      </c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3089.32</v>
      </c>
      <c r="J99" s="14">
        <f t="shared" si="14"/>
        <v>239.67999999999984</v>
      </c>
      <c r="K99" s="14">
        <f>VLOOKUP(A:A,[1]TDSheet!$A:$M,13,0)</f>
        <v>0</v>
      </c>
      <c r="L99" s="14">
        <f>VLOOKUP(A:A,[1]TDSheet!$A:$N,14,0)</f>
        <v>2000</v>
      </c>
      <c r="M99" s="14" t="e">
        <f>VLOOKUP(A:A,[1]TDSheet!$A:$Q,17,0)</f>
        <v>#REF!</v>
      </c>
      <c r="N99" s="14">
        <f>VLOOKUP(A:A,[1]TDSheet!$A:$R,18,0)</f>
        <v>300</v>
      </c>
      <c r="O99" s="14" t="e">
        <f>VLOOKUP(A:A,[1]TDSheet!$A:$T,20,0)</f>
        <v>#REF!</v>
      </c>
      <c r="P99" s="14"/>
      <c r="Q99" s="14"/>
      <c r="R99" s="14"/>
      <c r="S99" s="14">
        <f t="shared" si="15"/>
        <v>665.8</v>
      </c>
      <c r="T99" s="16"/>
      <c r="U99" s="17" t="e">
        <f t="shared" si="16"/>
        <v>#REF!</v>
      </c>
      <c r="V99" s="14">
        <f t="shared" si="17"/>
        <v>5.4881345749474324</v>
      </c>
      <c r="W99" s="14"/>
      <c r="X99" s="14"/>
      <c r="Y99" s="14">
        <f>VLOOKUP(A:A,[1]TDSheet!$A:$Z,26,0)</f>
        <v>579.79999999999995</v>
      </c>
      <c r="Z99" s="14">
        <f>VLOOKUP(A:A,[1]TDSheet!$A:$AA,27,0)</f>
        <v>744.6</v>
      </c>
      <c r="AA99" s="14">
        <f>VLOOKUP(A:A,[1]TDSheet!$A:$S,19,0)</f>
        <v>690</v>
      </c>
      <c r="AB99" s="14">
        <f>VLOOKUP(A:A,[3]TDSheet!$A:$D,4,0)</f>
        <v>588.66999999999996</v>
      </c>
      <c r="AC99" s="14" t="str">
        <f>VLOOKUP(A:A,[1]TDSheet!$A:$AC,29,0)</f>
        <v>кофшар</v>
      </c>
      <c r="AD99" s="14" t="e">
        <f>VLOOKUP(A:A,[1]TDSheet!$A:$AD,30,0)</f>
        <v>#N/A</v>
      </c>
      <c r="AE99" s="14">
        <f t="shared" si="18"/>
        <v>0</v>
      </c>
      <c r="AF99" s="14"/>
      <c r="AG99" s="14"/>
      <c r="AH99" s="14"/>
    </row>
    <row r="100" spans="1:34" s="1" customFormat="1" ht="11.1" customHeight="1" outlineLevel="1" x14ac:dyDescent="0.2">
      <c r="A100" s="7" t="s">
        <v>104</v>
      </c>
      <c r="B100" s="7" t="s">
        <v>8</v>
      </c>
      <c r="C100" s="8"/>
      <c r="D100" s="8">
        <v>402</v>
      </c>
      <c r="E100" s="8">
        <v>29</v>
      </c>
      <c r="F100" s="8">
        <v>370</v>
      </c>
      <c r="G100" s="1">
        <f>VLOOKUP(A:A,[1]TDSheet!$A:$G,7,0)</f>
        <v>0.25</v>
      </c>
      <c r="H100" s="1" t="e">
        <f>VLOOKUP(A:A,[1]TDSheet!$A:$H,8,0)</f>
        <v>#N/A</v>
      </c>
      <c r="I100" s="14">
        <f>VLOOKUP(A:A,[2]TDSheet!$A:$F,6,0)</f>
        <v>32</v>
      </c>
      <c r="J100" s="14">
        <f t="shared" si="14"/>
        <v>-3</v>
      </c>
      <c r="K100" s="14">
        <f>VLOOKUP(A:A,[1]TDSheet!$A:$M,13,0)</f>
        <v>0</v>
      </c>
      <c r="L100" s="14">
        <f>VLOOKUP(A:A,[1]TDSheet!$A:$N,14,0)</f>
        <v>0</v>
      </c>
      <c r="M100" s="14" t="e">
        <f>VLOOKUP(A:A,[1]TDSheet!$A:$Q,17,0)</f>
        <v>#REF!</v>
      </c>
      <c r="N100" s="14" t="e">
        <f>VLOOKUP(A:A,[1]TDSheet!$A:$R,18,0)</f>
        <v>#REF!</v>
      </c>
      <c r="O100" s="14" t="e">
        <f>VLOOKUP(A:A,[1]TDSheet!$A:$T,20,0)</f>
        <v>#REF!</v>
      </c>
      <c r="P100" s="14"/>
      <c r="Q100" s="14"/>
      <c r="R100" s="14"/>
      <c r="S100" s="14">
        <f t="shared" si="15"/>
        <v>5.8</v>
      </c>
      <c r="T100" s="16"/>
      <c r="U100" s="17" t="e">
        <f t="shared" si="16"/>
        <v>#REF!</v>
      </c>
      <c r="V100" s="14">
        <f t="shared" si="17"/>
        <v>63.793103448275865</v>
      </c>
      <c r="W100" s="14"/>
      <c r="X100" s="14"/>
      <c r="Y100" s="14">
        <f>VLOOKUP(A:A,[1]TDSheet!$A:$Z,26,0)</f>
        <v>0</v>
      </c>
      <c r="Z100" s="14">
        <f>VLOOKUP(A:A,[1]TDSheet!$A:$AA,27,0)</f>
        <v>0</v>
      </c>
      <c r="AA100" s="14">
        <f>VLOOKUP(A:A,[1]TDSheet!$A:$S,19,0)</f>
        <v>3.8</v>
      </c>
      <c r="AB100" s="14">
        <f>VLOOKUP(A:A,[3]TDSheet!$A:$D,4,0)</f>
        <v>10</v>
      </c>
      <c r="AC100" s="18" t="str">
        <f>VLOOKUP(A:A,[1]TDSheet!$A:$AC,29,0)</f>
        <v>увел</v>
      </c>
      <c r="AD100" s="14" t="e">
        <f>VLOOKUP(A:A,[1]TDSheet!$A:$AD,30,0)</f>
        <v>#N/A</v>
      </c>
      <c r="AE100" s="14">
        <f t="shared" si="18"/>
        <v>0</v>
      </c>
      <c r="AF100" s="14"/>
      <c r="AG100" s="14"/>
      <c r="AH100" s="14"/>
    </row>
    <row r="101" spans="1:34" s="1" customFormat="1" ht="11.1" customHeight="1" outlineLevel="1" x14ac:dyDescent="0.2">
      <c r="A101" s="7" t="s">
        <v>105</v>
      </c>
      <c r="B101" s="7" t="s">
        <v>8</v>
      </c>
      <c r="C101" s="8">
        <v>13</v>
      </c>
      <c r="D101" s="8">
        <v>30</v>
      </c>
      <c r="E101" s="20">
        <v>37</v>
      </c>
      <c r="F101" s="20">
        <v>6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39</v>
      </c>
      <c r="J101" s="14">
        <f t="shared" si="14"/>
        <v>-2</v>
      </c>
      <c r="K101" s="14">
        <f>VLOOKUP(A:A,[1]TDSheet!$A:$M,13,0)</f>
        <v>0</v>
      </c>
      <c r="L101" s="14">
        <f>VLOOKUP(A:A,[1]TDSheet!$A:$N,14,0)</f>
        <v>0</v>
      </c>
      <c r="M101" s="14" t="e">
        <f>VLOOKUP(A:A,[1]TDSheet!$A:$Q,17,0)</f>
        <v>#REF!</v>
      </c>
      <c r="N101" s="14" t="e">
        <f>VLOOKUP(A:A,[1]TDSheet!$A:$R,18,0)</f>
        <v>#REF!</v>
      </c>
      <c r="O101" s="14" t="e">
        <f>VLOOKUP(A:A,[1]TDSheet!$A:$T,20,0)</f>
        <v>#REF!</v>
      </c>
      <c r="P101" s="14"/>
      <c r="Q101" s="14"/>
      <c r="R101" s="14"/>
      <c r="S101" s="14">
        <f t="shared" si="15"/>
        <v>7.4</v>
      </c>
      <c r="T101" s="16"/>
      <c r="U101" s="17" t="e">
        <f t="shared" si="16"/>
        <v>#REF!</v>
      </c>
      <c r="V101" s="14">
        <f t="shared" si="17"/>
        <v>0.81081081081081074</v>
      </c>
      <c r="W101" s="14"/>
      <c r="X101" s="14"/>
      <c r="Y101" s="14">
        <f>VLOOKUP(A:A,[1]TDSheet!$A:$Z,26,0)</f>
        <v>6.2</v>
      </c>
      <c r="Z101" s="14">
        <f>VLOOKUP(A:A,[1]TDSheet!$A:$AA,27,0)</f>
        <v>5</v>
      </c>
      <c r="AA101" s="14">
        <f>VLOOKUP(A:A,[1]TDSheet!$A:$S,19,0)</f>
        <v>6.6</v>
      </c>
      <c r="AB101" s="14">
        <f>VLOOKUP(A:A,[3]TDSheet!$A:$D,4,0)</f>
        <v>5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8"/>
        <v>0</v>
      </c>
      <c r="AF101" s="14"/>
      <c r="AG101" s="14"/>
      <c r="AH101" s="14"/>
    </row>
    <row r="102" spans="1:34" s="1" customFormat="1" ht="11.1" customHeight="1" outlineLevel="1" x14ac:dyDescent="0.2">
      <c r="A102" s="7" t="s">
        <v>106</v>
      </c>
      <c r="B102" s="7" t="s">
        <v>9</v>
      </c>
      <c r="C102" s="8">
        <v>6.6710000000000003</v>
      </c>
      <c r="D102" s="8">
        <v>32.002000000000002</v>
      </c>
      <c r="E102" s="20">
        <v>25.622</v>
      </c>
      <c r="F102" s="20">
        <v>13.051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26</v>
      </c>
      <c r="J102" s="14">
        <f t="shared" si="14"/>
        <v>-0.37800000000000011</v>
      </c>
      <c r="K102" s="14">
        <f>VLOOKUP(A:A,[1]TDSheet!$A:$M,13,0)</f>
        <v>0</v>
      </c>
      <c r="L102" s="14">
        <f>VLOOKUP(A:A,[1]TDSheet!$A:$N,14,0)</f>
        <v>0</v>
      </c>
      <c r="M102" s="14" t="e">
        <f>VLOOKUP(A:A,[1]TDSheet!$A:$Q,17,0)</f>
        <v>#REF!</v>
      </c>
      <c r="N102" s="14" t="e">
        <f>VLOOKUP(A:A,[1]TDSheet!$A:$R,18,0)</f>
        <v>#REF!</v>
      </c>
      <c r="O102" s="14" t="e">
        <f>VLOOKUP(A:A,[1]TDSheet!$A:$T,20,0)</f>
        <v>#REF!</v>
      </c>
      <c r="P102" s="14"/>
      <c r="Q102" s="14"/>
      <c r="R102" s="14"/>
      <c r="S102" s="14">
        <f t="shared" si="15"/>
        <v>5.1243999999999996</v>
      </c>
      <c r="T102" s="16"/>
      <c r="U102" s="17" t="e">
        <f t="shared" si="16"/>
        <v>#REF!</v>
      </c>
      <c r="V102" s="14">
        <f t="shared" si="17"/>
        <v>2.5468347513855281</v>
      </c>
      <c r="W102" s="14"/>
      <c r="X102" s="14"/>
      <c r="Y102" s="14">
        <f>VLOOKUP(A:A,[1]TDSheet!$A:$Z,26,0)</f>
        <v>6.7774000000000001</v>
      </c>
      <c r="Z102" s="14">
        <f>VLOOKUP(A:A,[1]TDSheet!$A:$AA,27,0)</f>
        <v>5.9142000000000001</v>
      </c>
      <c r="AA102" s="14">
        <f>VLOOKUP(A:A,[1]TDSheet!$A:$S,19,0)</f>
        <v>4.7263999999999999</v>
      </c>
      <c r="AB102" s="14">
        <f>VLOOKUP(A:A,[3]TDSheet!$A:$D,4,0)</f>
        <v>8.0760000000000005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8"/>
        <v>0</v>
      </c>
      <c r="AF102" s="14"/>
      <c r="AG102" s="14"/>
      <c r="AH102" s="14"/>
    </row>
    <row r="103" spans="1:34" s="1" customFormat="1" ht="11.1" customHeight="1" outlineLevel="1" x14ac:dyDescent="0.2">
      <c r="A103" s="7" t="s">
        <v>107</v>
      </c>
      <c r="B103" s="7" t="s">
        <v>9</v>
      </c>
      <c r="C103" s="8">
        <v>714.16099999999994</v>
      </c>
      <c r="D103" s="8">
        <v>1.5089999999999999</v>
      </c>
      <c r="E103" s="20">
        <v>220.71299999999999</v>
      </c>
      <c r="F103" s="20">
        <v>493.44799999999998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215.5</v>
      </c>
      <c r="J103" s="14">
        <f t="shared" si="14"/>
        <v>5.2129999999999939</v>
      </c>
      <c r="K103" s="14">
        <f>VLOOKUP(A:A,[1]TDSheet!$A:$M,13,0)</f>
        <v>0</v>
      </c>
      <c r="L103" s="14">
        <f>VLOOKUP(A:A,[1]TDSheet!$A:$N,14,0)</f>
        <v>0</v>
      </c>
      <c r="M103" s="14" t="e">
        <f>VLOOKUP(A:A,[1]TDSheet!$A:$Q,17,0)</f>
        <v>#REF!</v>
      </c>
      <c r="N103" s="14" t="e">
        <f>VLOOKUP(A:A,[1]TDSheet!$A:$R,18,0)</f>
        <v>#REF!</v>
      </c>
      <c r="O103" s="14" t="e">
        <f>VLOOKUP(A:A,[1]TDSheet!$A:$T,20,0)</f>
        <v>#REF!</v>
      </c>
      <c r="P103" s="14"/>
      <c r="Q103" s="14"/>
      <c r="R103" s="14"/>
      <c r="S103" s="14">
        <f t="shared" si="15"/>
        <v>44.142600000000002</v>
      </c>
      <c r="T103" s="16"/>
      <c r="U103" s="17" t="e">
        <f t="shared" si="16"/>
        <v>#REF!</v>
      </c>
      <c r="V103" s="14">
        <f t="shared" si="17"/>
        <v>11.178498774426517</v>
      </c>
      <c r="W103" s="14"/>
      <c r="X103" s="14"/>
      <c r="Y103" s="14">
        <f>VLOOKUP(A:A,[1]TDSheet!$A:$Z,26,0)</f>
        <v>11.7272</v>
      </c>
      <c r="Z103" s="14">
        <f>VLOOKUP(A:A,[1]TDSheet!$A:$AA,27,0)</f>
        <v>40.257999999999996</v>
      </c>
      <c r="AA103" s="14">
        <f>VLOOKUP(A:A,[1]TDSheet!$A:$S,19,0)</f>
        <v>47.487200000000001</v>
      </c>
      <c r="AB103" s="14">
        <f>VLOOKUP(A:A,[3]TDSheet!$A:$D,4,0)</f>
        <v>9.19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18"/>
        <v>0</v>
      </c>
      <c r="AF103" s="14"/>
      <c r="AG103" s="14"/>
      <c r="AH103" s="14"/>
    </row>
    <row r="104" spans="1:34" s="1" customFormat="1" ht="11.1" customHeight="1" outlineLevel="1" x14ac:dyDescent="0.2">
      <c r="A104" s="7" t="s">
        <v>100</v>
      </c>
      <c r="B104" s="7" t="s">
        <v>8</v>
      </c>
      <c r="C104" s="8">
        <v>113</v>
      </c>
      <c r="D104" s="8">
        <v>702</v>
      </c>
      <c r="E104" s="20">
        <v>167</v>
      </c>
      <c r="F104" s="20">
        <v>643</v>
      </c>
      <c r="G104" s="1">
        <f>VLOOKUP(A:A,[1]TDSheet!$A:$G,7,0)</f>
        <v>0</v>
      </c>
      <c r="H104" s="1">
        <f>VLOOKUP(A:A,[1]TDSheet!$A:$H,8,0)</f>
        <v>0</v>
      </c>
      <c r="I104" s="14">
        <f>VLOOKUP(A:A,[2]TDSheet!$A:$F,6,0)</f>
        <v>173</v>
      </c>
      <c r="J104" s="14">
        <f t="shared" si="14"/>
        <v>-6</v>
      </c>
      <c r="K104" s="14">
        <f>VLOOKUP(A:A,[1]TDSheet!$A:$M,13,0)</f>
        <v>0</v>
      </c>
      <c r="L104" s="14">
        <f>VLOOKUP(A:A,[1]TDSheet!$A:$N,14,0)</f>
        <v>0</v>
      </c>
      <c r="M104" s="14" t="e">
        <f>VLOOKUP(A:A,[1]TDSheet!$A:$Q,17,0)</f>
        <v>#REF!</v>
      </c>
      <c r="N104" s="14" t="e">
        <f>VLOOKUP(A:A,[1]TDSheet!$A:$R,18,0)</f>
        <v>#REF!</v>
      </c>
      <c r="O104" s="14" t="e">
        <f>VLOOKUP(A:A,[1]TDSheet!$A:$T,20,0)</f>
        <v>#REF!</v>
      </c>
      <c r="P104" s="14"/>
      <c r="Q104" s="14"/>
      <c r="R104" s="14"/>
      <c r="S104" s="14">
        <f t="shared" si="15"/>
        <v>33.4</v>
      </c>
      <c r="T104" s="16"/>
      <c r="U104" s="17" t="e">
        <f t="shared" si="16"/>
        <v>#REF!</v>
      </c>
      <c r="V104" s="14">
        <f t="shared" si="17"/>
        <v>19.251497005988025</v>
      </c>
      <c r="W104" s="14"/>
      <c r="X104" s="14"/>
      <c r="Y104" s="14">
        <f>VLOOKUP(A:A,[1]TDSheet!$A:$Z,26,0)</f>
        <v>22.8</v>
      </c>
      <c r="Z104" s="14">
        <f>VLOOKUP(A:A,[1]TDSheet!$A:$AA,27,0)</f>
        <v>43.4</v>
      </c>
      <c r="AA104" s="14">
        <f>VLOOKUP(A:A,[1]TDSheet!$A:$S,19,0)</f>
        <v>30</v>
      </c>
      <c r="AB104" s="14">
        <f>VLOOKUP(A:A,[3]TDSheet!$A:$D,4,0)</f>
        <v>30</v>
      </c>
      <c r="AC104" s="14">
        <f>VLOOKUP(A:A,[1]TDSheet!$A:$AC,29,0)</f>
        <v>0</v>
      </c>
      <c r="AD104" s="14">
        <f>VLOOKUP(A:A,[1]TDSheet!$A:$AD,30,0)</f>
        <v>0</v>
      </c>
      <c r="AE104" s="14">
        <f t="shared" si="18"/>
        <v>0</v>
      </c>
      <c r="AF104" s="14"/>
      <c r="AG104" s="14"/>
      <c r="AH10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2024-12-16T10:51:22Z</dcterms:modified>
</cp:coreProperties>
</file>