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3" i="1"/>
  <c r="AB104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100" i="1"/>
  <c r="V101" i="1"/>
  <c r="V102" i="1"/>
  <c r="V103" i="1"/>
  <c r="V104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1" i="1"/>
  <c r="U92" i="1"/>
  <c r="U93" i="1"/>
  <c r="U94" i="1"/>
  <c r="U95" i="1"/>
  <c r="U96" i="1"/>
  <c r="U97" i="1"/>
  <c r="U98" i="1"/>
  <c r="U100" i="1"/>
  <c r="U101" i="1"/>
  <c r="U102" i="1"/>
  <c r="U103" i="1"/>
  <c r="U104" i="1"/>
  <c r="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U45" i="1" s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U68" i="1" s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U90" i="1" s="1"/>
  <c r="S91" i="1"/>
  <c r="S92" i="1"/>
  <c r="S93" i="1"/>
  <c r="S94" i="1"/>
  <c r="S95" i="1"/>
  <c r="S96" i="1"/>
  <c r="S97" i="1"/>
  <c r="S98" i="1"/>
  <c r="S99" i="1"/>
  <c r="V99" i="1" s="1"/>
  <c r="S100" i="1"/>
  <c r="S101" i="1"/>
  <c r="S102" i="1"/>
  <c r="S103" i="1"/>
  <c r="S104" i="1"/>
  <c r="S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7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7" i="1"/>
  <c r="X6" i="1"/>
  <c r="AB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7" i="1"/>
  <c r="O6" i="1"/>
  <c r="P6" i="1"/>
  <c r="Q6" i="1"/>
  <c r="R6" i="1"/>
  <c r="T6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7" i="1"/>
  <c r="V68" i="1" l="1"/>
  <c r="U99" i="1"/>
  <c r="V45" i="1"/>
  <c r="S6" i="1"/>
  <c r="AE6" i="1"/>
  <c r="AA6" i="1"/>
  <c r="Z6" i="1"/>
  <c r="Y6" i="1"/>
  <c r="N6" i="1"/>
  <c r="L6" i="1"/>
  <c r="K6" i="1"/>
  <c r="J6" i="1"/>
  <c r="I6" i="1"/>
</calcChain>
</file>

<file path=xl/sharedStrings.xml><?xml version="1.0" encoding="utf-8"?>
<sst xmlns="http://schemas.openxmlformats.org/spreadsheetml/2006/main" count="240" uniqueCount="130">
  <si>
    <t>Период: 12.12.2024 - 19.12.2024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</si>
  <si>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</si>
  <si>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</si>
  <si>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</si>
  <si>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</si>
  <si>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</si>
  <si>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</si>
  <si>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</si>
  <si>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</si>
  <si>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</si>
  <si>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</si>
  <si>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</si>
  <si>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</si>
  <si>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</si>
  <si>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</si>
  <si>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</si>
  <si>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</si>
  <si>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</si>
  <si>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</si>
  <si>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</si>
  <si>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</si>
  <si>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</si>
  <si>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</si>
  <si>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</si>
  <si>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</si>
  <si>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</si>
  <si>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</si>
  <si>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</si>
  <si>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</si>
  <si>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</si>
  <si>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</si>
  <si>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</si>
  <si>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</si>
  <si>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</si>
  <si>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6159 ВРЕМЯ ОЛИВЬЕ.Папа может вар п/о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</si>
  <si>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</si>
  <si>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</si>
  <si>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</si>
  <si>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</si>
  <si>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</si>
  <si>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</si>
  <si>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</si>
  <si>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</si>
  <si>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</si>
  <si>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</si>
  <si>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</si>
  <si>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</si>
  <si>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</si>
  <si>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</si>
  <si>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</si>
  <si>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</si>
  <si>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</si>
  <si>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</si>
  <si>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</si>
  <si>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</si>
  <si>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</si>
  <si>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</si>
  <si>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</si>
  <si>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</si>
  <si>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</si>
  <si>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</si>
  <si>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</si>
  <si>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</si>
  <si>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</si>
  <si>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</si>
  <si>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</si>
  <si>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</si>
  <si>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</si>
  <si>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</si>
  <si>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</si>
  <si>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</si>
  <si>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</si>
  <si>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</si>
  <si>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</si>
  <si>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</si>
  <si>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</si>
  <si>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</si>
  <si>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</si>
  <si>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</si>
  <si>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</si>
  <si>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</si>
  <si>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</si>
  <si>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</si>
  <si>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</si>
  <si>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</si>
  <si>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</si>
  <si>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</si>
  <si>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</si>
  <si>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</si>
  <si>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</si>
  <si>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</si>
  <si>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</si>
  <si>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</si>
  <si>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</si>
  <si>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</si>
  <si>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</si>
  <si>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</si>
  <si>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</si>
  <si>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6948 МОЛОЧНЫЕ ПРЕМИУМ.ПМ сос п/о мгс 1,5*4 Останкино</t>
  </si>
  <si>
    <t>6951 СЛИВОЧНЫЕ Папа может сос п/о мгс 1.5*4  ОСТАНКИНО</t>
  </si>
  <si>
    <t>6955 СОЧНЫЕ Папа может сос п/о мгс1.5*4_А Останкино</t>
  </si>
  <si>
    <t>БОНУС СОЧНЫЕ сос п/о мгс 0.41кг_UZ (6087)  ОСТАНКИНО</t>
  </si>
  <si>
    <t>6201 ГРУДИНКА ПРЕМИУМ к/в с/н в/у 1/150 8 шт ОСТАНКИНО</t>
  </si>
  <si>
    <t>6609 С ГОВЯДИНОЙ ПМ сар б/о мгс 0.4кг_45с ОСТАНКИНО</t>
  </si>
  <si>
    <t>7045 БЕКОН Папа может с/к с/н в/у 1/250 7 шт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</si>
  <si>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</si>
  <si>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</si>
  <si>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</si>
  <si>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</si>
  <si>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</si>
  <si>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</si>
  <si>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</si>
  <si>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</si>
  <si>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</si>
  <si>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</si>
  <si>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</si>
  <si>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</si>
  <si>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</si>
  <si>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</si>
  <si>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</si>
  <si>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</si>
  <si>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19,12,</t>
  </si>
  <si>
    <t>20,12,</t>
  </si>
  <si>
    <t>21,12,</t>
  </si>
  <si>
    <t>23,12,</t>
  </si>
  <si>
    <t>24,12,</t>
  </si>
  <si>
    <t>29,11,</t>
  </si>
  <si>
    <t>06,12,</t>
  </si>
  <si>
    <t>13,12,</t>
  </si>
  <si>
    <t>7,8т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</si>
</sst>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7,12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3-19,1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9,1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10.12.2024 - 17.12.2024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18,12,</v>
          </cell>
          <cell r="L5" t="str">
            <v>19,12,</v>
          </cell>
          <cell r="M5" t="str">
            <v>20,12,</v>
          </cell>
          <cell r="N5" t="str">
            <v>21,12,</v>
          </cell>
          <cell r="T5" t="str">
            <v>23,12,</v>
          </cell>
          <cell r="Y5" t="str">
            <v>29,11,</v>
          </cell>
          <cell r="Z5" t="str">
            <v>06,12,</v>
          </cell>
          <cell r="AA5" t="str">
            <v>13,12,</v>
          </cell>
          <cell r="AB5" t="str">
            <v>17,12,</v>
          </cell>
        </row>
        <row r="6">
          <cell r="E6">
            <v>89180.549000000014</v>
          </cell>
          <cell r="F6">
            <v>88709.471999999994</v>
          </cell>
          <cell r="I6">
            <v>90740.849000000031</v>
          </cell>
          <cell r="J6">
            <v>-1560.3000000000002</v>
          </cell>
          <cell r="K6">
            <v>9190</v>
          </cell>
          <cell r="L6">
            <v>16500</v>
          </cell>
          <cell r="M6">
            <v>13306</v>
          </cell>
          <cell r="N6">
            <v>8820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17836.109799999998</v>
          </cell>
          <cell r="T6">
            <v>39230</v>
          </cell>
          <cell r="W6">
            <v>0</v>
          </cell>
          <cell r="X6">
            <v>0</v>
          </cell>
          <cell r="Y6">
            <v>16086.935200000002</v>
          </cell>
          <cell r="Z6">
            <v>18069.909799999994</v>
          </cell>
          <cell r="AA6">
            <v>16809.642600000003</v>
          </cell>
          <cell r="AB6">
            <v>26360.541000000001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7.101</v>
          </cell>
          <cell r="D7">
            <v>71.611000000000004</v>
          </cell>
          <cell r="E7">
            <v>12.166</v>
          </cell>
          <cell r="F7">
            <v>66.055000000000007</v>
          </cell>
          <cell r="G7">
            <v>1</v>
          </cell>
          <cell r="H7">
            <v>120</v>
          </cell>
          <cell r="I7">
            <v>12.5</v>
          </cell>
          <cell r="J7">
            <v>-0.33399999999999963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S7">
            <v>2.4332000000000003</v>
          </cell>
          <cell r="U7">
            <v>27.147377938517177</v>
          </cell>
          <cell r="V7">
            <v>27.147377938517177</v>
          </cell>
          <cell r="Y7">
            <v>2.0962000000000001</v>
          </cell>
          <cell r="Z7">
            <v>2.7706</v>
          </cell>
          <cell r="AA7">
            <v>2.1383999999999999</v>
          </cell>
          <cell r="AB7">
            <v>6.0049999999999999</v>
          </cell>
          <cell r="AC7">
            <v>0</v>
          </cell>
          <cell r="AD7" t="e">
            <v>#N/A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-3</v>
          </cell>
          <cell r="D8">
            <v>1096</v>
          </cell>
          <cell r="E8">
            <v>355</v>
          </cell>
          <cell r="F8">
            <v>725</v>
          </cell>
          <cell r="G8">
            <v>0.4</v>
          </cell>
          <cell r="H8">
            <v>60</v>
          </cell>
          <cell r="I8">
            <v>361</v>
          </cell>
          <cell r="J8">
            <v>-6</v>
          </cell>
          <cell r="K8">
            <v>0</v>
          </cell>
          <cell r="L8">
            <v>0</v>
          </cell>
          <cell r="M8">
            <v>200</v>
          </cell>
          <cell r="N8">
            <v>0</v>
          </cell>
          <cell r="S8">
            <v>71</v>
          </cell>
          <cell r="T8">
            <v>120</v>
          </cell>
          <cell r="U8">
            <v>14.71830985915493</v>
          </cell>
          <cell r="V8">
            <v>10.211267605633802</v>
          </cell>
          <cell r="Y8">
            <v>79.8</v>
          </cell>
          <cell r="Z8">
            <v>53.2</v>
          </cell>
          <cell r="AA8">
            <v>53.6</v>
          </cell>
          <cell r="AB8">
            <v>82</v>
          </cell>
          <cell r="AC8" t="str">
            <v>Витал</v>
          </cell>
          <cell r="AD8">
            <v>0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23.934999999999999</v>
          </cell>
          <cell r="E9">
            <v>7.1459999999999999</v>
          </cell>
          <cell r="F9">
            <v>16.789000000000001</v>
          </cell>
          <cell r="G9">
            <v>1</v>
          </cell>
          <cell r="H9">
            <v>120</v>
          </cell>
          <cell r="I9">
            <v>6.3</v>
          </cell>
          <cell r="J9">
            <v>0.84600000000000009</v>
          </cell>
          <cell r="K9">
            <v>0</v>
          </cell>
          <cell r="L9">
            <v>0</v>
          </cell>
          <cell r="M9">
            <v>16</v>
          </cell>
          <cell r="N9">
            <v>0</v>
          </cell>
          <cell r="S9">
            <v>1.4292</v>
          </cell>
          <cell r="U9">
            <v>22.942205429610972</v>
          </cell>
          <cell r="V9">
            <v>11.747131262244613</v>
          </cell>
          <cell r="Y9">
            <v>2.6635999999999997</v>
          </cell>
          <cell r="Z9">
            <v>4.1950000000000003</v>
          </cell>
          <cell r="AA9">
            <v>1.5310000000000001</v>
          </cell>
          <cell r="AB9">
            <v>2.7440000000000002</v>
          </cell>
          <cell r="AC9">
            <v>0</v>
          </cell>
          <cell r="AD9" t="e">
            <v>#N/A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415</v>
          </cell>
          <cell r="D10">
            <v>607</v>
          </cell>
          <cell r="E10">
            <v>117</v>
          </cell>
          <cell r="F10">
            <v>898</v>
          </cell>
          <cell r="G10">
            <v>0.25</v>
          </cell>
          <cell r="H10">
            <v>120</v>
          </cell>
          <cell r="I10">
            <v>128</v>
          </cell>
          <cell r="J10">
            <v>-11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S10">
            <v>23.4</v>
          </cell>
          <cell r="U10">
            <v>38.376068376068382</v>
          </cell>
          <cell r="V10">
            <v>38.376068376068382</v>
          </cell>
          <cell r="Y10">
            <v>18</v>
          </cell>
          <cell r="Z10">
            <v>56.4</v>
          </cell>
          <cell r="AA10">
            <v>22.4</v>
          </cell>
          <cell r="AB10">
            <v>39</v>
          </cell>
          <cell r="AC10">
            <v>0</v>
          </cell>
          <cell r="AD10" t="e">
            <v>#N/A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1439.356</v>
          </cell>
          <cell r="D11">
            <v>1761.6</v>
          </cell>
          <cell r="E11">
            <v>1801.8409999999999</v>
          </cell>
          <cell r="F11">
            <v>1368.202</v>
          </cell>
          <cell r="G11">
            <v>1</v>
          </cell>
          <cell r="H11">
            <v>60</v>
          </cell>
          <cell r="I11">
            <v>1771.15</v>
          </cell>
          <cell r="J11">
            <v>30.690999999999804</v>
          </cell>
          <cell r="K11">
            <v>400</v>
          </cell>
          <cell r="L11">
            <v>300</v>
          </cell>
          <cell r="M11">
            <v>500</v>
          </cell>
          <cell r="N11">
            <v>300</v>
          </cell>
          <cell r="S11">
            <v>360.3682</v>
          </cell>
          <cell r="T11">
            <v>900</v>
          </cell>
          <cell r="U11">
            <v>10.456533068123104</v>
          </cell>
          <cell r="V11">
            <v>3.7966779532711268</v>
          </cell>
          <cell r="Y11">
            <v>290.82060000000001</v>
          </cell>
          <cell r="Z11">
            <v>342.76339999999999</v>
          </cell>
          <cell r="AA11">
            <v>329.90500000000003</v>
          </cell>
          <cell r="AB11">
            <v>463.6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113.405</v>
          </cell>
          <cell r="D12">
            <v>209.88200000000001</v>
          </cell>
          <cell r="E12">
            <v>120.038</v>
          </cell>
          <cell r="F12">
            <v>193.69200000000001</v>
          </cell>
          <cell r="G12">
            <v>1</v>
          </cell>
          <cell r="H12">
            <v>120</v>
          </cell>
          <cell r="I12">
            <v>125</v>
          </cell>
          <cell r="J12">
            <v>-4.9620000000000033</v>
          </cell>
          <cell r="K12">
            <v>0</v>
          </cell>
          <cell r="L12">
            <v>0</v>
          </cell>
          <cell r="M12">
            <v>50</v>
          </cell>
          <cell r="N12">
            <v>0</v>
          </cell>
          <cell r="S12">
            <v>24.0076</v>
          </cell>
          <cell r="T12">
            <v>150</v>
          </cell>
          <cell r="U12">
            <v>16.398640430530332</v>
          </cell>
          <cell r="V12">
            <v>8.0679451507022772</v>
          </cell>
          <cell r="Y12">
            <v>15.571199999999999</v>
          </cell>
          <cell r="Z12">
            <v>17.911799999999999</v>
          </cell>
          <cell r="AA12">
            <v>11.6442</v>
          </cell>
          <cell r="AB12">
            <v>92.296999999999997</v>
          </cell>
          <cell r="AC12">
            <v>0</v>
          </cell>
          <cell r="AD12">
            <v>0</v>
          </cell>
        </row>
        <row r="13">
          <cell r="A13" t="str">
            <v>4555 Докторская ГОСТ вар п/о ОСТАНКИНО</v>
          </cell>
          <cell r="B13" t="str">
            <v>кг</v>
          </cell>
          <cell r="C13">
            <v>3.9849999999999999</v>
          </cell>
          <cell r="D13">
            <v>55.32</v>
          </cell>
          <cell r="E13">
            <v>22.863</v>
          </cell>
          <cell r="F13">
            <v>22.887</v>
          </cell>
          <cell r="G13">
            <v>1</v>
          </cell>
          <cell r="H13">
            <v>60</v>
          </cell>
          <cell r="I13">
            <v>25.05</v>
          </cell>
          <cell r="J13">
            <v>-2.1870000000000012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S13">
            <v>4.5725999999999996</v>
          </cell>
          <cell r="T13">
            <v>20</v>
          </cell>
          <cell r="U13">
            <v>9.3791278484888263</v>
          </cell>
          <cell r="V13">
            <v>5.0052486550321484</v>
          </cell>
          <cell r="Y13">
            <v>4.0632000000000001</v>
          </cell>
          <cell r="Z13">
            <v>4.0600000000000005</v>
          </cell>
          <cell r="AA13">
            <v>3.4997999999999996</v>
          </cell>
          <cell r="AB13">
            <v>13.444000000000001</v>
          </cell>
          <cell r="AC13" t="str">
            <v>увел</v>
          </cell>
          <cell r="AD13" t="str">
            <v>увел</v>
          </cell>
        </row>
        <row r="14">
          <cell r="A14" t="str">
            <v>4574 Колбаса вар Мясная со шпиком 1кг Папа может п/о (код покуп. 24784) Останкино</v>
          </cell>
          <cell r="B14" t="str">
            <v>кг</v>
          </cell>
          <cell r="C14">
            <v>52.161999999999999</v>
          </cell>
          <cell r="D14">
            <v>228.54400000000001</v>
          </cell>
          <cell r="E14">
            <v>102.375</v>
          </cell>
          <cell r="F14">
            <v>121.611</v>
          </cell>
          <cell r="G14">
            <v>1</v>
          </cell>
          <cell r="H14">
            <v>60</v>
          </cell>
          <cell r="I14">
            <v>100.7</v>
          </cell>
          <cell r="J14">
            <v>1.6749999999999972</v>
          </cell>
          <cell r="K14">
            <v>0</v>
          </cell>
          <cell r="L14">
            <v>30</v>
          </cell>
          <cell r="M14">
            <v>0</v>
          </cell>
          <cell r="N14">
            <v>0</v>
          </cell>
          <cell r="S14">
            <v>20.475000000000001</v>
          </cell>
          <cell r="T14">
            <v>40</v>
          </cell>
          <cell r="U14">
            <v>9.3582905982905977</v>
          </cell>
          <cell r="V14">
            <v>5.9394871794871795</v>
          </cell>
          <cell r="Y14">
            <v>23.417400000000001</v>
          </cell>
          <cell r="Z14">
            <v>24.904</v>
          </cell>
          <cell r="AA14">
            <v>20.994399999999999</v>
          </cell>
          <cell r="AB14">
            <v>28.344999999999999</v>
          </cell>
          <cell r="AC14">
            <v>0</v>
          </cell>
          <cell r="AD14">
            <v>0</v>
          </cell>
        </row>
        <row r="15">
          <cell r="A15" t="str">
            <v>4691 ШЕЙКА КОПЧЕНАЯ к/в мл/к в/у 300*6  ОСТАНКИНО</v>
          </cell>
          <cell r="B15" t="str">
            <v>шт</v>
          </cell>
          <cell r="C15">
            <v>84</v>
          </cell>
          <cell r="D15">
            <v>156</v>
          </cell>
          <cell r="E15">
            <v>82</v>
          </cell>
          <cell r="F15">
            <v>158</v>
          </cell>
          <cell r="G15">
            <v>0.3</v>
          </cell>
          <cell r="H15">
            <v>45</v>
          </cell>
          <cell r="I15">
            <v>143</v>
          </cell>
          <cell r="J15">
            <v>-61</v>
          </cell>
          <cell r="K15">
            <v>40</v>
          </cell>
          <cell r="L15">
            <v>0</v>
          </cell>
          <cell r="M15">
            <v>0</v>
          </cell>
          <cell r="N15">
            <v>0</v>
          </cell>
          <cell r="S15">
            <v>16.399999999999999</v>
          </cell>
          <cell r="U15">
            <v>12.073170731707318</v>
          </cell>
          <cell r="V15">
            <v>9.6341463414634152</v>
          </cell>
          <cell r="Y15">
            <v>25.8</v>
          </cell>
          <cell r="Z15">
            <v>23.2</v>
          </cell>
          <cell r="AA15">
            <v>23.2</v>
          </cell>
          <cell r="AB15">
            <v>0</v>
          </cell>
          <cell r="AC15" t="str">
            <v>костик</v>
          </cell>
          <cell r="AD15" t="str">
            <v>костик</v>
          </cell>
        </row>
        <row r="16">
          <cell r="A16" t="str">
            <v>4786 КОЛБ.СНЭКИ Папа может в/к мгс 1/70_5  ОСТАНКИНО</v>
          </cell>
          <cell r="B16" t="str">
            <v>шт</v>
          </cell>
          <cell r="C16">
            <v>-1</v>
          </cell>
          <cell r="D16">
            <v>231</v>
          </cell>
          <cell r="E16">
            <v>112</v>
          </cell>
          <cell r="F16">
            <v>99</v>
          </cell>
          <cell r="G16">
            <v>7.0000000000000007E-2</v>
          </cell>
          <cell r="H16">
            <v>120</v>
          </cell>
          <cell r="I16">
            <v>118</v>
          </cell>
          <cell r="J16">
            <v>-6</v>
          </cell>
          <cell r="K16">
            <v>160</v>
          </cell>
          <cell r="L16">
            <v>0</v>
          </cell>
          <cell r="M16">
            <v>0</v>
          </cell>
          <cell r="N16">
            <v>0</v>
          </cell>
          <cell r="S16">
            <v>22.4</v>
          </cell>
          <cell r="U16">
            <v>11.5625</v>
          </cell>
          <cell r="V16">
            <v>4.4196428571428577</v>
          </cell>
          <cell r="Y16">
            <v>19.2</v>
          </cell>
          <cell r="Z16">
            <v>21</v>
          </cell>
          <cell r="AA16">
            <v>26.6</v>
          </cell>
          <cell r="AB16">
            <v>13</v>
          </cell>
          <cell r="AC16" t="str">
            <v>костик</v>
          </cell>
          <cell r="AD16" t="str">
            <v>костик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532.46400000000006</v>
          </cell>
          <cell r="D17">
            <v>520.26599999999996</v>
          </cell>
          <cell r="E17">
            <v>545.28899999999999</v>
          </cell>
          <cell r="F17">
            <v>343.75900000000001</v>
          </cell>
          <cell r="G17">
            <v>1</v>
          </cell>
          <cell r="H17">
            <v>60</v>
          </cell>
          <cell r="I17">
            <v>522.45000000000005</v>
          </cell>
          <cell r="J17">
            <v>22.838999999999942</v>
          </cell>
          <cell r="K17">
            <v>200</v>
          </cell>
          <cell r="L17">
            <v>100</v>
          </cell>
          <cell r="M17">
            <v>200</v>
          </cell>
          <cell r="N17">
            <v>0</v>
          </cell>
          <cell r="S17">
            <v>109.0578</v>
          </cell>
          <cell r="T17">
            <v>300</v>
          </cell>
          <cell r="U17">
            <v>10.487640498891414</v>
          </cell>
          <cell r="V17">
            <v>3.1520808231965067</v>
          </cell>
          <cell r="Y17">
            <v>96.419799999999995</v>
          </cell>
          <cell r="Z17">
            <v>89.6404</v>
          </cell>
          <cell r="AA17">
            <v>98.119600000000005</v>
          </cell>
          <cell r="AB17">
            <v>182.66200000000001</v>
          </cell>
          <cell r="AC17">
            <v>0</v>
          </cell>
          <cell r="AD17">
            <v>0</v>
          </cell>
        </row>
        <row r="18">
          <cell r="A18" t="str">
            <v>4993 САЛЯМИ ИТАЛЬЯНСКАЯ с/к в/у 1/250*8_120c ОСТАНКИНО</v>
          </cell>
          <cell r="B18" t="str">
            <v>шт</v>
          </cell>
          <cell r="C18">
            <v>647</v>
          </cell>
          <cell r="D18">
            <v>1412</v>
          </cell>
          <cell r="E18">
            <v>351</v>
          </cell>
          <cell r="F18">
            <v>1695</v>
          </cell>
          <cell r="G18">
            <v>0.25</v>
          </cell>
          <cell r="H18">
            <v>120</v>
          </cell>
          <cell r="I18">
            <v>370</v>
          </cell>
          <cell r="J18">
            <v>-19</v>
          </cell>
          <cell r="K18">
            <v>0</v>
          </cell>
          <cell r="L18">
            <v>0</v>
          </cell>
          <cell r="M18">
            <v>400</v>
          </cell>
          <cell r="N18">
            <v>0</v>
          </cell>
          <cell r="S18">
            <v>70.2</v>
          </cell>
          <cell r="U18">
            <v>29.843304843304843</v>
          </cell>
          <cell r="V18">
            <v>24.145299145299145</v>
          </cell>
          <cell r="Y18">
            <v>71.400000000000006</v>
          </cell>
          <cell r="Z18">
            <v>103.4</v>
          </cell>
          <cell r="AA18">
            <v>82.8</v>
          </cell>
          <cell r="AB18">
            <v>57</v>
          </cell>
          <cell r="AC18">
            <v>0</v>
          </cell>
          <cell r="AD18">
            <v>0</v>
          </cell>
        </row>
        <row r="19">
          <cell r="A19" t="str">
            <v>5246 ДОКТОРСКАЯ ПРЕМИУМ вар б/о мгс_30с ОСТАНКИНО</v>
          </cell>
          <cell r="B19" t="str">
            <v>кг</v>
          </cell>
          <cell r="C19">
            <v>3.282</v>
          </cell>
          <cell r="D19">
            <v>88.456999999999994</v>
          </cell>
          <cell r="E19">
            <v>31.507000000000001</v>
          </cell>
          <cell r="F19">
            <v>27.132999999999999</v>
          </cell>
          <cell r="G19">
            <v>1</v>
          </cell>
          <cell r="H19">
            <v>30</v>
          </cell>
          <cell r="I19">
            <v>31.8</v>
          </cell>
          <cell r="J19">
            <v>-0.29299999999999926</v>
          </cell>
          <cell r="K19">
            <v>10</v>
          </cell>
          <cell r="L19">
            <v>10</v>
          </cell>
          <cell r="M19">
            <v>0</v>
          </cell>
          <cell r="N19">
            <v>0</v>
          </cell>
          <cell r="S19">
            <v>6.3014000000000001</v>
          </cell>
          <cell r="T19">
            <v>10</v>
          </cell>
          <cell r="U19">
            <v>9.0667153331005803</v>
          </cell>
          <cell r="V19">
            <v>4.3058685371504746</v>
          </cell>
          <cell r="Y19">
            <v>5.3764000000000003</v>
          </cell>
          <cell r="Z19">
            <v>4.7492000000000001</v>
          </cell>
          <cell r="AA19">
            <v>6.6046000000000005</v>
          </cell>
          <cell r="AB19">
            <v>16.562999999999999</v>
          </cell>
          <cell r="AC19" t="str">
            <v>костик</v>
          </cell>
          <cell r="AD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178.26599999999999</v>
          </cell>
          <cell r="D20">
            <v>1143.664</v>
          </cell>
          <cell r="E20">
            <v>709.89200000000005</v>
          </cell>
          <cell r="F20">
            <v>602.226</v>
          </cell>
          <cell r="G20">
            <v>1</v>
          </cell>
          <cell r="H20">
            <v>45</v>
          </cell>
          <cell r="I20">
            <v>702.3</v>
          </cell>
          <cell r="J20">
            <v>7.5920000000000982</v>
          </cell>
          <cell r="K20">
            <v>0</v>
          </cell>
          <cell r="L20">
            <v>0</v>
          </cell>
          <cell r="M20">
            <v>200</v>
          </cell>
          <cell r="N20">
            <v>50</v>
          </cell>
          <cell r="S20">
            <v>141.97840000000002</v>
          </cell>
          <cell r="T20">
            <v>700</v>
          </cell>
          <cell r="U20">
            <v>10.932832036422441</v>
          </cell>
          <cell r="V20">
            <v>4.2416733813030705</v>
          </cell>
          <cell r="Y20">
            <v>95.072599999999994</v>
          </cell>
          <cell r="Z20">
            <v>115.65619999999998</v>
          </cell>
          <cell r="AA20">
            <v>104.0796</v>
          </cell>
          <cell r="AB20">
            <v>348.25099999999998</v>
          </cell>
          <cell r="AC20">
            <v>0</v>
          </cell>
          <cell r="AD20">
            <v>0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1076</v>
          </cell>
          <cell r="D21">
            <v>2021</v>
          </cell>
          <cell r="E21">
            <v>756</v>
          </cell>
          <cell r="F21">
            <v>2317</v>
          </cell>
          <cell r="G21">
            <v>0.25</v>
          </cell>
          <cell r="H21">
            <v>120</v>
          </cell>
          <cell r="I21">
            <v>782</v>
          </cell>
          <cell r="J21">
            <v>-26</v>
          </cell>
          <cell r="K21">
            <v>0</v>
          </cell>
          <cell r="L21">
            <v>0</v>
          </cell>
          <cell r="M21">
            <v>1200</v>
          </cell>
          <cell r="N21">
            <v>0</v>
          </cell>
          <cell r="S21">
            <v>151.19999999999999</v>
          </cell>
          <cell r="T21">
            <v>400</v>
          </cell>
          <cell r="U21">
            <v>25.906084656084658</v>
          </cell>
          <cell r="V21">
            <v>15.324074074074074</v>
          </cell>
          <cell r="Y21">
            <v>154.4</v>
          </cell>
          <cell r="Z21">
            <v>177.4</v>
          </cell>
          <cell r="AA21">
            <v>157.19999999999999</v>
          </cell>
          <cell r="AB21">
            <v>189</v>
          </cell>
          <cell r="AC21">
            <v>0</v>
          </cell>
          <cell r="AD21">
            <v>0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372.80200000000002</v>
          </cell>
          <cell r="D22">
            <v>1527.5930000000001</v>
          </cell>
          <cell r="E22">
            <v>1253.096</v>
          </cell>
          <cell r="F22">
            <v>638.05999999999995</v>
          </cell>
          <cell r="G22">
            <v>1</v>
          </cell>
          <cell r="H22">
            <v>45</v>
          </cell>
          <cell r="I22">
            <v>1452.9490000000001</v>
          </cell>
          <cell r="J22">
            <v>-199.85300000000007</v>
          </cell>
          <cell r="K22">
            <v>400</v>
          </cell>
          <cell r="L22">
            <v>200</v>
          </cell>
          <cell r="M22">
            <v>700</v>
          </cell>
          <cell r="N22">
            <v>200</v>
          </cell>
          <cell r="S22">
            <v>250.61920000000001</v>
          </cell>
          <cell r="T22">
            <v>1200</v>
          </cell>
          <cell r="U22">
            <v>13.319250879421848</v>
          </cell>
          <cell r="V22">
            <v>2.545934230098891</v>
          </cell>
          <cell r="Y22">
            <v>178.28479999999999</v>
          </cell>
          <cell r="Z22">
            <v>188.4846</v>
          </cell>
          <cell r="AA22">
            <v>247.2534</v>
          </cell>
          <cell r="AB22">
            <v>446.50099999999998</v>
          </cell>
          <cell r="AC22">
            <v>0</v>
          </cell>
          <cell r="AD22">
            <v>0</v>
          </cell>
        </row>
        <row r="23">
          <cell r="A23" t="str">
            <v>5679 САЛЯМИ ИТАЛЬЯНСКАЯ с/к в/у 1/150_60с ОСТАНКИНО</v>
          </cell>
          <cell r="B23" t="str">
            <v>шт</v>
          </cell>
          <cell r="C23">
            <v>59</v>
          </cell>
          <cell r="D23">
            <v>448</v>
          </cell>
          <cell r="E23">
            <v>264</v>
          </cell>
          <cell r="F23">
            <v>235</v>
          </cell>
          <cell r="G23">
            <v>0.15</v>
          </cell>
          <cell r="H23">
            <v>60</v>
          </cell>
          <cell r="I23">
            <v>279</v>
          </cell>
          <cell r="J23">
            <v>-15</v>
          </cell>
          <cell r="K23">
            <v>80</v>
          </cell>
          <cell r="L23">
            <v>80</v>
          </cell>
          <cell r="M23">
            <v>0</v>
          </cell>
          <cell r="N23">
            <v>0</v>
          </cell>
          <cell r="S23">
            <v>52.8</v>
          </cell>
          <cell r="T23">
            <v>80</v>
          </cell>
          <cell r="U23">
            <v>8.9962121212121211</v>
          </cell>
          <cell r="V23">
            <v>4.4507575757575761</v>
          </cell>
          <cell r="Y23">
            <v>47</v>
          </cell>
          <cell r="Z23">
            <v>50.4</v>
          </cell>
          <cell r="AA23">
            <v>55.6</v>
          </cell>
          <cell r="AB23">
            <v>48</v>
          </cell>
          <cell r="AC23" t="str">
            <v>увел</v>
          </cell>
          <cell r="AD23" t="str">
            <v>увел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1553</v>
          </cell>
          <cell r="D24">
            <v>2015</v>
          </cell>
          <cell r="E24">
            <v>1999</v>
          </cell>
          <cell r="F24">
            <v>1517</v>
          </cell>
          <cell r="G24">
            <v>0.12</v>
          </cell>
          <cell r="H24">
            <v>60</v>
          </cell>
          <cell r="I24">
            <v>2054</v>
          </cell>
          <cell r="J24">
            <v>-55</v>
          </cell>
          <cell r="K24">
            <v>200</v>
          </cell>
          <cell r="L24">
            <v>400</v>
          </cell>
          <cell r="M24">
            <v>0</v>
          </cell>
          <cell r="N24">
            <v>0</v>
          </cell>
          <cell r="S24">
            <v>399.8</v>
          </cell>
          <cell r="T24">
            <v>1800</v>
          </cell>
          <cell r="U24">
            <v>9.7973986993496744</v>
          </cell>
          <cell r="V24">
            <v>3.7943971985992997</v>
          </cell>
          <cell r="Y24">
            <v>448.6</v>
          </cell>
          <cell r="Z24">
            <v>362</v>
          </cell>
          <cell r="AA24">
            <v>360.2</v>
          </cell>
          <cell r="AB24">
            <v>737</v>
          </cell>
          <cell r="AC24">
            <v>0</v>
          </cell>
          <cell r="AD24">
            <v>0</v>
          </cell>
        </row>
        <row r="25">
          <cell r="A25" t="str">
            <v>5698 СЫТНЫЕ Папа может сар б/о мгс 1*3_Маяк  ОСТАНКИНО</v>
          </cell>
          <cell r="B25" t="str">
            <v>кг</v>
          </cell>
          <cell r="C25">
            <v>39.256999999999998</v>
          </cell>
          <cell r="D25">
            <v>546.52800000000002</v>
          </cell>
          <cell r="E25">
            <v>296.10399999999998</v>
          </cell>
          <cell r="F25">
            <v>285.65899999999999</v>
          </cell>
          <cell r="G25">
            <v>1</v>
          </cell>
          <cell r="H25">
            <v>45</v>
          </cell>
          <cell r="I25">
            <v>300.60000000000002</v>
          </cell>
          <cell r="J25">
            <v>-4.4960000000000377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S25">
            <v>59.220799999999997</v>
          </cell>
          <cell r="T25">
            <v>190</v>
          </cell>
          <cell r="U25">
            <v>8.0319583659795217</v>
          </cell>
          <cell r="V25">
            <v>4.8236261583767863</v>
          </cell>
          <cell r="Y25">
            <v>46.419600000000003</v>
          </cell>
          <cell r="Z25">
            <v>59.419399999999996</v>
          </cell>
          <cell r="AA25">
            <v>50.855800000000002</v>
          </cell>
          <cell r="AB25">
            <v>115.324</v>
          </cell>
          <cell r="AC25" t="e">
            <v>#N/A</v>
          </cell>
          <cell r="AD25" t="e">
            <v>#N/A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1241</v>
          </cell>
          <cell r="D26">
            <v>2408</v>
          </cell>
          <cell r="E26">
            <v>844</v>
          </cell>
          <cell r="F26">
            <v>2778</v>
          </cell>
          <cell r="G26">
            <v>0.25</v>
          </cell>
          <cell r="H26">
            <v>120</v>
          </cell>
          <cell r="I26">
            <v>874</v>
          </cell>
          <cell r="J26">
            <v>-30</v>
          </cell>
          <cell r="K26">
            <v>0</v>
          </cell>
          <cell r="L26">
            <v>0</v>
          </cell>
          <cell r="M26">
            <v>1000</v>
          </cell>
          <cell r="N26">
            <v>0</v>
          </cell>
          <cell r="S26">
            <v>168.8</v>
          </cell>
          <cell r="T26">
            <v>600</v>
          </cell>
          <cell r="U26">
            <v>25.936018957345969</v>
          </cell>
          <cell r="V26">
            <v>16.457345971563981</v>
          </cell>
          <cell r="Y26">
            <v>147.6</v>
          </cell>
          <cell r="Z26">
            <v>205.2</v>
          </cell>
          <cell r="AA26">
            <v>168.2</v>
          </cell>
          <cell r="AB26">
            <v>181</v>
          </cell>
          <cell r="AC26">
            <v>0</v>
          </cell>
          <cell r="AD26">
            <v>0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51.366999999999997</v>
          </cell>
          <cell r="D27">
            <v>147.471</v>
          </cell>
          <cell r="E27">
            <v>54.962000000000003</v>
          </cell>
          <cell r="F27">
            <v>143.876</v>
          </cell>
          <cell r="G27">
            <v>1</v>
          </cell>
          <cell r="H27">
            <v>120</v>
          </cell>
          <cell r="I27">
            <v>54.75</v>
          </cell>
          <cell r="J27">
            <v>0.2120000000000033</v>
          </cell>
          <cell r="K27">
            <v>0</v>
          </cell>
          <cell r="L27">
            <v>0</v>
          </cell>
          <cell r="M27">
            <v>200</v>
          </cell>
          <cell r="N27">
            <v>0</v>
          </cell>
          <cell r="S27">
            <v>10.9924</v>
          </cell>
          <cell r="T27">
            <v>50</v>
          </cell>
          <cell r="U27">
            <v>35.831665514355372</v>
          </cell>
          <cell r="V27">
            <v>13.088679451257233</v>
          </cell>
          <cell r="Y27">
            <v>11.1858</v>
          </cell>
          <cell r="Z27">
            <v>12.216200000000001</v>
          </cell>
          <cell r="AA27">
            <v>13.004799999999999</v>
          </cell>
          <cell r="AB27">
            <v>15.959</v>
          </cell>
          <cell r="AC27">
            <v>0</v>
          </cell>
          <cell r="AD27">
            <v>0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341.94900000000001</v>
          </cell>
          <cell r="D28">
            <v>612.94399999999996</v>
          </cell>
          <cell r="E28">
            <v>417.87099999999998</v>
          </cell>
          <cell r="F28">
            <v>430.06</v>
          </cell>
          <cell r="G28">
            <v>1</v>
          </cell>
          <cell r="H28">
            <v>60</v>
          </cell>
          <cell r="I28">
            <v>399.95</v>
          </cell>
          <cell r="J28">
            <v>17.920999999999992</v>
          </cell>
          <cell r="K28">
            <v>0</v>
          </cell>
          <cell r="L28">
            <v>100</v>
          </cell>
          <cell r="M28">
            <v>200</v>
          </cell>
          <cell r="N28">
            <v>0</v>
          </cell>
          <cell r="S28">
            <v>83.57419999999999</v>
          </cell>
          <cell r="T28">
            <v>150</v>
          </cell>
          <cell r="U28">
            <v>10.530283269238593</v>
          </cell>
          <cell r="V28">
            <v>5.1458464454341177</v>
          </cell>
          <cell r="Y28">
            <v>69.994</v>
          </cell>
          <cell r="Z28">
            <v>72.631600000000006</v>
          </cell>
          <cell r="AA28">
            <v>79.794200000000004</v>
          </cell>
          <cell r="AB28">
            <v>120.271</v>
          </cell>
          <cell r="AC28">
            <v>0</v>
          </cell>
          <cell r="AD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32</v>
          </cell>
          <cell r="D29">
            <v>2435</v>
          </cell>
          <cell r="E29">
            <v>1122</v>
          </cell>
          <cell r="F29">
            <v>1311</v>
          </cell>
          <cell r="G29">
            <v>0.22</v>
          </cell>
          <cell r="H29">
            <v>120</v>
          </cell>
          <cell r="I29">
            <v>1161</v>
          </cell>
          <cell r="J29">
            <v>-39</v>
          </cell>
          <cell r="K29">
            <v>120</v>
          </cell>
          <cell r="L29">
            <v>200</v>
          </cell>
          <cell r="M29">
            <v>1000</v>
          </cell>
          <cell r="N29">
            <v>0</v>
          </cell>
          <cell r="S29">
            <v>224.4</v>
          </cell>
          <cell r="T29">
            <v>600</v>
          </cell>
          <cell r="U29">
            <v>14.398395721925134</v>
          </cell>
          <cell r="V29">
            <v>5.8422459893048124</v>
          </cell>
          <cell r="Y29">
            <v>165.4</v>
          </cell>
          <cell r="Z29">
            <v>223.6</v>
          </cell>
          <cell r="AA29">
            <v>232.8</v>
          </cell>
          <cell r="AB29">
            <v>276</v>
          </cell>
          <cell r="AC29" t="str">
            <v>костик</v>
          </cell>
          <cell r="AD29">
            <v>0</v>
          </cell>
        </row>
        <row r="30">
          <cell r="A30" t="str">
            <v>6158 ВРЕМЯ ОЛИВЬЕ Папа может вар п/о 0.4кг   ОСТАНКИНО</v>
          </cell>
          <cell r="B30" t="str">
            <v>шт</v>
          </cell>
          <cell r="C30">
            <v>1585</v>
          </cell>
          <cell r="D30">
            <v>1887</v>
          </cell>
          <cell r="E30">
            <v>1821</v>
          </cell>
          <cell r="F30">
            <v>1644</v>
          </cell>
          <cell r="G30">
            <v>0.4</v>
          </cell>
          <cell r="H30" t="e">
            <v>#N/A</v>
          </cell>
          <cell r="I30">
            <v>1832</v>
          </cell>
          <cell r="J30">
            <v>-11</v>
          </cell>
          <cell r="K30">
            <v>320</v>
          </cell>
          <cell r="L30">
            <v>400</v>
          </cell>
          <cell r="M30">
            <v>1200</v>
          </cell>
          <cell r="N30">
            <v>0</v>
          </cell>
          <cell r="S30">
            <v>364.2</v>
          </cell>
          <cell r="T30">
            <v>400</v>
          </cell>
          <cell r="U30">
            <v>10.884129599121362</v>
          </cell>
          <cell r="V30">
            <v>4.5140032948929161</v>
          </cell>
          <cell r="Y30">
            <v>268</v>
          </cell>
          <cell r="Z30">
            <v>311.60000000000002</v>
          </cell>
          <cell r="AA30">
            <v>358.4</v>
          </cell>
          <cell r="AB30">
            <v>387</v>
          </cell>
          <cell r="AC30" t="str">
            <v>Виталик</v>
          </cell>
          <cell r="AD30" t="str">
            <v>увел</v>
          </cell>
        </row>
        <row r="31">
          <cell r="A31" t="str">
            <v>6159 ВРЕМЯ ОЛИВЬЕ.Папа может вар п/о ОСТАНКИНО</v>
          </cell>
          <cell r="B31" t="str">
            <v>кг</v>
          </cell>
          <cell r="C31">
            <v>10.643000000000001</v>
          </cell>
          <cell r="D31">
            <v>48.655999999999999</v>
          </cell>
          <cell r="E31">
            <v>40.305</v>
          </cell>
          <cell r="F31">
            <v>18.994</v>
          </cell>
          <cell r="G31">
            <v>1</v>
          </cell>
          <cell r="H31" t="e">
            <v>#N/A</v>
          </cell>
          <cell r="I31">
            <v>39.950000000000003</v>
          </cell>
          <cell r="J31">
            <v>0.35499999999999687</v>
          </cell>
          <cell r="K31">
            <v>10</v>
          </cell>
          <cell r="L31">
            <v>10</v>
          </cell>
          <cell r="M31">
            <v>0</v>
          </cell>
          <cell r="N31">
            <v>0</v>
          </cell>
          <cell r="S31">
            <v>8.0609999999999999</v>
          </cell>
          <cell r="T31">
            <v>40</v>
          </cell>
          <cell r="U31">
            <v>9.799528594467187</v>
          </cell>
          <cell r="V31">
            <v>2.3562833395360379</v>
          </cell>
          <cell r="Y31">
            <v>4.3146000000000004</v>
          </cell>
          <cell r="Z31">
            <v>5.6567999999999996</v>
          </cell>
          <cell r="AA31">
            <v>5.6520000000000001</v>
          </cell>
          <cell r="AB31">
            <v>13.35</v>
          </cell>
          <cell r="AC31" t="str">
            <v>увел</v>
          </cell>
          <cell r="AD31" t="str">
            <v>костик</v>
          </cell>
        </row>
        <row r="32">
          <cell r="A32" t="str">
            <v>6200 ГРУДИНКА ПРЕМИУМ к/в мл/к в/у 0.3кг  ОСТАНКИНО</v>
          </cell>
          <cell r="B32" t="str">
            <v>шт</v>
          </cell>
          <cell r="C32">
            <v>200</v>
          </cell>
          <cell r="D32">
            <v>484</v>
          </cell>
          <cell r="E32">
            <v>411</v>
          </cell>
          <cell r="F32">
            <v>266</v>
          </cell>
          <cell r="G32">
            <v>0.3</v>
          </cell>
          <cell r="H32" t="e">
            <v>#N/A</v>
          </cell>
          <cell r="I32">
            <v>418</v>
          </cell>
          <cell r="J32">
            <v>-7</v>
          </cell>
          <cell r="K32">
            <v>80</v>
          </cell>
          <cell r="L32">
            <v>80</v>
          </cell>
          <cell r="M32">
            <v>0</v>
          </cell>
          <cell r="N32">
            <v>40</v>
          </cell>
          <cell r="S32">
            <v>82.2</v>
          </cell>
          <cell r="T32">
            <v>280</v>
          </cell>
          <cell r="U32">
            <v>9.0754257907542577</v>
          </cell>
          <cell r="V32">
            <v>3.2360097323600971</v>
          </cell>
          <cell r="Y32">
            <v>81.8</v>
          </cell>
          <cell r="Z32">
            <v>78.400000000000006</v>
          </cell>
          <cell r="AA32">
            <v>72.400000000000006</v>
          </cell>
          <cell r="AB32">
            <v>122</v>
          </cell>
          <cell r="AC32" t="e">
            <v>#N/A</v>
          </cell>
          <cell r="AD32" t="e">
            <v>#N/A</v>
          </cell>
        </row>
        <row r="33">
          <cell r="A33" t="str">
            <v>6201 ГРУДИНКА ПРЕМИУМ к/в с/н в/у 1/150 8 шт ОСТАНКИНО</v>
          </cell>
          <cell r="B33" t="str">
            <v>шт</v>
          </cell>
          <cell r="D33">
            <v>401</v>
          </cell>
          <cell r="E33">
            <v>99</v>
          </cell>
          <cell r="F33">
            <v>301</v>
          </cell>
          <cell r="G33">
            <v>0.15</v>
          </cell>
          <cell r="H33" t="e">
            <v>#N/A</v>
          </cell>
          <cell r="I33">
            <v>100</v>
          </cell>
          <cell r="J33">
            <v>-1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S33">
            <v>19.8</v>
          </cell>
          <cell r="U33">
            <v>15.202020202020201</v>
          </cell>
          <cell r="V33">
            <v>15.202020202020201</v>
          </cell>
          <cell r="Y33">
            <v>0</v>
          </cell>
          <cell r="Z33">
            <v>0</v>
          </cell>
          <cell r="AA33">
            <v>9.8000000000000007</v>
          </cell>
          <cell r="AB33">
            <v>27</v>
          </cell>
          <cell r="AC33" t="str">
            <v>увел</v>
          </cell>
          <cell r="AD33" t="e">
            <v>#N/A</v>
          </cell>
        </row>
        <row r="34">
          <cell r="A34" t="str">
            <v>6206 СВИНИНА ПО-ДОМАШНЕМУ к/в мл/к в/у 0.3кг  ОСТАНКИНО</v>
          </cell>
          <cell r="B34" t="str">
            <v>шт</v>
          </cell>
          <cell r="C34">
            <v>359</v>
          </cell>
          <cell r="D34">
            <v>834</v>
          </cell>
          <cell r="E34">
            <v>731</v>
          </cell>
          <cell r="F34">
            <v>448</v>
          </cell>
          <cell r="G34">
            <v>0.3</v>
          </cell>
          <cell r="H34" t="e">
            <v>#N/A</v>
          </cell>
          <cell r="I34">
            <v>738</v>
          </cell>
          <cell r="J34">
            <v>-7</v>
          </cell>
          <cell r="K34">
            <v>160</v>
          </cell>
          <cell r="L34">
            <v>120</v>
          </cell>
          <cell r="M34">
            <v>240</v>
          </cell>
          <cell r="N34">
            <v>0</v>
          </cell>
          <cell r="S34">
            <v>146.19999999999999</v>
          </cell>
          <cell r="T34">
            <v>360</v>
          </cell>
          <cell r="U34">
            <v>9.0834473324213416</v>
          </cell>
          <cell r="V34">
            <v>3.0642954856361153</v>
          </cell>
          <cell r="Y34">
            <v>121.2</v>
          </cell>
          <cell r="Z34">
            <v>121.2</v>
          </cell>
          <cell r="AA34">
            <v>129.6</v>
          </cell>
          <cell r="AB34">
            <v>272</v>
          </cell>
          <cell r="AC34" t="str">
            <v>костик</v>
          </cell>
          <cell r="AD34" t="e">
            <v>#N/A</v>
          </cell>
        </row>
        <row r="35">
          <cell r="A35" t="str">
            <v>6221 НЕАПОЛИТАНСКИЙ ДУЭТ с/к с/н мгс 1/90  ОСТАНКИНО</v>
          </cell>
          <cell r="B35" t="str">
            <v>шт</v>
          </cell>
          <cell r="C35">
            <v>10</v>
          </cell>
          <cell r="D35">
            <v>1052</v>
          </cell>
          <cell r="E35">
            <v>398</v>
          </cell>
          <cell r="F35">
            <v>492</v>
          </cell>
          <cell r="G35">
            <v>0.09</v>
          </cell>
          <cell r="H35" t="e">
            <v>#N/A</v>
          </cell>
          <cell r="I35">
            <v>407</v>
          </cell>
          <cell r="J35">
            <v>-9</v>
          </cell>
          <cell r="K35">
            <v>40</v>
          </cell>
          <cell r="L35">
            <v>120</v>
          </cell>
          <cell r="M35">
            <v>0</v>
          </cell>
          <cell r="N35">
            <v>0</v>
          </cell>
          <cell r="S35">
            <v>79.599999999999994</v>
          </cell>
          <cell r="T35">
            <v>80</v>
          </cell>
          <cell r="U35">
            <v>9.1959798994974875</v>
          </cell>
          <cell r="V35">
            <v>6.1809045226130657</v>
          </cell>
          <cell r="Y35">
            <v>73.2</v>
          </cell>
          <cell r="Z35">
            <v>116</v>
          </cell>
          <cell r="AA35">
            <v>92</v>
          </cell>
          <cell r="AB35">
            <v>80</v>
          </cell>
          <cell r="AC35" t="str">
            <v>увел</v>
          </cell>
          <cell r="AD35" t="str">
            <v>увел</v>
          </cell>
        </row>
        <row r="36">
          <cell r="A36" t="str">
            <v>6222 ИТАЛЬЯНСКОЕ АССОРТИ с/в с/н мгс 1/90 ОСТАНКИНО</v>
          </cell>
          <cell r="B36" t="str">
            <v>шт</v>
          </cell>
          <cell r="C36">
            <v>78</v>
          </cell>
          <cell r="D36">
            <v>282</v>
          </cell>
          <cell r="E36">
            <v>165</v>
          </cell>
          <cell r="F36">
            <v>193</v>
          </cell>
          <cell r="G36">
            <v>0.09</v>
          </cell>
          <cell r="H36" t="e">
            <v>#N/A</v>
          </cell>
          <cell r="I36">
            <v>169</v>
          </cell>
          <cell r="J36">
            <v>-4</v>
          </cell>
          <cell r="K36">
            <v>40</v>
          </cell>
          <cell r="L36">
            <v>40</v>
          </cell>
          <cell r="M36">
            <v>0</v>
          </cell>
          <cell r="N36">
            <v>0</v>
          </cell>
          <cell r="S36">
            <v>33</v>
          </cell>
          <cell r="T36">
            <v>40</v>
          </cell>
          <cell r="U36">
            <v>9.4848484848484844</v>
          </cell>
          <cell r="V36">
            <v>5.8484848484848486</v>
          </cell>
          <cell r="Y36">
            <v>35.799999999999997</v>
          </cell>
          <cell r="Z36">
            <v>38.200000000000003</v>
          </cell>
          <cell r="AA36">
            <v>34.6</v>
          </cell>
          <cell r="AB36">
            <v>22</v>
          </cell>
          <cell r="AC36" t="str">
            <v>увел</v>
          </cell>
          <cell r="AD36" t="str">
            <v>увел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23</v>
          </cell>
          <cell r="D37">
            <v>1169</v>
          </cell>
          <cell r="E37">
            <v>625</v>
          </cell>
          <cell r="F37">
            <v>461</v>
          </cell>
          <cell r="G37">
            <v>0.09</v>
          </cell>
          <cell r="H37">
            <v>45</v>
          </cell>
          <cell r="I37">
            <v>666</v>
          </cell>
          <cell r="J37">
            <v>-41</v>
          </cell>
          <cell r="K37">
            <v>200</v>
          </cell>
          <cell r="L37">
            <v>0</v>
          </cell>
          <cell r="M37">
            <v>0</v>
          </cell>
          <cell r="N37">
            <v>40</v>
          </cell>
          <cell r="S37">
            <v>125</v>
          </cell>
          <cell r="T37">
            <v>360</v>
          </cell>
          <cell r="U37">
            <v>8.4879999999999995</v>
          </cell>
          <cell r="V37">
            <v>3.6880000000000002</v>
          </cell>
          <cell r="Y37">
            <v>82</v>
          </cell>
          <cell r="Z37">
            <v>133.4</v>
          </cell>
          <cell r="AA37">
            <v>91.2</v>
          </cell>
          <cell r="AB37">
            <v>128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63</v>
          </cell>
          <cell r="D38">
            <v>240</v>
          </cell>
          <cell r="E38">
            <v>198</v>
          </cell>
          <cell r="F38">
            <v>105</v>
          </cell>
          <cell r="G38">
            <v>0.4</v>
          </cell>
          <cell r="H38">
            <v>60</v>
          </cell>
          <cell r="I38">
            <v>224</v>
          </cell>
          <cell r="J38">
            <v>-26</v>
          </cell>
          <cell r="K38">
            <v>120</v>
          </cell>
          <cell r="L38">
            <v>40</v>
          </cell>
          <cell r="M38">
            <v>0</v>
          </cell>
          <cell r="N38">
            <v>40</v>
          </cell>
          <cell r="S38">
            <v>39.6</v>
          </cell>
          <cell r="T38">
            <v>80</v>
          </cell>
          <cell r="U38">
            <v>9.7222222222222214</v>
          </cell>
          <cell r="V38">
            <v>2.6515151515151514</v>
          </cell>
          <cell r="Y38">
            <v>35</v>
          </cell>
          <cell r="Z38">
            <v>36.200000000000003</v>
          </cell>
          <cell r="AA38">
            <v>39.4</v>
          </cell>
          <cell r="AB38">
            <v>56</v>
          </cell>
          <cell r="AC38" t="str">
            <v>м30з</v>
          </cell>
          <cell r="AD38" t="str">
            <v>м30з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232</v>
          </cell>
          <cell r="D39">
            <v>564</v>
          </cell>
          <cell r="E39">
            <v>425</v>
          </cell>
          <cell r="F39">
            <v>365</v>
          </cell>
          <cell r="G39">
            <v>0.4</v>
          </cell>
          <cell r="H39">
            <v>60</v>
          </cell>
          <cell r="I39">
            <v>443</v>
          </cell>
          <cell r="J39">
            <v>-18</v>
          </cell>
          <cell r="K39">
            <v>120</v>
          </cell>
          <cell r="L39">
            <v>80</v>
          </cell>
          <cell r="M39">
            <v>0</v>
          </cell>
          <cell r="N39">
            <v>0</v>
          </cell>
          <cell r="S39">
            <v>85</v>
          </cell>
          <cell r="T39">
            <v>200</v>
          </cell>
          <cell r="U39">
            <v>9</v>
          </cell>
          <cell r="V39">
            <v>4.2941176470588234</v>
          </cell>
          <cell r="Y39">
            <v>84.8</v>
          </cell>
          <cell r="Z39">
            <v>74.400000000000006</v>
          </cell>
          <cell r="AA39">
            <v>83.8</v>
          </cell>
          <cell r="AB39">
            <v>137</v>
          </cell>
          <cell r="AC39" t="str">
            <v>м135з</v>
          </cell>
          <cell r="AD39" t="str">
            <v>м135з</v>
          </cell>
        </row>
        <row r="40">
          <cell r="A40" t="str">
            <v>6279 КОРЕЙКА ПО-ОСТ.к/в в/с с/н в/у 1/150_45с  ОСТАНКИНО</v>
          </cell>
          <cell r="B40" t="str">
            <v>шт</v>
          </cell>
          <cell r="C40">
            <v>122</v>
          </cell>
          <cell r="D40">
            <v>541</v>
          </cell>
          <cell r="E40">
            <v>418</v>
          </cell>
          <cell r="F40">
            <v>224</v>
          </cell>
          <cell r="G40">
            <v>0.15</v>
          </cell>
          <cell r="H40" t="e">
            <v>#N/A</v>
          </cell>
          <cell r="I40">
            <v>439</v>
          </cell>
          <cell r="J40">
            <v>-21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S40">
            <v>83.6</v>
          </cell>
          <cell r="T40">
            <v>480</v>
          </cell>
          <cell r="U40">
            <v>8.4210526315789487</v>
          </cell>
          <cell r="V40">
            <v>2.6794258373205744</v>
          </cell>
          <cell r="Y40">
            <v>48.2</v>
          </cell>
          <cell r="Z40">
            <v>79</v>
          </cell>
          <cell r="AA40">
            <v>54</v>
          </cell>
          <cell r="AB40">
            <v>206</v>
          </cell>
          <cell r="AC40" t="str">
            <v>костик</v>
          </cell>
          <cell r="AD40" t="e">
            <v>#N/A</v>
          </cell>
        </row>
        <row r="41">
          <cell r="A41" t="str">
            <v>6303 МЯСНЫЕ Папа может сос п/о мгс 1.5*3  ОСТАНКИНО</v>
          </cell>
          <cell r="B41" t="str">
            <v>кг</v>
          </cell>
          <cell r="C41">
            <v>180.298</v>
          </cell>
          <cell r="D41">
            <v>641.721</v>
          </cell>
          <cell r="E41">
            <v>458.59399999999999</v>
          </cell>
          <cell r="F41">
            <v>350.65100000000001</v>
          </cell>
          <cell r="G41">
            <v>1</v>
          </cell>
          <cell r="H41">
            <v>45</v>
          </cell>
          <cell r="I41">
            <v>474.9</v>
          </cell>
          <cell r="J41">
            <v>-16.305999999999983</v>
          </cell>
          <cell r="K41">
            <v>50</v>
          </cell>
          <cell r="L41">
            <v>80</v>
          </cell>
          <cell r="M41">
            <v>0</v>
          </cell>
          <cell r="N41">
            <v>20</v>
          </cell>
          <cell r="S41">
            <v>91.718800000000002</v>
          </cell>
          <cell r="T41">
            <v>230</v>
          </cell>
          <cell r="U41">
            <v>7.966207582305918</v>
          </cell>
          <cell r="V41">
            <v>3.8231093298211491</v>
          </cell>
          <cell r="Y41">
            <v>84.344999999999999</v>
          </cell>
          <cell r="Z41">
            <v>87.526399999999995</v>
          </cell>
          <cell r="AA41">
            <v>81.442599999999999</v>
          </cell>
          <cell r="AB41">
            <v>140.386</v>
          </cell>
          <cell r="AC41">
            <v>0</v>
          </cell>
          <cell r="AD41">
            <v>0</v>
          </cell>
        </row>
        <row r="42">
          <cell r="A42" t="str">
            <v>6324 ДОКТОРСКАЯ ГОСТ вар п/о 0.4кг 8шт.  ОСТАНКИНО</v>
          </cell>
          <cell r="B42" t="str">
            <v>шт</v>
          </cell>
          <cell r="C42">
            <v>-5</v>
          </cell>
          <cell r="D42">
            <v>1218</v>
          </cell>
          <cell r="E42">
            <v>495</v>
          </cell>
          <cell r="F42">
            <v>618</v>
          </cell>
          <cell r="G42">
            <v>0.4</v>
          </cell>
          <cell r="H42">
            <v>60</v>
          </cell>
          <cell r="I42">
            <v>519</v>
          </cell>
          <cell r="J42">
            <v>-24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S42">
            <v>99</v>
          </cell>
          <cell r="T42">
            <v>320</v>
          </cell>
          <cell r="U42">
            <v>9.474747474747474</v>
          </cell>
          <cell r="V42">
            <v>6.2424242424242422</v>
          </cell>
          <cell r="Y42">
            <v>68.599999999999994</v>
          </cell>
          <cell r="Z42">
            <v>102.8</v>
          </cell>
          <cell r="AA42">
            <v>88.6</v>
          </cell>
          <cell r="AB42">
            <v>112</v>
          </cell>
          <cell r="AC42" t="str">
            <v>костик</v>
          </cell>
          <cell r="AD42" t="str">
            <v>костик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297</v>
          </cell>
          <cell r="D43">
            <v>729</v>
          </cell>
          <cell r="E43">
            <v>494</v>
          </cell>
          <cell r="F43">
            <v>526</v>
          </cell>
          <cell r="G43">
            <v>0.4</v>
          </cell>
          <cell r="H43">
            <v>60</v>
          </cell>
          <cell r="I43">
            <v>506</v>
          </cell>
          <cell r="J43">
            <v>-12</v>
          </cell>
          <cell r="K43">
            <v>120</v>
          </cell>
          <cell r="L43">
            <v>80</v>
          </cell>
          <cell r="M43">
            <v>0</v>
          </cell>
          <cell r="N43">
            <v>0</v>
          </cell>
          <cell r="S43">
            <v>98.8</v>
          </cell>
          <cell r="T43">
            <v>160</v>
          </cell>
          <cell r="U43">
            <v>8.9676113360323892</v>
          </cell>
          <cell r="V43">
            <v>5.3238866396761138</v>
          </cell>
          <cell r="Y43">
            <v>110.6</v>
          </cell>
          <cell r="Z43">
            <v>107.8</v>
          </cell>
          <cell r="AA43">
            <v>105</v>
          </cell>
          <cell r="AB43">
            <v>82</v>
          </cell>
          <cell r="AC43" t="str">
            <v>м43з</v>
          </cell>
          <cell r="AD43" t="str">
            <v>м43з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2448</v>
          </cell>
          <cell r="D44">
            <v>10188</v>
          </cell>
          <cell r="E44">
            <v>6891</v>
          </cell>
          <cell r="F44">
            <v>5562</v>
          </cell>
          <cell r="G44">
            <v>0.4</v>
          </cell>
          <cell r="H44">
            <v>60</v>
          </cell>
          <cell r="I44">
            <v>7093</v>
          </cell>
          <cell r="J44">
            <v>-202</v>
          </cell>
          <cell r="K44">
            <v>0</v>
          </cell>
          <cell r="L44">
            <v>1000</v>
          </cell>
          <cell r="M44">
            <v>0</v>
          </cell>
          <cell r="N44">
            <v>4000</v>
          </cell>
          <cell r="S44">
            <v>1378.2</v>
          </cell>
          <cell r="T44">
            <v>3200</v>
          </cell>
          <cell r="U44">
            <v>9.985488318096067</v>
          </cell>
          <cell r="V44">
            <v>4.0356987374836741</v>
          </cell>
          <cell r="Y44">
            <v>982.6</v>
          </cell>
          <cell r="Z44">
            <v>1258.4000000000001</v>
          </cell>
          <cell r="AA44">
            <v>1189.5999999999999</v>
          </cell>
          <cell r="AB44">
            <v>2609</v>
          </cell>
          <cell r="AC44" t="str">
            <v>кор</v>
          </cell>
          <cell r="AD44" t="str">
            <v>кор</v>
          </cell>
        </row>
        <row r="45">
          <cell r="A45" t="str">
            <v>6340 ДОМАШНИЙ РЕЦЕПТ Коровино 0.5кг 8шт.  ОСТАНКИНО</v>
          </cell>
          <cell r="B45" t="str">
            <v>шт</v>
          </cell>
          <cell r="C45">
            <v>44</v>
          </cell>
          <cell r="D45">
            <v>2898</v>
          </cell>
          <cell r="E45">
            <v>1435</v>
          </cell>
          <cell r="F45">
            <v>1394</v>
          </cell>
          <cell r="G45">
            <v>0.5</v>
          </cell>
          <cell r="H45" t="e">
            <v>#N/A</v>
          </cell>
          <cell r="I45">
            <v>1422</v>
          </cell>
          <cell r="J45">
            <v>13</v>
          </cell>
          <cell r="K45">
            <v>200</v>
          </cell>
          <cell r="L45">
            <v>0</v>
          </cell>
          <cell r="M45">
            <v>200</v>
          </cell>
          <cell r="N45">
            <v>0</v>
          </cell>
          <cell r="S45">
            <v>287</v>
          </cell>
          <cell r="T45">
            <v>800</v>
          </cell>
          <cell r="U45">
            <v>9.0383275261324041</v>
          </cell>
          <cell r="V45">
            <v>4.8571428571428568</v>
          </cell>
          <cell r="Y45">
            <v>215</v>
          </cell>
          <cell r="Z45">
            <v>292.39999999999998</v>
          </cell>
          <cell r="AA45">
            <v>200.2</v>
          </cell>
          <cell r="AB45">
            <v>309</v>
          </cell>
          <cell r="AC45" t="str">
            <v>костик</v>
          </cell>
          <cell r="AD45" t="e">
            <v>#N/A</v>
          </cell>
        </row>
        <row r="46">
          <cell r="A46" t="str">
            <v>6341 ДОМАШНИЙ РЕЦЕПТ СО ШПИКОМ Коровино 0.5кг  ОСТАНКИНО</v>
          </cell>
          <cell r="B46" t="str">
            <v>шт</v>
          </cell>
          <cell r="C46">
            <v>153</v>
          </cell>
          <cell r="D46">
            <v>71</v>
          </cell>
          <cell r="E46">
            <v>77</v>
          </cell>
          <cell r="F46">
            <v>123</v>
          </cell>
          <cell r="G46">
            <v>0.5</v>
          </cell>
          <cell r="H46" t="e">
            <v>#N/A</v>
          </cell>
          <cell r="I46">
            <v>83</v>
          </cell>
          <cell r="J46">
            <v>-6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S46">
            <v>15.4</v>
          </cell>
          <cell r="U46">
            <v>7.9870129870129869</v>
          </cell>
          <cell r="V46">
            <v>7.9870129870129869</v>
          </cell>
          <cell r="Y46">
            <v>23.6</v>
          </cell>
          <cell r="Z46">
            <v>13.6</v>
          </cell>
          <cell r="AA46">
            <v>16.399999999999999</v>
          </cell>
          <cell r="AB46">
            <v>4</v>
          </cell>
          <cell r="AC46" t="str">
            <v>увел</v>
          </cell>
          <cell r="AD46" t="str">
            <v>увел</v>
          </cell>
        </row>
        <row r="47">
          <cell r="A47" t="str">
            <v>6353 ЭКСТРА Папа может вар п/о 0.4кг 8шт.  ОСТАНКИНО</v>
          </cell>
          <cell r="B47" t="str">
            <v>шт</v>
          </cell>
          <cell r="C47">
            <v>1086</v>
          </cell>
          <cell r="D47">
            <v>3427</v>
          </cell>
          <cell r="E47">
            <v>1691</v>
          </cell>
          <cell r="F47">
            <v>2800</v>
          </cell>
          <cell r="G47">
            <v>0.4</v>
          </cell>
          <cell r="H47">
            <v>60</v>
          </cell>
          <cell r="I47">
            <v>1723</v>
          </cell>
          <cell r="J47">
            <v>-32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S47">
            <v>338.2</v>
          </cell>
          <cell r="T47">
            <v>600</v>
          </cell>
          <cell r="U47">
            <v>10.053222945002958</v>
          </cell>
          <cell r="V47">
            <v>8.2791247782377297</v>
          </cell>
          <cell r="Y47">
            <v>438</v>
          </cell>
          <cell r="Z47">
            <v>490.8</v>
          </cell>
          <cell r="AA47">
            <v>347</v>
          </cell>
          <cell r="AB47">
            <v>427</v>
          </cell>
          <cell r="AC47" t="str">
            <v>м1400з</v>
          </cell>
          <cell r="AD47" t="str">
            <v>м1400з</v>
          </cell>
        </row>
        <row r="48">
          <cell r="A48" t="str">
            <v>6392 ФИЛЕЙНАЯ Папа может вар п/о 0.4кг. ОСТАНКИНО</v>
          </cell>
          <cell r="B48" t="str">
            <v>шт</v>
          </cell>
          <cell r="C48">
            <v>4384</v>
          </cell>
          <cell r="D48">
            <v>6939</v>
          </cell>
          <cell r="E48">
            <v>5708</v>
          </cell>
          <cell r="F48">
            <v>5489</v>
          </cell>
          <cell r="G48">
            <v>0.4</v>
          </cell>
          <cell r="H48">
            <v>60</v>
          </cell>
          <cell r="I48">
            <v>5851</v>
          </cell>
          <cell r="J48">
            <v>-143</v>
          </cell>
          <cell r="K48">
            <v>0</v>
          </cell>
          <cell r="L48">
            <v>1200</v>
          </cell>
          <cell r="M48">
            <v>1600</v>
          </cell>
          <cell r="N48">
            <v>1200</v>
          </cell>
          <cell r="S48">
            <v>1141.5999999999999</v>
          </cell>
          <cell r="T48">
            <v>2000</v>
          </cell>
          <cell r="U48">
            <v>10.063945339873863</v>
          </cell>
          <cell r="V48">
            <v>4.8081639803784171</v>
          </cell>
          <cell r="Y48">
            <v>1060.4000000000001</v>
          </cell>
          <cell r="Z48">
            <v>1170.5999999999999</v>
          </cell>
          <cell r="AA48">
            <v>1081.4000000000001</v>
          </cell>
          <cell r="AB48">
            <v>1787</v>
          </cell>
          <cell r="AC48" t="str">
            <v>кор</v>
          </cell>
          <cell r="AD48" t="str">
            <v>кор</v>
          </cell>
        </row>
        <row r="49">
          <cell r="A49" t="str">
            <v>6415 БАЛЫКОВАЯ Коровино п/к в/у 0.84кг 6шт.  ОСТАНКИНО</v>
          </cell>
          <cell r="B49" t="str">
            <v>шт</v>
          </cell>
          <cell r="C49">
            <v>75</v>
          </cell>
          <cell r="D49">
            <v>78</v>
          </cell>
          <cell r="E49">
            <v>74</v>
          </cell>
          <cell r="F49">
            <v>61</v>
          </cell>
          <cell r="G49">
            <v>0.84</v>
          </cell>
          <cell r="H49" t="e">
            <v>#N/A</v>
          </cell>
          <cell r="I49">
            <v>77</v>
          </cell>
          <cell r="J49">
            <v>-3</v>
          </cell>
          <cell r="K49">
            <v>30</v>
          </cell>
          <cell r="L49">
            <v>0</v>
          </cell>
          <cell r="M49">
            <v>0</v>
          </cell>
          <cell r="N49">
            <v>0</v>
          </cell>
          <cell r="S49">
            <v>14.8</v>
          </cell>
          <cell r="T49">
            <v>30</v>
          </cell>
          <cell r="U49">
            <v>8.1756756756756754</v>
          </cell>
          <cell r="V49">
            <v>4.121621621621621</v>
          </cell>
          <cell r="Y49">
            <v>20.8</v>
          </cell>
          <cell r="Z49">
            <v>5.4</v>
          </cell>
          <cell r="AA49">
            <v>14.8</v>
          </cell>
          <cell r="AB49">
            <v>26</v>
          </cell>
          <cell r="AC49" t="str">
            <v>склад</v>
          </cell>
          <cell r="AD49" t="str">
            <v>увел</v>
          </cell>
        </row>
        <row r="50">
          <cell r="A50" t="str">
            <v>6426 КЛАССИЧЕСКАЯ ПМ вар п/о 0.3кг 8шт.  ОСТАНКИНО</v>
          </cell>
          <cell r="B50" t="str">
            <v>шт</v>
          </cell>
          <cell r="C50">
            <v>57</v>
          </cell>
          <cell r="D50">
            <v>1833</v>
          </cell>
          <cell r="E50">
            <v>1301</v>
          </cell>
          <cell r="F50">
            <v>564</v>
          </cell>
          <cell r="G50">
            <v>0.3</v>
          </cell>
          <cell r="H50">
            <v>60</v>
          </cell>
          <cell r="I50">
            <v>1331</v>
          </cell>
          <cell r="J50">
            <v>-30</v>
          </cell>
          <cell r="K50">
            <v>600</v>
          </cell>
          <cell r="L50">
            <v>400</v>
          </cell>
          <cell r="M50">
            <v>0</v>
          </cell>
          <cell r="N50">
            <v>320</v>
          </cell>
          <cell r="S50">
            <v>260.2</v>
          </cell>
          <cell r="T50">
            <v>400</v>
          </cell>
          <cell r="U50">
            <v>8.7778631821675646</v>
          </cell>
          <cell r="V50">
            <v>2.1675634127594159</v>
          </cell>
          <cell r="Y50">
            <v>327.39999999999998</v>
          </cell>
          <cell r="Z50">
            <v>328.8</v>
          </cell>
          <cell r="AA50">
            <v>249.4</v>
          </cell>
          <cell r="AB50">
            <v>307</v>
          </cell>
          <cell r="AC50" t="str">
            <v>костик</v>
          </cell>
          <cell r="AD50" t="str">
            <v>костик</v>
          </cell>
        </row>
        <row r="51">
          <cell r="A51" t="str">
            <v>6448 СВИНИНА МАДЕРА с/к с/н в/у 1/100 10шт.   ОСТАНКИНО</v>
          </cell>
          <cell r="B51" t="str">
            <v>шт</v>
          </cell>
          <cell r="C51">
            <v>49</v>
          </cell>
          <cell r="D51">
            <v>766</v>
          </cell>
          <cell r="E51">
            <v>383</v>
          </cell>
          <cell r="F51">
            <v>426</v>
          </cell>
          <cell r="G51">
            <v>0.1</v>
          </cell>
          <cell r="H51" t="e">
            <v>#N/A</v>
          </cell>
          <cell r="I51">
            <v>391</v>
          </cell>
          <cell r="J51">
            <v>-8</v>
          </cell>
          <cell r="K51">
            <v>0</v>
          </cell>
          <cell r="L51">
            <v>0</v>
          </cell>
          <cell r="M51">
            <v>0</v>
          </cell>
          <cell r="N51">
            <v>80</v>
          </cell>
          <cell r="S51">
            <v>76.599999999999994</v>
          </cell>
          <cell r="T51">
            <v>180</v>
          </cell>
          <cell r="U51">
            <v>8.9556135770234988</v>
          </cell>
          <cell r="V51">
            <v>5.5613577023498699</v>
          </cell>
          <cell r="Y51">
            <v>62.4</v>
          </cell>
          <cell r="Z51">
            <v>112</v>
          </cell>
          <cell r="AA51">
            <v>68.599999999999994</v>
          </cell>
          <cell r="AB51">
            <v>102</v>
          </cell>
          <cell r="AC51" t="str">
            <v>костик</v>
          </cell>
          <cell r="AD51" t="e">
            <v>#N/A</v>
          </cell>
        </row>
        <row r="52">
          <cell r="A52" t="str">
            <v>6453 ЭКСТРА Папа может с/к с/н в/у 1/100 14шт.   ОСТАНКИНО</v>
          </cell>
          <cell r="B52" t="str">
            <v>шт</v>
          </cell>
          <cell r="C52">
            <v>687</v>
          </cell>
          <cell r="D52">
            <v>2831</v>
          </cell>
          <cell r="E52">
            <v>1701</v>
          </cell>
          <cell r="F52">
            <v>1791</v>
          </cell>
          <cell r="G52">
            <v>0.1</v>
          </cell>
          <cell r="H52">
            <v>60</v>
          </cell>
          <cell r="I52">
            <v>1728</v>
          </cell>
          <cell r="J52">
            <v>-27</v>
          </cell>
          <cell r="K52">
            <v>0</v>
          </cell>
          <cell r="L52">
            <v>420</v>
          </cell>
          <cell r="M52">
            <v>0</v>
          </cell>
          <cell r="N52">
            <v>420</v>
          </cell>
          <cell r="S52">
            <v>340.2</v>
          </cell>
          <cell r="T52">
            <v>420</v>
          </cell>
          <cell r="U52">
            <v>8.9682539682539684</v>
          </cell>
          <cell r="V52">
            <v>5.2645502645502651</v>
          </cell>
          <cell r="Y52">
            <v>328.2</v>
          </cell>
          <cell r="Z52">
            <v>330</v>
          </cell>
          <cell r="AA52">
            <v>334.6</v>
          </cell>
          <cell r="AB52">
            <v>463</v>
          </cell>
          <cell r="AC52" t="str">
            <v>костик</v>
          </cell>
          <cell r="AD52" t="str">
            <v>костик</v>
          </cell>
        </row>
        <row r="53">
          <cell r="A53" t="str">
            <v>6454 АРОМАТНАЯ с/к с/н в/у 1/100 14шт.  ОСТАНКИНО</v>
          </cell>
          <cell r="B53" t="str">
            <v>шт</v>
          </cell>
          <cell r="C53">
            <v>371</v>
          </cell>
          <cell r="D53">
            <v>3249</v>
          </cell>
          <cell r="E53">
            <v>1753</v>
          </cell>
          <cell r="F53">
            <v>1851</v>
          </cell>
          <cell r="G53">
            <v>0.1</v>
          </cell>
          <cell r="H53">
            <v>60</v>
          </cell>
          <cell r="I53">
            <v>1776</v>
          </cell>
          <cell r="J53">
            <v>-23</v>
          </cell>
          <cell r="K53">
            <v>420</v>
          </cell>
          <cell r="L53">
            <v>280</v>
          </cell>
          <cell r="M53">
            <v>0</v>
          </cell>
          <cell r="N53">
            <v>280</v>
          </cell>
          <cell r="S53">
            <v>350.6</v>
          </cell>
          <cell r="T53">
            <v>420</v>
          </cell>
          <cell r="U53">
            <v>9.2726754135767244</v>
          </cell>
          <cell r="V53">
            <v>5.2795208214489442</v>
          </cell>
          <cell r="Y53">
            <v>284.39999999999998</v>
          </cell>
          <cell r="Z53">
            <v>337.8</v>
          </cell>
          <cell r="AA53">
            <v>369</v>
          </cell>
          <cell r="AB53">
            <v>427</v>
          </cell>
          <cell r="AC53" t="str">
            <v>костик</v>
          </cell>
          <cell r="AD53" t="str">
            <v>костик</v>
          </cell>
        </row>
        <row r="54">
          <cell r="A54" t="str">
            <v>6459 СЕРВЕЛАТ ШВЕЙЦАРСК. в/к с/н в/у 1/100*10  ОСТАНКИНО</v>
          </cell>
          <cell r="B54" t="str">
            <v>шт</v>
          </cell>
          <cell r="C54">
            <v>2</v>
          </cell>
          <cell r="D54">
            <v>367</v>
          </cell>
          <cell r="E54">
            <v>229</v>
          </cell>
          <cell r="F54">
            <v>137</v>
          </cell>
          <cell r="G54">
            <v>0.1</v>
          </cell>
          <cell r="H54" t="e">
            <v>#N/A</v>
          </cell>
          <cell r="I54">
            <v>225</v>
          </cell>
          <cell r="J54">
            <v>4</v>
          </cell>
          <cell r="K54">
            <v>40</v>
          </cell>
          <cell r="L54">
            <v>40</v>
          </cell>
          <cell r="M54">
            <v>0</v>
          </cell>
          <cell r="N54">
            <v>40</v>
          </cell>
          <cell r="S54">
            <v>45.8</v>
          </cell>
          <cell r="T54">
            <v>160</v>
          </cell>
          <cell r="U54">
            <v>9.1048034934497828</v>
          </cell>
          <cell r="V54">
            <v>2.9912663755458517</v>
          </cell>
          <cell r="Y54">
            <v>28</v>
          </cell>
          <cell r="Z54">
            <v>44.8</v>
          </cell>
          <cell r="AA54">
            <v>33.6</v>
          </cell>
          <cell r="AB54">
            <v>44</v>
          </cell>
          <cell r="AC54" t="str">
            <v>костик</v>
          </cell>
          <cell r="AD54" t="str">
            <v>костик</v>
          </cell>
        </row>
        <row r="55">
          <cell r="A55" t="str">
            <v>6470 ВЕТЧ.МРАМОРНАЯ в/у_45с  ОСТАНКИНО</v>
          </cell>
          <cell r="B55" t="str">
            <v>кг</v>
          </cell>
          <cell r="C55">
            <v>8.5109999999999992</v>
          </cell>
          <cell r="D55">
            <v>208.34100000000001</v>
          </cell>
          <cell r="E55">
            <v>45.655999999999999</v>
          </cell>
          <cell r="F55">
            <v>93.798000000000002</v>
          </cell>
          <cell r="G55">
            <v>1</v>
          </cell>
          <cell r="H55">
            <v>45</v>
          </cell>
          <cell r="I55">
            <v>54.4</v>
          </cell>
          <cell r="J55">
            <v>-8.7439999999999998</v>
          </cell>
          <cell r="K55">
            <v>0</v>
          </cell>
          <cell r="L55">
            <v>40</v>
          </cell>
          <cell r="M55">
            <v>0</v>
          </cell>
          <cell r="N55">
            <v>0</v>
          </cell>
          <cell r="S55">
            <v>9.1311999999999998</v>
          </cell>
          <cell r="T55">
            <v>50</v>
          </cell>
          <cell r="U55">
            <v>20.128570176975646</v>
          </cell>
          <cell r="V55">
            <v>10.27225337305064</v>
          </cell>
          <cell r="Y55">
            <v>15.1144</v>
          </cell>
          <cell r="Z55">
            <v>16.182400000000001</v>
          </cell>
          <cell r="AA55">
            <v>5.2997999999999994</v>
          </cell>
          <cell r="AB55">
            <v>14.445</v>
          </cell>
          <cell r="AC55" t="str">
            <v>костик</v>
          </cell>
          <cell r="AD55" t="str">
            <v>увел</v>
          </cell>
        </row>
        <row r="56">
          <cell r="A56" t="str">
            <v>6492 ШПИК С ЧЕСНОК.И ПЕРЦЕМ к/в в/у 0.3кг_45c  ОСТАНКИНО</v>
          </cell>
          <cell r="B56" t="str">
            <v>шт</v>
          </cell>
          <cell r="C56">
            <v>226</v>
          </cell>
          <cell r="D56">
            <v>284</v>
          </cell>
          <cell r="E56">
            <v>271</v>
          </cell>
          <cell r="F56">
            <v>239</v>
          </cell>
          <cell r="G56">
            <v>0.3</v>
          </cell>
          <cell r="H56">
            <v>45</v>
          </cell>
          <cell r="I56">
            <v>267</v>
          </cell>
          <cell r="J56">
            <v>4</v>
          </cell>
          <cell r="K56">
            <v>0</v>
          </cell>
          <cell r="L56">
            <v>80</v>
          </cell>
          <cell r="M56">
            <v>0</v>
          </cell>
          <cell r="N56">
            <v>0</v>
          </cell>
          <cell r="S56">
            <v>54.2</v>
          </cell>
          <cell r="T56">
            <v>160</v>
          </cell>
          <cell r="U56">
            <v>8.8376383763837634</v>
          </cell>
          <cell r="V56">
            <v>4.4095940959409594</v>
          </cell>
          <cell r="Y56">
            <v>52.4</v>
          </cell>
          <cell r="Z56">
            <v>75</v>
          </cell>
          <cell r="AA56">
            <v>49.4</v>
          </cell>
          <cell r="AB56">
            <v>78</v>
          </cell>
          <cell r="AC56" t="str">
            <v>костик</v>
          </cell>
          <cell r="AD56" t="e">
            <v>#N/A</v>
          </cell>
        </row>
        <row r="57">
          <cell r="A57" t="str">
            <v>6495 ВЕТЧ.МРАМОРНАЯ в/у срез 0.3кг 6шт_45с  ОСТАНКИНО</v>
          </cell>
          <cell r="B57" t="str">
            <v>шт</v>
          </cell>
          <cell r="C57">
            <v>25</v>
          </cell>
          <cell r="D57">
            <v>1409</v>
          </cell>
          <cell r="E57">
            <v>678</v>
          </cell>
          <cell r="F57">
            <v>648</v>
          </cell>
          <cell r="G57">
            <v>0.3</v>
          </cell>
          <cell r="H57">
            <v>45</v>
          </cell>
          <cell r="I57">
            <v>688</v>
          </cell>
          <cell r="J57">
            <v>-10</v>
          </cell>
          <cell r="K57">
            <v>120</v>
          </cell>
          <cell r="L57">
            <v>60</v>
          </cell>
          <cell r="M57">
            <v>0</v>
          </cell>
          <cell r="N57">
            <v>0</v>
          </cell>
          <cell r="S57">
            <v>135.6</v>
          </cell>
          <cell r="T57">
            <v>360</v>
          </cell>
          <cell r="U57">
            <v>8.7610619469026556</v>
          </cell>
          <cell r="V57">
            <v>4.778761061946903</v>
          </cell>
          <cell r="Y57">
            <v>94.8</v>
          </cell>
          <cell r="Z57">
            <v>134.4</v>
          </cell>
          <cell r="AA57">
            <v>121.6</v>
          </cell>
          <cell r="AB57">
            <v>137</v>
          </cell>
          <cell r="AC57" t="str">
            <v>костик</v>
          </cell>
          <cell r="AD57" t="str">
            <v>костик</v>
          </cell>
        </row>
        <row r="58">
          <cell r="A58" t="str">
            <v>6527 ШПИКАЧКИ СОЧНЫЕ ПМ сар б/о мгс 1*3 45с ОСТАНКИНО</v>
          </cell>
          <cell r="B58" t="str">
            <v>кг</v>
          </cell>
          <cell r="C58">
            <v>167.28299999999999</v>
          </cell>
          <cell r="D58">
            <v>794.56</v>
          </cell>
          <cell r="E58">
            <v>450.69200000000001</v>
          </cell>
          <cell r="F58">
            <v>503.17899999999997</v>
          </cell>
          <cell r="G58">
            <v>1</v>
          </cell>
          <cell r="H58">
            <v>45</v>
          </cell>
          <cell r="I58">
            <v>463</v>
          </cell>
          <cell r="J58">
            <v>-12.307999999999993</v>
          </cell>
          <cell r="K58">
            <v>40</v>
          </cell>
          <cell r="L58">
            <v>100</v>
          </cell>
          <cell r="M58">
            <v>0</v>
          </cell>
          <cell r="N58">
            <v>0</v>
          </cell>
          <cell r="S58">
            <v>90.138400000000004</v>
          </cell>
          <cell r="T58">
            <v>90</v>
          </cell>
          <cell r="U58">
            <v>8.1339251639700727</v>
          </cell>
          <cell r="V58">
            <v>5.582293450959857</v>
          </cell>
          <cell r="Y58">
            <v>100.83920000000001</v>
          </cell>
          <cell r="Z58">
            <v>97.411599999999993</v>
          </cell>
          <cell r="AA58">
            <v>95.413399999999996</v>
          </cell>
          <cell r="AB58">
            <v>110.63500000000001</v>
          </cell>
          <cell r="AC58">
            <v>0</v>
          </cell>
          <cell r="AD58">
            <v>0</v>
          </cell>
        </row>
        <row r="59">
          <cell r="A59" t="str">
            <v>6586 МРАМОРНАЯ И БАЛЫКОВАЯ в/к с/н мгс 1/90 ОСТАНКИНО</v>
          </cell>
          <cell r="B59" t="str">
            <v>шт</v>
          </cell>
          <cell r="C59">
            <v>208</v>
          </cell>
          <cell r="D59">
            <v>448</v>
          </cell>
          <cell r="E59">
            <v>344</v>
          </cell>
          <cell r="F59">
            <v>310</v>
          </cell>
          <cell r="G59">
            <v>0.09</v>
          </cell>
          <cell r="H59">
            <v>45</v>
          </cell>
          <cell r="I59">
            <v>349</v>
          </cell>
          <cell r="J59">
            <v>-5</v>
          </cell>
          <cell r="K59">
            <v>40</v>
          </cell>
          <cell r="L59">
            <v>80</v>
          </cell>
          <cell r="M59">
            <v>0</v>
          </cell>
          <cell r="N59">
            <v>40</v>
          </cell>
          <cell r="S59">
            <v>68.8</v>
          </cell>
          <cell r="T59">
            <v>160</v>
          </cell>
          <cell r="U59">
            <v>9.1569767441860463</v>
          </cell>
          <cell r="V59">
            <v>4.5058139534883725</v>
          </cell>
          <cell r="Y59">
            <v>48.6</v>
          </cell>
          <cell r="Z59">
            <v>91.6</v>
          </cell>
          <cell r="AA59">
            <v>64</v>
          </cell>
          <cell r="AB59">
            <v>85</v>
          </cell>
          <cell r="AC59" t="str">
            <v>костик</v>
          </cell>
          <cell r="AD59">
            <v>0</v>
          </cell>
        </row>
        <row r="60">
          <cell r="A60" t="str">
            <v>6609 С ГОВЯДИНОЙ ПМ сар б/о мгс 0.4кг_45с ОСТАНКИНО</v>
          </cell>
          <cell r="B60" t="str">
            <v>шт</v>
          </cell>
          <cell r="C60">
            <v>74</v>
          </cell>
          <cell r="D60">
            <v>103</v>
          </cell>
          <cell r="E60">
            <v>92</v>
          </cell>
          <cell r="F60">
            <v>84</v>
          </cell>
          <cell r="G60">
            <v>0.4</v>
          </cell>
          <cell r="H60" t="e">
            <v>#N/A</v>
          </cell>
          <cell r="I60">
            <v>94</v>
          </cell>
          <cell r="J60">
            <v>-2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S60">
            <v>18.399999999999999</v>
          </cell>
          <cell r="T60">
            <v>60</v>
          </cell>
          <cell r="U60">
            <v>7.8260869565217401</v>
          </cell>
          <cell r="V60">
            <v>4.5652173913043486</v>
          </cell>
          <cell r="Y60">
            <v>22.6</v>
          </cell>
          <cell r="Z60">
            <v>20.399999999999999</v>
          </cell>
          <cell r="AA60">
            <v>14.6</v>
          </cell>
          <cell r="AB60">
            <v>40</v>
          </cell>
          <cell r="AC60" t="e">
            <v>#N/A</v>
          </cell>
          <cell r="AD60" t="e">
            <v>#N/A</v>
          </cell>
        </row>
        <row r="61">
          <cell r="A61" t="str">
            <v>6653 ШПИКАЧКИ СОЧНЫЕ С БЕКОНОМ п/о мгс 0.3кг. ОСТАНКИНО</v>
          </cell>
          <cell r="B61" t="str">
            <v>шт</v>
          </cell>
          <cell r="C61">
            <v>55</v>
          </cell>
          <cell r="D61">
            <v>211</v>
          </cell>
          <cell r="E61">
            <v>150</v>
          </cell>
          <cell r="F61">
            <v>111</v>
          </cell>
          <cell r="G61">
            <v>0.3</v>
          </cell>
          <cell r="H61" t="e">
            <v>#N/A</v>
          </cell>
          <cell r="I61">
            <v>153</v>
          </cell>
          <cell r="J61">
            <v>-3</v>
          </cell>
          <cell r="K61">
            <v>0</v>
          </cell>
          <cell r="L61">
            <v>40</v>
          </cell>
          <cell r="M61">
            <v>0</v>
          </cell>
          <cell r="N61">
            <v>0</v>
          </cell>
          <cell r="S61">
            <v>30</v>
          </cell>
          <cell r="T61">
            <v>90</v>
          </cell>
          <cell r="U61">
            <v>8.0333333333333332</v>
          </cell>
          <cell r="V61">
            <v>3.7</v>
          </cell>
          <cell r="Y61">
            <v>26.2</v>
          </cell>
          <cell r="Z61">
            <v>33</v>
          </cell>
          <cell r="AA61">
            <v>24.2</v>
          </cell>
          <cell r="AB61">
            <v>44</v>
          </cell>
          <cell r="AC61" t="e">
            <v>#N/A</v>
          </cell>
          <cell r="AD61" t="e">
            <v>#N/A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1160</v>
          </cell>
          <cell r="D62">
            <v>1660</v>
          </cell>
          <cell r="E62">
            <v>1327</v>
          </cell>
          <cell r="F62">
            <v>1473</v>
          </cell>
          <cell r="G62">
            <v>0.28000000000000003</v>
          </cell>
          <cell r="H62">
            <v>45</v>
          </cell>
          <cell r="I62">
            <v>1352</v>
          </cell>
          <cell r="J62">
            <v>-25</v>
          </cell>
          <cell r="K62">
            <v>0</v>
          </cell>
          <cell r="L62">
            <v>280</v>
          </cell>
          <cell r="M62">
            <v>0</v>
          </cell>
          <cell r="N62">
            <v>0</v>
          </cell>
          <cell r="S62">
            <v>265.39999999999998</v>
          </cell>
          <cell r="T62">
            <v>800</v>
          </cell>
          <cell r="U62">
            <v>9.6194423511680487</v>
          </cell>
          <cell r="V62">
            <v>5.5501130369253957</v>
          </cell>
          <cell r="Y62">
            <v>290.60000000000002</v>
          </cell>
          <cell r="Z62">
            <v>266</v>
          </cell>
          <cell r="AA62">
            <v>258.2</v>
          </cell>
          <cell r="AB62">
            <v>320</v>
          </cell>
          <cell r="AC62">
            <v>0</v>
          </cell>
          <cell r="AD62">
            <v>0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2285</v>
          </cell>
          <cell r="D63">
            <v>6910</v>
          </cell>
          <cell r="E63">
            <v>3154</v>
          </cell>
          <cell r="F63">
            <v>2515</v>
          </cell>
          <cell r="G63">
            <v>0.35</v>
          </cell>
          <cell r="H63">
            <v>45</v>
          </cell>
          <cell r="I63">
            <v>3239</v>
          </cell>
          <cell r="J63">
            <v>-85</v>
          </cell>
          <cell r="K63">
            <v>0</v>
          </cell>
          <cell r="L63">
            <v>1000</v>
          </cell>
          <cell r="M63">
            <v>800</v>
          </cell>
          <cell r="N63">
            <v>0</v>
          </cell>
          <cell r="S63">
            <v>630.79999999999995</v>
          </cell>
          <cell r="T63">
            <v>1600</v>
          </cell>
          <cell r="U63">
            <v>9.3769816106531394</v>
          </cell>
          <cell r="V63">
            <v>3.9870006341154092</v>
          </cell>
          <cell r="Y63">
            <v>677.2</v>
          </cell>
          <cell r="Z63">
            <v>738</v>
          </cell>
          <cell r="AA63">
            <v>633.4</v>
          </cell>
          <cell r="AB63">
            <v>878</v>
          </cell>
          <cell r="AC63" t="str">
            <v>пл600</v>
          </cell>
          <cell r="AD63" t="str">
            <v>пл600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2212</v>
          </cell>
          <cell r="D64">
            <v>3698</v>
          </cell>
          <cell r="E64">
            <v>2989</v>
          </cell>
          <cell r="F64">
            <v>2427</v>
          </cell>
          <cell r="G64">
            <v>0.28000000000000003</v>
          </cell>
          <cell r="H64">
            <v>45</v>
          </cell>
          <cell r="I64">
            <v>3058</v>
          </cell>
          <cell r="J64">
            <v>-69</v>
          </cell>
          <cell r="K64">
            <v>320</v>
          </cell>
          <cell r="L64">
            <v>800</v>
          </cell>
          <cell r="M64">
            <v>800</v>
          </cell>
          <cell r="N64">
            <v>0</v>
          </cell>
          <cell r="S64">
            <v>597.79999999999995</v>
          </cell>
          <cell r="T64">
            <v>1200</v>
          </cell>
          <cell r="U64">
            <v>9.2790230846436934</v>
          </cell>
          <cell r="V64">
            <v>4.0598862495818002</v>
          </cell>
          <cell r="Y64">
            <v>565.79999999999995</v>
          </cell>
          <cell r="Z64">
            <v>556.79999999999995</v>
          </cell>
          <cell r="AA64">
            <v>545.20000000000005</v>
          </cell>
          <cell r="AB64">
            <v>893</v>
          </cell>
          <cell r="AC64" t="str">
            <v>м335з</v>
          </cell>
          <cell r="AD64" t="str">
            <v>м335з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2310</v>
          </cell>
          <cell r="D65">
            <v>9102</v>
          </cell>
          <cell r="E65">
            <v>3953</v>
          </cell>
          <cell r="F65">
            <v>3750</v>
          </cell>
          <cell r="G65">
            <v>0.35</v>
          </cell>
          <cell r="H65">
            <v>45</v>
          </cell>
          <cell r="I65">
            <v>4038</v>
          </cell>
          <cell r="J65">
            <v>-85</v>
          </cell>
          <cell r="K65">
            <v>320</v>
          </cell>
          <cell r="L65">
            <v>1000</v>
          </cell>
          <cell r="M65">
            <v>1000</v>
          </cell>
          <cell r="N65">
            <v>0</v>
          </cell>
          <cell r="S65">
            <v>790.6</v>
          </cell>
          <cell r="T65">
            <v>1400</v>
          </cell>
          <cell r="U65">
            <v>9.4485201113078663</v>
          </cell>
          <cell r="V65">
            <v>4.7432329876043511</v>
          </cell>
          <cell r="Y65">
            <v>738.4</v>
          </cell>
          <cell r="Z65">
            <v>744.6</v>
          </cell>
          <cell r="AA65">
            <v>793.4</v>
          </cell>
          <cell r="AB65">
            <v>1264</v>
          </cell>
          <cell r="AC65" t="str">
            <v>пл600</v>
          </cell>
          <cell r="AD65" t="str">
            <v>пл600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3745</v>
          </cell>
          <cell r="D66">
            <v>6748</v>
          </cell>
          <cell r="E66">
            <v>5819</v>
          </cell>
          <cell r="F66">
            <v>4535</v>
          </cell>
          <cell r="G66">
            <v>0.35</v>
          </cell>
          <cell r="H66">
            <v>45</v>
          </cell>
          <cell r="I66">
            <v>5970</v>
          </cell>
          <cell r="J66">
            <v>-151</v>
          </cell>
          <cell r="K66">
            <v>1400</v>
          </cell>
          <cell r="L66">
            <v>1400</v>
          </cell>
          <cell r="M66">
            <v>1600</v>
          </cell>
          <cell r="N66">
            <v>0</v>
          </cell>
          <cell r="S66">
            <v>1163.8</v>
          </cell>
          <cell r="T66">
            <v>2200</v>
          </cell>
          <cell r="U66">
            <v>9.5677951538064967</v>
          </cell>
          <cell r="V66">
            <v>3.8967176490805984</v>
          </cell>
          <cell r="Y66">
            <v>1048.4000000000001</v>
          </cell>
          <cell r="Z66">
            <v>1021.2</v>
          </cell>
          <cell r="AA66">
            <v>1148.8</v>
          </cell>
          <cell r="AB66">
            <v>1752</v>
          </cell>
          <cell r="AC66" t="str">
            <v>пл600</v>
          </cell>
          <cell r="AD66" t="str">
            <v>пл600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157</v>
          </cell>
          <cell r="D67">
            <v>2552</v>
          </cell>
          <cell r="E67">
            <v>1364</v>
          </cell>
          <cell r="F67">
            <v>1312</v>
          </cell>
          <cell r="G67">
            <v>0.41</v>
          </cell>
          <cell r="H67">
            <v>45</v>
          </cell>
          <cell r="I67">
            <v>1398</v>
          </cell>
          <cell r="J67">
            <v>-34</v>
          </cell>
          <cell r="K67">
            <v>0</v>
          </cell>
          <cell r="L67">
            <v>200</v>
          </cell>
          <cell r="M67">
            <v>0</v>
          </cell>
          <cell r="N67">
            <v>120</v>
          </cell>
          <cell r="S67">
            <v>272.8</v>
          </cell>
          <cell r="T67">
            <v>600</v>
          </cell>
          <cell r="U67">
            <v>8.1818181818181817</v>
          </cell>
          <cell r="V67">
            <v>4.8093841642228741</v>
          </cell>
          <cell r="Y67">
            <v>277.8</v>
          </cell>
          <cell r="Z67">
            <v>354.6</v>
          </cell>
          <cell r="AA67">
            <v>240</v>
          </cell>
          <cell r="AB67">
            <v>412</v>
          </cell>
          <cell r="AC67" t="str">
            <v>плакат</v>
          </cell>
          <cell r="AD67" t="str">
            <v>плакат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3588</v>
          </cell>
          <cell r="D68">
            <v>11433</v>
          </cell>
          <cell r="E68">
            <v>8599</v>
          </cell>
          <cell r="F68">
            <v>7065</v>
          </cell>
          <cell r="G68">
            <v>0.41</v>
          </cell>
          <cell r="H68">
            <v>45</v>
          </cell>
          <cell r="I68">
            <v>8563</v>
          </cell>
          <cell r="J68">
            <v>36</v>
          </cell>
          <cell r="K68">
            <v>1200</v>
          </cell>
          <cell r="L68">
            <v>1800</v>
          </cell>
          <cell r="M68">
            <v>0</v>
          </cell>
          <cell r="N68">
            <v>500</v>
          </cell>
          <cell r="S68">
            <v>1719.8</v>
          </cell>
          <cell r="T68">
            <v>4100</v>
          </cell>
          <cell r="U68">
            <v>8.5271543202697995</v>
          </cell>
          <cell r="V68">
            <v>4.1080358181183856</v>
          </cell>
          <cell r="Y68">
            <v>1701.2</v>
          </cell>
          <cell r="Z68">
            <v>1772</v>
          </cell>
          <cell r="AA68">
            <v>1654.6</v>
          </cell>
          <cell r="AB68">
            <v>2858</v>
          </cell>
          <cell r="AC68" t="str">
            <v>акция</v>
          </cell>
          <cell r="AD68" t="str">
            <v>акция</v>
          </cell>
        </row>
        <row r="69">
          <cell r="A69" t="str">
            <v>6726 СЛИВОЧНЫЕ ПМ сос п/о мгс 0.41кг 10шт.  ОСТАНКИНО</v>
          </cell>
          <cell r="B69" t="str">
            <v>шт</v>
          </cell>
          <cell r="C69">
            <v>748</v>
          </cell>
          <cell r="D69">
            <v>4977</v>
          </cell>
          <cell r="E69">
            <v>3004</v>
          </cell>
          <cell r="F69">
            <v>2650</v>
          </cell>
          <cell r="G69">
            <v>0.41</v>
          </cell>
          <cell r="H69">
            <v>45</v>
          </cell>
          <cell r="I69">
            <v>3086</v>
          </cell>
          <cell r="J69">
            <v>-82</v>
          </cell>
          <cell r="K69">
            <v>0</v>
          </cell>
          <cell r="L69">
            <v>800</v>
          </cell>
          <cell r="M69">
            <v>0</v>
          </cell>
          <cell r="N69">
            <v>300</v>
          </cell>
          <cell r="S69">
            <v>600.79999999999995</v>
          </cell>
          <cell r="T69">
            <v>1100</v>
          </cell>
          <cell r="U69">
            <v>8.072569906790946</v>
          </cell>
          <cell r="V69">
            <v>4.4107856191744341</v>
          </cell>
          <cell r="Y69">
            <v>545.20000000000005</v>
          </cell>
          <cell r="Z69">
            <v>626.79999999999995</v>
          </cell>
          <cell r="AA69">
            <v>566.20000000000005</v>
          </cell>
          <cell r="AB69">
            <v>1019</v>
          </cell>
          <cell r="AC69">
            <v>0</v>
          </cell>
          <cell r="AD69">
            <v>0</v>
          </cell>
        </row>
        <row r="70">
          <cell r="A70" t="str">
            <v>6747 РУССКАЯ ПРЕМИУМ ПМ вар ф/о в/у  ОСТАНКИНО</v>
          </cell>
          <cell r="B70" t="str">
            <v>кг</v>
          </cell>
          <cell r="C70">
            <v>-2.5000000000000001E-2</v>
          </cell>
          <cell r="D70">
            <v>70.704999999999998</v>
          </cell>
          <cell r="E70">
            <v>48.1</v>
          </cell>
          <cell r="F70">
            <v>5.9249999999999998</v>
          </cell>
          <cell r="G70">
            <v>1</v>
          </cell>
          <cell r="H70">
            <v>30</v>
          </cell>
          <cell r="I70">
            <v>49.5</v>
          </cell>
          <cell r="J70">
            <v>-1.3999999999999986</v>
          </cell>
          <cell r="K70">
            <v>0</v>
          </cell>
          <cell r="L70">
            <v>10</v>
          </cell>
          <cell r="M70">
            <v>0</v>
          </cell>
          <cell r="N70">
            <v>0</v>
          </cell>
          <cell r="S70">
            <v>9.620000000000001</v>
          </cell>
          <cell r="T70">
            <v>40</v>
          </cell>
          <cell r="U70">
            <v>5.8134095634095626</v>
          </cell>
          <cell r="V70">
            <v>0.61590436590436581</v>
          </cell>
          <cell r="Y70">
            <v>5.3810000000000002</v>
          </cell>
          <cell r="Z70">
            <v>5.9950000000000001</v>
          </cell>
          <cell r="AA70">
            <v>4.149</v>
          </cell>
          <cell r="AB70">
            <v>30.145</v>
          </cell>
          <cell r="AC70" t="str">
            <v>костик</v>
          </cell>
          <cell r="AD70" t="str">
            <v>увел</v>
          </cell>
        </row>
        <row r="71">
          <cell r="A71" t="str">
            <v>6762 СЛИВОЧНЫЕ сос ц/о мгс 0.41кг 8шт.  ОСТАНКИНО</v>
          </cell>
          <cell r="B71" t="str">
            <v>шт</v>
          </cell>
          <cell r="C71">
            <v>205</v>
          </cell>
          <cell r="D71">
            <v>172</v>
          </cell>
          <cell r="E71">
            <v>232</v>
          </cell>
          <cell r="F71">
            <v>133</v>
          </cell>
          <cell r="G71">
            <v>0.41</v>
          </cell>
          <cell r="H71" t="e">
            <v>#N/A</v>
          </cell>
          <cell r="I71">
            <v>246</v>
          </cell>
          <cell r="J71">
            <v>-14</v>
          </cell>
          <cell r="K71">
            <v>40</v>
          </cell>
          <cell r="L71">
            <v>40</v>
          </cell>
          <cell r="M71">
            <v>0</v>
          </cell>
          <cell r="N71">
            <v>40</v>
          </cell>
          <cell r="S71">
            <v>46.4</v>
          </cell>
          <cell r="T71">
            <v>120</v>
          </cell>
          <cell r="U71">
            <v>8.0387931034482758</v>
          </cell>
          <cell r="V71">
            <v>2.8663793103448278</v>
          </cell>
          <cell r="Y71">
            <v>65.400000000000006</v>
          </cell>
          <cell r="Z71">
            <v>53.6</v>
          </cell>
          <cell r="AA71">
            <v>48.2</v>
          </cell>
          <cell r="AB71">
            <v>89</v>
          </cell>
          <cell r="AC71" t="str">
            <v>увел</v>
          </cell>
          <cell r="AD71" t="str">
            <v>увел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-1</v>
          </cell>
          <cell r="D72">
            <v>1587</v>
          </cell>
          <cell r="E72">
            <v>870</v>
          </cell>
          <cell r="F72">
            <v>678</v>
          </cell>
          <cell r="G72">
            <v>0.36</v>
          </cell>
          <cell r="H72" t="e">
            <v>#N/A</v>
          </cell>
          <cell r="I72">
            <v>881</v>
          </cell>
          <cell r="J72">
            <v>-11</v>
          </cell>
          <cell r="K72">
            <v>120</v>
          </cell>
          <cell r="L72">
            <v>150</v>
          </cell>
          <cell r="M72">
            <v>0</v>
          </cell>
          <cell r="N72">
            <v>30</v>
          </cell>
          <cell r="S72">
            <v>174</v>
          </cell>
          <cell r="T72">
            <v>480</v>
          </cell>
          <cell r="U72">
            <v>8.3793103448275854</v>
          </cell>
          <cell r="V72">
            <v>3.896551724137931</v>
          </cell>
          <cell r="Y72">
            <v>120.2</v>
          </cell>
          <cell r="Z72">
            <v>163.4</v>
          </cell>
          <cell r="AA72">
            <v>150.6</v>
          </cell>
          <cell r="AB72">
            <v>198</v>
          </cell>
          <cell r="AC72" t="str">
            <v>к720</v>
          </cell>
          <cell r="AD72" t="str">
            <v>к720</v>
          </cell>
        </row>
        <row r="73">
          <cell r="A73" t="str">
            <v>6767 РУБЛЕНЫЕ сос ц/о мгс 1*4  ОСТАНКИНО</v>
          </cell>
          <cell r="B73" t="str">
            <v>кг</v>
          </cell>
          <cell r="C73">
            <v>16.908999999999999</v>
          </cell>
          <cell r="D73">
            <v>100.967</v>
          </cell>
          <cell r="E73">
            <v>59.414000000000001</v>
          </cell>
          <cell r="F73">
            <v>50.540999999999997</v>
          </cell>
          <cell r="G73">
            <v>1</v>
          </cell>
          <cell r="H73" t="e">
            <v>#N/A</v>
          </cell>
          <cell r="I73">
            <v>55.6</v>
          </cell>
          <cell r="J73">
            <v>3.8140000000000001</v>
          </cell>
          <cell r="K73">
            <v>0</v>
          </cell>
          <cell r="L73">
            <v>10</v>
          </cell>
          <cell r="M73">
            <v>0</v>
          </cell>
          <cell r="N73">
            <v>0</v>
          </cell>
          <cell r="S73">
            <v>11.8828</v>
          </cell>
          <cell r="T73">
            <v>30</v>
          </cell>
          <cell r="U73">
            <v>7.6195004544383478</v>
          </cell>
          <cell r="V73">
            <v>4.2532904702595351</v>
          </cell>
          <cell r="Y73">
            <v>8.7897999999999996</v>
          </cell>
          <cell r="Z73">
            <v>9.4168000000000003</v>
          </cell>
          <cell r="AA73">
            <v>10.6266</v>
          </cell>
          <cell r="AB73">
            <v>21.125</v>
          </cell>
          <cell r="AC73" t="e">
            <v>#N/A</v>
          </cell>
          <cell r="AD73" t="e">
            <v>#N/A</v>
          </cell>
        </row>
        <row r="74">
          <cell r="A74" t="str">
            <v>6768 С СЫРОМ сос ц/о мгс 0.41кг 6шт.  ОСТАНКИНО</v>
          </cell>
          <cell r="B74" t="str">
            <v>шт</v>
          </cell>
          <cell r="C74">
            <v>1</v>
          </cell>
          <cell r="D74">
            <v>302</v>
          </cell>
          <cell r="E74">
            <v>188</v>
          </cell>
          <cell r="F74">
            <v>107</v>
          </cell>
          <cell r="G74">
            <v>0.41</v>
          </cell>
          <cell r="H74" t="e">
            <v>#N/A</v>
          </cell>
          <cell r="I74">
            <v>191</v>
          </cell>
          <cell r="J74">
            <v>-3</v>
          </cell>
          <cell r="K74">
            <v>0</v>
          </cell>
          <cell r="L74">
            <v>30</v>
          </cell>
          <cell r="M74">
            <v>0</v>
          </cell>
          <cell r="N74">
            <v>30</v>
          </cell>
          <cell r="S74">
            <v>37.6</v>
          </cell>
          <cell r="T74">
            <v>120</v>
          </cell>
          <cell r="U74">
            <v>7.6329787234042552</v>
          </cell>
          <cell r="V74">
            <v>2.8457446808510638</v>
          </cell>
          <cell r="Y74">
            <v>17</v>
          </cell>
          <cell r="Z74">
            <v>34</v>
          </cell>
          <cell r="AA74">
            <v>18.2</v>
          </cell>
          <cell r="AB74">
            <v>54</v>
          </cell>
          <cell r="AC74" t="str">
            <v>костик</v>
          </cell>
          <cell r="AD74" t="str">
            <v>увел</v>
          </cell>
        </row>
        <row r="75">
          <cell r="A75" t="str">
            <v>6773 САЛЯМИ Папа может п/к в/у 0,28кг 8шт.  ОСТАНКИНО</v>
          </cell>
          <cell r="B75" t="str">
            <v>шт</v>
          </cell>
          <cell r="C75">
            <v>306</v>
          </cell>
          <cell r="D75">
            <v>726</v>
          </cell>
          <cell r="E75">
            <v>582</v>
          </cell>
          <cell r="F75">
            <v>444</v>
          </cell>
          <cell r="G75">
            <v>0.28000000000000003</v>
          </cell>
          <cell r="H75" t="e">
            <v>#N/A</v>
          </cell>
          <cell r="I75">
            <v>589</v>
          </cell>
          <cell r="J75">
            <v>-7</v>
          </cell>
          <cell r="K75">
            <v>240</v>
          </cell>
          <cell r="L75">
            <v>120</v>
          </cell>
          <cell r="M75">
            <v>0</v>
          </cell>
          <cell r="N75">
            <v>0</v>
          </cell>
          <cell r="S75">
            <v>116.4</v>
          </cell>
          <cell r="T75">
            <v>240</v>
          </cell>
          <cell r="U75">
            <v>8.9690721649484537</v>
          </cell>
          <cell r="V75">
            <v>3.8144329896907214</v>
          </cell>
          <cell r="Y75">
            <v>131.19999999999999</v>
          </cell>
          <cell r="Z75">
            <v>118.8</v>
          </cell>
          <cell r="AA75">
            <v>122.4</v>
          </cell>
          <cell r="AB75">
            <v>154</v>
          </cell>
          <cell r="AC75" t="str">
            <v>м10з</v>
          </cell>
          <cell r="AD75" t="str">
            <v>м10з</v>
          </cell>
        </row>
        <row r="76">
          <cell r="A76" t="str">
            <v>6777 МЯСНЫЕ С ГОВЯДИНОЙ ПМ сос п/о мгс 0.4кг  ОСТАНКИНО</v>
          </cell>
          <cell r="B76" t="str">
            <v>шт</v>
          </cell>
          <cell r="C76">
            <v>113</v>
          </cell>
          <cell r="D76">
            <v>2783</v>
          </cell>
          <cell r="E76">
            <v>1428</v>
          </cell>
          <cell r="F76">
            <v>1446</v>
          </cell>
          <cell r="G76">
            <v>0.4</v>
          </cell>
          <cell r="H76" t="e">
            <v>#N/A</v>
          </cell>
          <cell r="I76">
            <v>1443</v>
          </cell>
          <cell r="J76">
            <v>-15</v>
          </cell>
          <cell r="K76">
            <v>0</v>
          </cell>
          <cell r="L76">
            <v>280</v>
          </cell>
          <cell r="M76">
            <v>0</v>
          </cell>
          <cell r="N76">
            <v>0</v>
          </cell>
          <cell r="S76">
            <v>285.60000000000002</v>
          </cell>
          <cell r="T76">
            <v>600</v>
          </cell>
          <cell r="U76">
            <v>8.144257703081232</v>
          </cell>
          <cell r="V76">
            <v>5.0630252100840334</v>
          </cell>
          <cell r="Y76">
            <v>248.6</v>
          </cell>
          <cell r="Z76">
            <v>290.2</v>
          </cell>
          <cell r="AA76">
            <v>286.60000000000002</v>
          </cell>
          <cell r="AB76">
            <v>502</v>
          </cell>
          <cell r="AC76" t="str">
            <v>м122з</v>
          </cell>
          <cell r="AD76" t="str">
            <v>м122з</v>
          </cell>
        </row>
        <row r="77">
          <cell r="A77" t="str">
            <v>6785 ВЕНСКАЯ САЛЯМИ п/к в/у 0.33кг 8шт.  ОСТАНКИНО</v>
          </cell>
          <cell r="B77" t="str">
            <v>шт</v>
          </cell>
          <cell r="C77">
            <v>82</v>
          </cell>
          <cell r="D77">
            <v>810</v>
          </cell>
          <cell r="E77">
            <v>461</v>
          </cell>
          <cell r="F77">
            <v>421</v>
          </cell>
          <cell r="G77">
            <v>0.33</v>
          </cell>
          <cell r="H77" t="e">
            <v>#N/A</v>
          </cell>
          <cell r="I77">
            <v>473</v>
          </cell>
          <cell r="J77">
            <v>-12</v>
          </cell>
          <cell r="K77">
            <v>40</v>
          </cell>
          <cell r="L77">
            <v>120</v>
          </cell>
          <cell r="M77">
            <v>0</v>
          </cell>
          <cell r="N77">
            <v>0</v>
          </cell>
          <cell r="S77">
            <v>92.2</v>
          </cell>
          <cell r="T77">
            <v>280</v>
          </cell>
          <cell r="U77">
            <v>9.3383947939262466</v>
          </cell>
          <cell r="V77">
            <v>4.566160520607375</v>
          </cell>
          <cell r="Y77">
            <v>76</v>
          </cell>
          <cell r="Z77">
            <v>91.8</v>
          </cell>
          <cell r="AA77">
            <v>86</v>
          </cell>
          <cell r="AB77">
            <v>107</v>
          </cell>
          <cell r="AC77" t="str">
            <v>костик</v>
          </cell>
          <cell r="AD77" t="str">
            <v>костик</v>
          </cell>
        </row>
        <row r="78">
          <cell r="A78" t="str">
            <v>6787 СЕРВЕЛАТ КРЕМЛЕВСКИЙ в/к в/у 0,33кг 8шт.  ОСТАНКИНО</v>
          </cell>
          <cell r="B78" t="str">
            <v>шт</v>
          </cell>
          <cell r="D78">
            <v>963</v>
          </cell>
          <cell r="E78">
            <v>406</v>
          </cell>
          <cell r="F78">
            <v>554</v>
          </cell>
          <cell r="G78">
            <v>0.33</v>
          </cell>
          <cell r="H78" t="e">
            <v>#N/A</v>
          </cell>
          <cell r="I78">
            <v>414</v>
          </cell>
          <cell r="J78">
            <v>-8</v>
          </cell>
          <cell r="K78">
            <v>0</v>
          </cell>
          <cell r="L78">
            <v>120</v>
          </cell>
          <cell r="M78">
            <v>0</v>
          </cell>
          <cell r="N78">
            <v>0</v>
          </cell>
          <cell r="S78">
            <v>81.2</v>
          </cell>
          <cell r="T78">
            <v>120</v>
          </cell>
          <cell r="U78">
            <v>9.7783251231527082</v>
          </cell>
          <cell r="V78">
            <v>6.8226600985221673</v>
          </cell>
          <cell r="Y78">
            <v>61.6</v>
          </cell>
          <cell r="Z78">
            <v>98.4</v>
          </cell>
          <cell r="AA78">
            <v>65.599999999999994</v>
          </cell>
          <cell r="AB78">
            <v>111</v>
          </cell>
          <cell r="AC78" t="str">
            <v>костик</v>
          </cell>
          <cell r="AD78" t="str">
            <v>костик</v>
          </cell>
        </row>
        <row r="79">
          <cell r="A79" t="str">
            <v>6791 СЕРВЕЛАТ ПРЕМИУМ в/к в/у 0,33кг 8шт.  ОСТАНКИНО</v>
          </cell>
          <cell r="B79" t="str">
            <v>шт</v>
          </cell>
          <cell r="C79">
            <v>1</v>
          </cell>
          <cell r="D79">
            <v>760</v>
          </cell>
          <cell r="E79">
            <v>411</v>
          </cell>
          <cell r="F79">
            <v>300</v>
          </cell>
          <cell r="G79">
            <v>0.33</v>
          </cell>
          <cell r="H79" t="e">
            <v>#N/A</v>
          </cell>
          <cell r="I79">
            <v>420</v>
          </cell>
          <cell r="J79">
            <v>-9</v>
          </cell>
          <cell r="K79">
            <v>0</v>
          </cell>
          <cell r="L79">
            <v>80</v>
          </cell>
          <cell r="M79">
            <v>0</v>
          </cell>
          <cell r="N79">
            <v>80</v>
          </cell>
          <cell r="S79">
            <v>82.2</v>
          </cell>
          <cell r="T79">
            <v>280</v>
          </cell>
          <cell r="U79">
            <v>9.002433090024331</v>
          </cell>
          <cell r="V79">
            <v>3.6496350364963503</v>
          </cell>
          <cell r="Y79">
            <v>41.4</v>
          </cell>
          <cell r="Z79">
            <v>80.400000000000006</v>
          </cell>
          <cell r="AA79">
            <v>53.6</v>
          </cell>
          <cell r="AB79">
            <v>91</v>
          </cell>
          <cell r="AC79" t="str">
            <v>костик</v>
          </cell>
          <cell r="AD79" t="str">
            <v>костик</v>
          </cell>
        </row>
        <row r="80">
          <cell r="A80" t="str">
            <v>6793 БАЛЫКОВАЯ в/к в/у 0,33кг 8шт.  ОСТАНКИНО</v>
          </cell>
          <cell r="B80" t="str">
            <v>шт</v>
          </cell>
          <cell r="C80">
            <v>8</v>
          </cell>
          <cell r="D80">
            <v>1739</v>
          </cell>
          <cell r="E80">
            <v>806</v>
          </cell>
          <cell r="F80">
            <v>839</v>
          </cell>
          <cell r="G80">
            <v>0.33</v>
          </cell>
          <cell r="H80" t="e">
            <v>#N/A</v>
          </cell>
          <cell r="I80">
            <v>829</v>
          </cell>
          <cell r="J80">
            <v>-23</v>
          </cell>
          <cell r="K80">
            <v>0</v>
          </cell>
          <cell r="L80">
            <v>200</v>
          </cell>
          <cell r="M80">
            <v>0</v>
          </cell>
          <cell r="N80">
            <v>0</v>
          </cell>
          <cell r="S80">
            <v>161.19999999999999</v>
          </cell>
          <cell r="T80">
            <v>480</v>
          </cell>
          <cell r="U80">
            <v>9.4230769230769234</v>
          </cell>
          <cell r="V80">
            <v>5.2047146401985112</v>
          </cell>
          <cell r="Y80">
            <v>130.6</v>
          </cell>
          <cell r="Z80">
            <v>180.2</v>
          </cell>
          <cell r="AA80">
            <v>145</v>
          </cell>
          <cell r="AB80">
            <v>215</v>
          </cell>
          <cell r="AC80" t="str">
            <v>костик</v>
          </cell>
          <cell r="AD80" t="str">
            <v>костик</v>
          </cell>
        </row>
        <row r="81">
          <cell r="A81" t="str">
            <v>6794 БАЛЫКОВАЯ в/к в/у  ОСТАНКИНО</v>
          </cell>
          <cell r="B81" t="str">
            <v>кг</v>
          </cell>
          <cell r="D81">
            <v>72.088999999999999</v>
          </cell>
          <cell r="E81">
            <v>34.58</v>
          </cell>
          <cell r="F81">
            <v>12.46</v>
          </cell>
          <cell r="G81">
            <v>1</v>
          </cell>
          <cell r="H81" t="e">
            <v>#N/A</v>
          </cell>
          <cell r="I81">
            <v>35.700000000000003</v>
          </cell>
          <cell r="J81">
            <v>-1.1200000000000045</v>
          </cell>
          <cell r="K81">
            <v>10</v>
          </cell>
          <cell r="L81">
            <v>0</v>
          </cell>
          <cell r="M81">
            <v>0</v>
          </cell>
          <cell r="N81">
            <v>0</v>
          </cell>
          <cell r="S81">
            <v>6.9159999999999995</v>
          </cell>
          <cell r="T81">
            <v>40</v>
          </cell>
          <cell r="U81">
            <v>9.0312319259687683</v>
          </cell>
          <cell r="V81">
            <v>1.8016194331983808</v>
          </cell>
          <cell r="Y81">
            <v>9.8552</v>
          </cell>
          <cell r="Z81">
            <v>8.1349999999999998</v>
          </cell>
          <cell r="AA81">
            <v>1.7033999999999998</v>
          </cell>
          <cell r="AB81">
            <v>25.43</v>
          </cell>
          <cell r="AC81" t="str">
            <v>костик</v>
          </cell>
          <cell r="AD81" t="str">
            <v>увел</v>
          </cell>
        </row>
        <row r="82">
          <cell r="A82" t="str">
            <v>6795 ОСТАНКИНСКАЯ в/к в/у 0,33кг 8шт.  ОСТАНКИНО</v>
          </cell>
          <cell r="B82" t="str">
            <v>шт</v>
          </cell>
          <cell r="C82">
            <v>-1</v>
          </cell>
          <cell r="D82">
            <v>204</v>
          </cell>
          <cell r="E82">
            <v>78</v>
          </cell>
          <cell r="F82">
            <v>122</v>
          </cell>
          <cell r="G82">
            <v>0.33</v>
          </cell>
          <cell r="H82" t="e">
            <v>#N/A</v>
          </cell>
          <cell r="I82">
            <v>93</v>
          </cell>
          <cell r="J82">
            <v>-15</v>
          </cell>
          <cell r="K82">
            <v>0</v>
          </cell>
          <cell r="L82">
            <v>40</v>
          </cell>
          <cell r="M82">
            <v>0</v>
          </cell>
          <cell r="N82">
            <v>0</v>
          </cell>
          <cell r="S82">
            <v>15.6</v>
          </cell>
          <cell r="U82">
            <v>10.384615384615385</v>
          </cell>
          <cell r="V82">
            <v>7.8205128205128203</v>
          </cell>
          <cell r="Y82">
            <v>14</v>
          </cell>
          <cell r="Z82">
            <v>17.399999999999999</v>
          </cell>
          <cell r="AA82">
            <v>14</v>
          </cell>
          <cell r="AB82">
            <v>17</v>
          </cell>
          <cell r="AC82" t="str">
            <v>костик</v>
          </cell>
          <cell r="AD82" t="str">
            <v>костик</v>
          </cell>
        </row>
        <row r="83">
          <cell r="A83" t="str">
            <v>6801 ОСТАНКИНСКАЯ вар п/о 0.4кг 8шт.  ОСТАНКИНО</v>
          </cell>
          <cell r="B83" t="str">
            <v>шт</v>
          </cell>
          <cell r="C83">
            <v>20</v>
          </cell>
          <cell r="D83">
            <v>349</v>
          </cell>
          <cell r="E83">
            <v>123</v>
          </cell>
          <cell r="F83">
            <v>221</v>
          </cell>
          <cell r="G83">
            <v>0.4</v>
          </cell>
          <cell r="H83" t="e">
            <v>#N/A</v>
          </cell>
          <cell r="I83">
            <v>127</v>
          </cell>
          <cell r="J83">
            <v>-4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S83">
            <v>24.6</v>
          </cell>
          <cell r="U83">
            <v>8.9837398373983728</v>
          </cell>
          <cell r="V83">
            <v>8.9837398373983728</v>
          </cell>
          <cell r="Y83">
            <v>14.8</v>
          </cell>
          <cell r="Z83">
            <v>21.4</v>
          </cell>
          <cell r="AA83">
            <v>28.2</v>
          </cell>
          <cell r="AB83">
            <v>6</v>
          </cell>
          <cell r="AC83" t="str">
            <v>увел</v>
          </cell>
          <cell r="AD83" t="str">
            <v>увел</v>
          </cell>
        </row>
        <row r="84">
          <cell r="A84" t="str">
            <v>6807 СЕРВЕЛАТ ЕВРОПЕЙСКИЙ в/к в/у 0,33кг 8шт.  ОСТАНКИНО</v>
          </cell>
          <cell r="B84" t="str">
            <v>шт</v>
          </cell>
          <cell r="C84">
            <v>35</v>
          </cell>
          <cell r="D84">
            <v>301</v>
          </cell>
          <cell r="E84">
            <v>134</v>
          </cell>
          <cell r="F84">
            <v>170</v>
          </cell>
          <cell r="G84">
            <v>0.33</v>
          </cell>
          <cell r="H84" t="e">
            <v>#N/A</v>
          </cell>
          <cell r="I84">
            <v>141</v>
          </cell>
          <cell r="J84">
            <v>-7</v>
          </cell>
          <cell r="K84">
            <v>0</v>
          </cell>
          <cell r="L84">
            <v>40</v>
          </cell>
          <cell r="M84">
            <v>0</v>
          </cell>
          <cell r="N84">
            <v>0</v>
          </cell>
          <cell r="S84">
            <v>26.8</v>
          </cell>
          <cell r="T84">
            <v>40</v>
          </cell>
          <cell r="U84">
            <v>9.3283582089552244</v>
          </cell>
          <cell r="V84">
            <v>6.3432835820895521</v>
          </cell>
          <cell r="Y84">
            <v>23</v>
          </cell>
          <cell r="Z84">
            <v>32.4</v>
          </cell>
          <cell r="AA84">
            <v>27.4</v>
          </cell>
          <cell r="AB84">
            <v>22</v>
          </cell>
          <cell r="AC84" t="str">
            <v>костик</v>
          </cell>
          <cell r="AD84" t="str">
            <v>костик</v>
          </cell>
        </row>
        <row r="85">
          <cell r="A85" t="str">
            <v>6829 МОЛОЧНЫЕ КЛАССИЧЕСКИЕ сос п/о мгс 2*4_С  ОСТАНКИНО</v>
          </cell>
          <cell r="B85" t="str">
            <v>кг</v>
          </cell>
          <cell r="C85">
            <v>242.108</v>
          </cell>
          <cell r="D85">
            <v>573.88400000000001</v>
          </cell>
          <cell r="E85">
            <v>502.44299999999998</v>
          </cell>
          <cell r="F85">
            <v>311.423</v>
          </cell>
          <cell r="G85">
            <v>1</v>
          </cell>
          <cell r="H85" t="e">
            <v>#N/A</v>
          </cell>
          <cell r="I85">
            <v>480</v>
          </cell>
          <cell r="J85">
            <v>22.442999999999984</v>
          </cell>
          <cell r="K85">
            <v>200</v>
          </cell>
          <cell r="L85">
            <v>100</v>
          </cell>
          <cell r="M85">
            <v>0</v>
          </cell>
          <cell r="N85">
            <v>100</v>
          </cell>
          <cell r="S85">
            <v>100.48859999999999</v>
          </cell>
          <cell r="T85">
            <v>110</v>
          </cell>
          <cell r="U85">
            <v>8.17429041702243</v>
          </cell>
          <cell r="V85">
            <v>3.0990878567320075</v>
          </cell>
          <cell r="Y85">
            <v>88.715999999999994</v>
          </cell>
          <cell r="Z85">
            <v>81.209199999999996</v>
          </cell>
          <cell r="AA85">
            <v>94.648600000000002</v>
          </cell>
          <cell r="AB85">
            <v>121.447</v>
          </cell>
          <cell r="AC85" t="str">
            <v>костик</v>
          </cell>
          <cell r="AD85" t="str">
            <v>костик</v>
          </cell>
        </row>
        <row r="86">
          <cell r="A86" t="str">
            <v>6837 ФИЛЕЙНЫЕ Папа Может сос ц/о мгс 0.4кг  ОСТАНКИНО</v>
          </cell>
          <cell r="B86" t="str">
            <v>шт</v>
          </cell>
          <cell r="C86">
            <v>226</v>
          </cell>
          <cell r="D86">
            <v>2019</v>
          </cell>
          <cell r="E86">
            <v>1239</v>
          </cell>
          <cell r="F86">
            <v>990</v>
          </cell>
          <cell r="G86">
            <v>0.4</v>
          </cell>
          <cell r="H86" t="e">
            <v>#N/A</v>
          </cell>
          <cell r="I86">
            <v>1247</v>
          </cell>
          <cell r="J86">
            <v>-8</v>
          </cell>
          <cell r="K86">
            <v>280</v>
          </cell>
          <cell r="L86">
            <v>240</v>
          </cell>
          <cell r="M86">
            <v>0</v>
          </cell>
          <cell r="N86">
            <v>0</v>
          </cell>
          <cell r="S86">
            <v>247.8</v>
          </cell>
          <cell r="T86">
            <v>480</v>
          </cell>
          <cell r="U86">
            <v>8.0306698950766737</v>
          </cell>
          <cell r="V86">
            <v>3.9951573849878934</v>
          </cell>
          <cell r="Y86">
            <v>218</v>
          </cell>
          <cell r="Z86">
            <v>241.6</v>
          </cell>
          <cell r="AA86">
            <v>252.2</v>
          </cell>
          <cell r="AB86">
            <v>462</v>
          </cell>
          <cell r="AC86" t="e">
            <v>#N/A</v>
          </cell>
          <cell r="AD86" t="e">
            <v>#N/A</v>
          </cell>
        </row>
        <row r="87">
          <cell r="A87" t="str">
            <v>6842 ДЫМОВИЦА ИЗ ОКОРОКА к/в мл/к в/у 0,3кг  ОСТАНКИНО</v>
          </cell>
          <cell r="B87" t="str">
            <v>шт</v>
          </cell>
          <cell r="C87">
            <v>258</v>
          </cell>
          <cell r="D87">
            <v>44</v>
          </cell>
          <cell r="E87">
            <v>136</v>
          </cell>
          <cell r="F87">
            <v>164</v>
          </cell>
          <cell r="G87">
            <v>0.3</v>
          </cell>
          <cell r="H87" t="e">
            <v>#N/A</v>
          </cell>
          <cell r="I87">
            <v>137</v>
          </cell>
          <cell r="J87">
            <v>-1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S87">
            <v>27.2</v>
          </cell>
          <cell r="T87">
            <v>80</v>
          </cell>
          <cell r="U87">
            <v>8.9705882352941178</v>
          </cell>
          <cell r="V87">
            <v>6.0294117647058822</v>
          </cell>
          <cell r="Y87">
            <v>20</v>
          </cell>
          <cell r="Z87">
            <v>38.200000000000003</v>
          </cell>
          <cell r="AA87">
            <v>18.8</v>
          </cell>
          <cell r="AB87">
            <v>42</v>
          </cell>
          <cell r="AC87" t="str">
            <v>костик</v>
          </cell>
          <cell r="AD87" t="str">
            <v>костик</v>
          </cell>
        </row>
        <row r="88">
          <cell r="A88" t="str">
            <v>6852 МОЛОЧНЫЕ ПРЕМИУМ ПМ сос п/о в/ у 1/350  ОСТАНКИНО</v>
          </cell>
          <cell r="B88" t="str">
            <v>шт</v>
          </cell>
          <cell r="C88">
            <v>1026</v>
          </cell>
          <cell r="D88">
            <v>3908</v>
          </cell>
          <cell r="E88">
            <v>2461</v>
          </cell>
          <cell r="F88">
            <v>2411</v>
          </cell>
          <cell r="G88">
            <v>0.35</v>
          </cell>
          <cell r="H88" t="e">
            <v>#N/A</v>
          </cell>
          <cell r="I88">
            <v>2527</v>
          </cell>
          <cell r="J88">
            <v>-66</v>
          </cell>
          <cell r="K88">
            <v>240</v>
          </cell>
          <cell r="L88">
            <v>480</v>
          </cell>
          <cell r="M88">
            <v>0</v>
          </cell>
          <cell r="N88">
            <v>400</v>
          </cell>
          <cell r="S88">
            <v>492.2</v>
          </cell>
          <cell r="T88">
            <v>680</v>
          </cell>
          <cell r="U88">
            <v>8.555465258025194</v>
          </cell>
          <cell r="V88">
            <v>4.8984152783421377</v>
          </cell>
          <cell r="Y88">
            <v>509.8</v>
          </cell>
          <cell r="Z88">
            <v>561.4</v>
          </cell>
          <cell r="AA88">
            <v>480.2</v>
          </cell>
          <cell r="AB88">
            <v>594</v>
          </cell>
          <cell r="AC88" t="str">
            <v>увел</v>
          </cell>
          <cell r="AD88" t="str">
            <v>увел</v>
          </cell>
        </row>
        <row r="89">
          <cell r="A89" t="str">
            <v>6854 МОЛОЧНЫЕ ПРЕМИУМ ПМ сос п/о мгс 0.6кг  ОСТАНКИНО</v>
          </cell>
          <cell r="B89" t="str">
            <v>шт</v>
          </cell>
          <cell r="C89">
            <v>50</v>
          </cell>
          <cell r="D89">
            <v>641</v>
          </cell>
          <cell r="E89">
            <v>320</v>
          </cell>
          <cell r="F89">
            <v>353</v>
          </cell>
          <cell r="G89">
            <v>0.6</v>
          </cell>
          <cell r="H89" t="e">
            <v>#N/A</v>
          </cell>
          <cell r="I89">
            <v>335</v>
          </cell>
          <cell r="J89">
            <v>-15</v>
          </cell>
          <cell r="K89">
            <v>60</v>
          </cell>
          <cell r="L89">
            <v>80</v>
          </cell>
          <cell r="M89">
            <v>0</v>
          </cell>
          <cell r="N89">
            <v>0</v>
          </cell>
          <cell r="S89">
            <v>64</v>
          </cell>
          <cell r="T89">
            <v>60</v>
          </cell>
          <cell r="U89">
            <v>8.640625</v>
          </cell>
          <cell r="V89">
            <v>5.515625</v>
          </cell>
          <cell r="Y89">
            <v>56.6</v>
          </cell>
          <cell r="Z89">
            <v>63.8</v>
          </cell>
          <cell r="AA89">
            <v>69.8</v>
          </cell>
          <cell r="AB89">
            <v>60</v>
          </cell>
          <cell r="AC89" t="str">
            <v>костик</v>
          </cell>
          <cell r="AD89" t="str">
            <v>костик</v>
          </cell>
        </row>
        <row r="90">
          <cell r="A90" t="str">
            <v>6861 ДОМАШНИЙ РЕЦЕПТ Коровино вар п/о  ОСТАНКИНО</v>
          </cell>
          <cell r="B90" t="str">
            <v>кг</v>
          </cell>
          <cell r="C90">
            <v>245.839</v>
          </cell>
          <cell r="D90">
            <v>540.81399999999996</v>
          </cell>
          <cell r="E90">
            <v>374</v>
          </cell>
          <cell r="F90">
            <v>553</v>
          </cell>
          <cell r="G90">
            <v>1</v>
          </cell>
          <cell r="H90" t="e">
            <v>#N/A</v>
          </cell>
          <cell r="I90">
            <v>350.3</v>
          </cell>
          <cell r="J90">
            <v>23.699999999999989</v>
          </cell>
          <cell r="K90">
            <v>0</v>
          </cell>
          <cell r="L90">
            <v>150</v>
          </cell>
          <cell r="M90">
            <v>0</v>
          </cell>
          <cell r="N90">
            <v>0</v>
          </cell>
          <cell r="S90">
            <v>74.8</v>
          </cell>
          <cell r="T90">
            <v>100</v>
          </cell>
          <cell r="U90">
            <v>10.73529411764706</v>
          </cell>
          <cell r="V90">
            <v>7.3930481283422465</v>
          </cell>
          <cell r="Y90">
            <v>84.8</v>
          </cell>
          <cell r="Z90">
            <v>92</v>
          </cell>
          <cell r="AA90">
            <v>72.8</v>
          </cell>
          <cell r="AB90">
            <v>57.25</v>
          </cell>
          <cell r="AC90" t="str">
            <v>увел</v>
          </cell>
          <cell r="AD90" t="str">
            <v>увел</v>
          </cell>
        </row>
        <row r="91">
          <cell r="A91" t="str">
            <v>6862 ДОМАШНИЙ РЕЦЕПТ СО ШПИК. Коровино вар п/о  ОСТАНКИНО</v>
          </cell>
          <cell r="B91" t="str">
            <v>кг</v>
          </cell>
          <cell r="C91">
            <v>22.524999999999999</v>
          </cell>
          <cell r="D91">
            <v>86.778999999999996</v>
          </cell>
          <cell r="E91">
            <v>47.872999999999998</v>
          </cell>
          <cell r="F91">
            <v>57.457999999999998</v>
          </cell>
          <cell r="G91">
            <v>1</v>
          </cell>
          <cell r="H91" t="e">
            <v>#N/A</v>
          </cell>
          <cell r="I91">
            <v>54.6</v>
          </cell>
          <cell r="J91">
            <v>-6.7270000000000039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S91">
            <v>9.5746000000000002</v>
          </cell>
          <cell r="T91">
            <v>30</v>
          </cell>
          <cell r="U91">
            <v>9.1343763708144454</v>
          </cell>
          <cell r="V91">
            <v>6.0010862072566997</v>
          </cell>
          <cell r="Y91">
            <v>4.3502000000000001</v>
          </cell>
          <cell r="Z91">
            <v>12.295999999999999</v>
          </cell>
          <cell r="AA91">
            <v>8.3672000000000004</v>
          </cell>
          <cell r="AB91">
            <v>7.8559999999999999</v>
          </cell>
          <cell r="AC91" t="str">
            <v>костик</v>
          </cell>
          <cell r="AD91" t="str">
            <v>увел</v>
          </cell>
        </row>
        <row r="92">
          <cell r="A92" t="str">
            <v>6866 ВЕТЧ.НЕЖНАЯ Коровино п/о_Маяк  ОСТАНКИНО</v>
          </cell>
          <cell r="B92" t="str">
            <v>кг</v>
          </cell>
          <cell r="C92">
            <v>-1.5209999999999999</v>
          </cell>
          <cell r="D92">
            <v>501.60599999999999</v>
          </cell>
          <cell r="E92">
            <v>238.58199999999999</v>
          </cell>
          <cell r="F92">
            <v>259.99299999999999</v>
          </cell>
          <cell r="G92">
            <v>1</v>
          </cell>
          <cell r="H92" t="e">
            <v>#N/A</v>
          </cell>
          <cell r="I92">
            <v>235.2</v>
          </cell>
          <cell r="J92">
            <v>3.382000000000005</v>
          </cell>
          <cell r="K92">
            <v>0</v>
          </cell>
          <cell r="L92">
            <v>50</v>
          </cell>
          <cell r="M92">
            <v>0</v>
          </cell>
          <cell r="N92">
            <v>0</v>
          </cell>
          <cell r="S92">
            <v>47.7164</v>
          </cell>
          <cell r="T92">
            <v>200</v>
          </cell>
          <cell r="U92">
            <v>10.688002447795727</v>
          </cell>
          <cell r="V92">
            <v>5.4487136498143194</v>
          </cell>
          <cell r="Y92">
            <v>31.8</v>
          </cell>
          <cell r="Z92">
            <v>32.788200000000003</v>
          </cell>
          <cell r="AA92">
            <v>35.175599999999996</v>
          </cell>
          <cell r="AB92">
            <v>88.167000000000002</v>
          </cell>
          <cell r="AC92" t="str">
            <v>Витал</v>
          </cell>
          <cell r="AD92" t="e">
            <v>#N/A</v>
          </cell>
        </row>
        <row r="93">
          <cell r="A93" t="str">
            <v>6869 С ГОВЯДИНОЙ СН сос п/о мгс 1кг 6шт.  ОСТАНКИНО</v>
          </cell>
          <cell r="B93" t="str">
            <v>шт</v>
          </cell>
          <cell r="D93">
            <v>391</v>
          </cell>
          <cell r="E93">
            <v>117</v>
          </cell>
          <cell r="F93">
            <v>241</v>
          </cell>
          <cell r="G93">
            <v>1</v>
          </cell>
          <cell r="H93">
            <v>45</v>
          </cell>
          <cell r="I93">
            <v>130</v>
          </cell>
          <cell r="J93">
            <v>-13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S93">
            <v>23.4</v>
          </cell>
          <cell r="U93">
            <v>10.2991452991453</v>
          </cell>
          <cell r="V93">
            <v>10.2991452991453</v>
          </cell>
          <cell r="Y93">
            <v>16.399999999999999</v>
          </cell>
          <cell r="Z93">
            <v>35</v>
          </cell>
          <cell r="AA93">
            <v>16.8</v>
          </cell>
          <cell r="AB93">
            <v>16</v>
          </cell>
          <cell r="AC93" t="str">
            <v>увел</v>
          </cell>
          <cell r="AD93" t="str">
            <v>увел</v>
          </cell>
        </row>
        <row r="94">
          <cell r="A94" t="str">
            <v>6909 ДЛЯ ДЕТЕЙ сос п/о мгс 0.33кг 8шт.  ОСТАНКИНО</v>
          </cell>
          <cell r="B94" t="str">
            <v>шт</v>
          </cell>
          <cell r="C94">
            <v>1</v>
          </cell>
          <cell r="D94">
            <v>897</v>
          </cell>
          <cell r="E94">
            <v>538</v>
          </cell>
          <cell r="F94">
            <v>326</v>
          </cell>
          <cell r="G94">
            <v>0.33</v>
          </cell>
          <cell r="H94">
            <v>30</v>
          </cell>
          <cell r="I94">
            <v>582</v>
          </cell>
          <cell r="J94">
            <v>-44</v>
          </cell>
          <cell r="K94">
            <v>120</v>
          </cell>
          <cell r="L94">
            <v>120</v>
          </cell>
          <cell r="M94">
            <v>0</v>
          </cell>
          <cell r="N94">
            <v>0</v>
          </cell>
          <cell r="S94">
            <v>107.6</v>
          </cell>
          <cell r="T94">
            <v>160</v>
          </cell>
          <cell r="U94">
            <v>6.7472118959107812</v>
          </cell>
          <cell r="V94">
            <v>3.029739776951673</v>
          </cell>
          <cell r="Y94">
            <v>94.2</v>
          </cell>
          <cell r="Z94">
            <v>95.6</v>
          </cell>
          <cell r="AA94">
            <v>90</v>
          </cell>
          <cell r="AB94">
            <v>124</v>
          </cell>
          <cell r="AC94" t="str">
            <v>Витал</v>
          </cell>
          <cell r="AD94" t="str">
            <v>костик</v>
          </cell>
        </row>
        <row r="95">
          <cell r="A95" t="str">
            <v>6919 БЕКОН с/к с/н в/у 1/180 10шт.  ОСТАНКИНО</v>
          </cell>
          <cell r="B95" t="str">
            <v>шт</v>
          </cell>
          <cell r="C95">
            <v>298</v>
          </cell>
          <cell r="D95">
            <v>548</v>
          </cell>
          <cell r="E95">
            <v>434</v>
          </cell>
          <cell r="F95">
            <v>405</v>
          </cell>
          <cell r="G95">
            <v>0.18</v>
          </cell>
          <cell r="H95" t="e">
            <v>#N/A</v>
          </cell>
          <cell r="I95">
            <v>449</v>
          </cell>
          <cell r="J95">
            <v>-15</v>
          </cell>
          <cell r="K95">
            <v>80</v>
          </cell>
          <cell r="L95">
            <v>80</v>
          </cell>
          <cell r="M95">
            <v>0</v>
          </cell>
          <cell r="N95">
            <v>40</v>
          </cell>
          <cell r="S95">
            <v>86.8</v>
          </cell>
          <cell r="T95">
            <v>180</v>
          </cell>
          <cell r="U95">
            <v>9.0437788018433185</v>
          </cell>
          <cell r="V95">
            <v>4.6658986175115205</v>
          </cell>
          <cell r="Y95">
            <v>83</v>
          </cell>
          <cell r="Z95">
            <v>68.2</v>
          </cell>
          <cell r="AA95">
            <v>81.599999999999994</v>
          </cell>
          <cell r="AB95">
            <v>74</v>
          </cell>
          <cell r="AC95" t="str">
            <v>костик</v>
          </cell>
          <cell r="AD95" t="str">
            <v>костик</v>
          </cell>
        </row>
        <row r="96">
          <cell r="A96" t="str">
            <v>6921 БЕКОН Папа может с/к с/н в/у 1/140 10шт  ОСТАНКИНО</v>
          </cell>
          <cell r="B96" t="str">
            <v>шт</v>
          </cell>
          <cell r="C96">
            <v>-16</v>
          </cell>
          <cell r="D96">
            <v>1630</v>
          </cell>
          <cell r="E96">
            <v>837</v>
          </cell>
          <cell r="F96">
            <v>725</v>
          </cell>
          <cell r="G96">
            <v>0.14000000000000001</v>
          </cell>
          <cell r="H96" t="e">
            <v>#N/A</v>
          </cell>
          <cell r="I96">
            <v>864</v>
          </cell>
          <cell r="J96">
            <v>-27</v>
          </cell>
          <cell r="K96">
            <v>160</v>
          </cell>
          <cell r="L96">
            <v>150</v>
          </cell>
          <cell r="M96">
            <v>0</v>
          </cell>
          <cell r="N96">
            <v>40</v>
          </cell>
          <cell r="S96">
            <v>167.4</v>
          </cell>
          <cell r="T96">
            <v>440</v>
          </cell>
          <cell r="U96">
            <v>9.0501792114695334</v>
          </cell>
          <cell r="V96">
            <v>4.3309438470728789</v>
          </cell>
          <cell r="Y96">
            <v>135.19999999999999</v>
          </cell>
          <cell r="Z96">
            <v>179.6</v>
          </cell>
          <cell r="AA96">
            <v>160.6</v>
          </cell>
          <cell r="AB96">
            <v>172</v>
          </cell>
          <cell r="AC96" t="str">
            <v>костик</v>
          </cell>
          <cell r="AD96" t="str">
            <v>костик</v>
          </cell>
        </row>
        <row r="97">
          <cell r="A97" t="str">
            <v>6948 МОЛОЧНЫЕ ПРЕМИУМ.ПМ сос п/о мгс 1,5*4 Останкино</v>
          </cell>
          <cell r="B97" t="str">
            <v>кг</v>
          </cell>
          <cell r="C97">
            <v>8.9849999999999994</v>
          </cell>
          <cell r="D97">
            <v>563.94600000000003</v>
          </cell>
          <cell r="E97">
            <v>266.601</v>
          </cell>
          <cell r="F97">
            <v>228.422</v>
          </cell>
          <cell r="G97">
            <v>1</v>
          </cell>
          <cell r="H97" t="e">
            <v>#N/A</v>
          </cell>
          <cell r="I97">
            <v>263.3</v>
          </cell>
          <cell r="J97">
            <v>3.3009999999999877</v>
          </cell>
          <cell r="K97">
            <v>0</v>
          </cell>
          <cell r="L97">
            <v>0</v>
          </cell>
          <cell r="M97">
            <v>0</v>
          </cell>
          <cell r="N97">
            <v>50</v>
          </cell>
          <cell r="S97">
            <v>53.3202</v>
          </cell>
          <cell r="T97">
            <v>120</v>
          </cell>
          <cell r="U97">
            <v>7.4722525421885146</v>
          </cell>
          <cell r="V97">
            <v>4.2839674269788937</v>
          </cell>
          <cell r="Y97">
            <v>33.2072</v>
          </cell>
          <cell r="Z97">
            <v>55.558199999999999</v>
          </cell>
          <cell r="AA97">
            <v>42.414000000000001</v>
          </cell>
          <cell r="AB97">
            <v>103.017</v>
          </cell>
          <cell r="AC97" t="e">
            <v>#N/A</v>
          </cell>
          <cell r="AD97" t="e">
            <v>#N/A</v>
          </cell>
        </row>
        <row r="98">
          <cell r="A98" t="str">
            <v>6951 СЛИВОЧНЫЕ Папа может сос п/о мгс 1.5*4  ОСТАНКИНО</v>
          </cell>
          <cell r="B98" t="str">
            <v>кг</v>
          </cell>
          <cell r="C98">
            <v>61.652000000000001</v>
          </cell>
          <cell r="D98">
            <v>205.935</v>
          </cell>
          <cell r="E98">
            <v>105.72499999999999</v>
          </cell>
          <cell r="F98">
            <v>155.661</v>
          </cell>
          <cell r="G98">
            <v>1</v>
          </cell>
          <cell r="H98" t="e">
            <v>#N/A</v>
          </cell>
          <cell r="I98">
            <v>110.6</v>
          </cell>
          <cell r="J98">
            <v>-4.875</v>
          </cell>
          <cell r="K98">
            <v>0</v>
          </cell>
          <cell r="L98">
            <v>20</v>
          </cell>
          <cell r="M98">
            <v>0</v>
          </cell>
          <cell r="N98">
            <v>20</v>
          </cell>
          <cell r="S98">
            <v>21.145</v>
          </cell>
          <cell r="U98">
            <v>9.2532986521636325</v>
          </cell>
          <cell r="V98">
            <v>7.3615984866398678</v>
          </cell>
          <cell r="Y98">
            <v>23.332799999999999</v>
          </cell>
          <cell r="Z98">
            <v>27.959600000000002</v>
          </cell>
          <cell r="AA98">
            <v>24.512</v>
          </cell>
          <cell r="AB98">
            <v>17.045000000000002</v>
          </cell>
          <cell r="AC98" t="e">
            <v>#N/A</v>
          </cell>
          <cell r="AD98" t="e">
            <v>#N/A</v>
          </cell>
        </row>
        <row r="99">
          <cell r="A99" t="str">
            <v>6955 СОЧНЫЕ Папа может сос п/о мгс1.5*4_А Останкино</v>
          </cell>
          <cell r="B99" t="str">
            <v>кг</v>
          </cell>
          <cell r="C99">
            <v>504.93900000000002</v>
          </cell>
          <cell r="D99">
            <v>7146.9870000000001</v>
          </cell>
          <cell r="E99">
            <v>3500</v>
          </cell>
          <cell r="F99">
            <v>4717</v>
          </cell>
          <cell r="G99">
            <v>1</v>
          </cell>
          <cell r="H99" t="e">
            <v>#N/A</v>
          </cell>
          <cell r="I99">
            <v>3197.3</v>
          </cell>
          <cell r="J99">
            <v>302.69999999999982</v>
          </cell>
          <cell r="K99">
            <v>0</v>
          </cell>
          <cell r="L99">
            <v>300</v>
          </cell>
          <cell r="M99">
            <v>0</v>
          </cell>
          <cell r="N99">
            <v>0</v>
          </cell>
          <cell r="S99">
            <v>700</v>
          </cell>
          <cell r="T99">
            <v>1200</v>
          </cell>
          <cell r="U99">
            <v>8.8814285714285717</v>
          </cell>
          <cell r="V99">
            <v>6.7385714285714284</v>
          </cell>
          <cell r="Y99">
            <v>579.79999999999995</v>
          </cell>
          <cell r="Z99">
            <v>744.6</v>
          </cell>
          <cell r="AA99">
            <v>690</v>
          </cell>
          <cell r="AB99">
            <v>879.73599999999999</v>
          </cell>
          <cell r="AC99" t="str">
            <v>кофшар</v>
          </cell>
          <cell r="AD99" t="e">
            <v>#N/A</v>
          </cell>
        </row>
        <row r="100">
          <cell r="A100" t="str">
            <v>7045 БЕКОН Папа может с/к с/н в/у 1/250 7 шт ОСТАНКИНО</v>
          </cell>
          <cell r="B100" t="str">
            <v>шт</v>
          </cell>
          <cell r="D100">
            <v>402</v>
          </cell>
          <cell r="E100">
            <v>56</v>
          </cell>
          <cell r="F100">
            <v>343</v>
          </cell>
          <cell r="G100">
            <v>0.25</v>
          </cell>
          <cell r="H100" t="e">
            <v>#N/A</v>
          </cell>
          <cell r="I100">
            <v>59</v>
          </cell>
          <cell r="J100">
            <v>-3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11.2</v>
          </cell>
          <cell r="U100">
            <v>30.625000000000004</v>
          </cell>
          <cell r="V100">
            <v>30.625000000000004</v>
          </cell>
          <cell r="Y100">
            <v>0</v>
          </cell>
          <cell r="Z100">
            <v>0</v>
          </cell>
          <cell r="AA100">
            <v>3.8</v>
          </cell>
          <cell r="AB100">
            <v>27</v>
          </cell>
          <cell r="AC100" t="str">
            <v>увел</v>
          </cell>
          <cell r="AD100" t="e">
            <v>#N/A</v>
          </cell>
        </row>
        <row r="101">
          <cell r="A101" t="str">
            <v>БОНУС ДОМАШНИЙ РЕЦЕПТ Коровино 0.5кг 8шт. (6305)</v>
          </cell>
          <cell r="B101" t="str">
            <v>шт</v>
          </cell>
          <cell r="C101">
            <v>43</v>
          </cell>
          <cell r="D101">
            <v>50</v>
          </cell>
          <cell r="E101">
            <v>39</v>
          </cell>
          <cell r="F101">
            <v>54</v>
          </cell>
          <cell r="G101">
            <v>0</v>
          </cell>
          <cell r="H101" t="e">
            <v>#N/A</v>
          </cell>
          <cell r="I101">
            <v>39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7.8</v>
          </cell>
          <cell r="U101">
            <v>6.9230769230769234</v>
          </cell>
          <cell r="V101">
            <v>6.9230769230769234</v>
          </cell>
          <cell r="Y101">
            <v>6.2</v>
          </cell>
          <cell r="Z101">
            <v>5</v>
          </cell>
          <cell r="AA101">
            <v>6.6</v>
          </cell>
          <cell r="AB101">
            <v>2</v>
          </cell>
          <cell r="AC101" t="e">
            <v>#N/A</v>
          </cell>
          <cell r="AD101" t="e">
            <v>#N/A</v>
          </cell>
        </row>
        <row r="102">
          <cell r="A102" t="str">
            <v>БОНУС ДОМАШНИЙ РЕЦЕПТ Коровино вар п/о (5324)</v>
          </cell>
          <cell r="B102" t="str">
            <v>кг</v>
          </cell>
          <cell r="C102">
            <v>30.815000000000001</v>
          </cell>
          <cell r="D102">
            <v>40</v>
          </cell>
          <cell r="E102">
            <v>25.728999999999999</v>
          </cell>
          <cell r="F102">
            <v>45.085999999999999</v>
          </cell>
          <cell r="G102">
            <v>0</v>
          </cell>
          <cell r="H102" t="e">
            <v>#N/A</v>
          </cell>
          <cell r="I102">
            <v>26</v>
          </cell>
          <cell r="J102">
            <v>-0.2710000000000008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5.1457999999999995</v>
          </cell>
          <cell r="U102">
            <v>8.7617085778693315</v>
          </cell>
          <cell r="V102">
            <v>8.7617085778693315</v>
          </cell>
          <cell r="Y102">
            <v>6.7774000000000001</v>
          </cell>
          <cell r="Z102">
            <v>5.9142000000000001</v>
          </cell>
          <cell r="AA102">
            <v>4.7263999999999999</v>
          </cell>
          <cell r="AB102">
            <v>7.9649999999999999</v>
          </cell>
          <cell r="AC102" t="e">
            <v>#N/A</v>
          </cell>
          <cell r="AD102" t="e">
            <v>#N/A</v>
          </cell>
        </row>
        <row r="103">
          <cell r="A103" t="str">
            <v>БОНУС СОЧНЫЕ Папа может сос п/о мгс 1.5*4 (6954)  ОСТАНКИНО</v>
          </cell>
          <cell r="B103" t="str">
            <v>кг</v>
          </cell>
          <cell r="C103">
            <v>615.97699999999998</v>
          </cell>
          <cell r="D103">
            <v>1.5089999999999999</v>
          </cell>
          <cell r="E103">
            <v>258.10500000000002</v>
          </cell>
          <cell r="F103">
            <v>357.87200000000001</v>
          </cell>
          <cell r="G103">
            <v>0</v>
          </cell>
          <cell r="H103" t="e">
            <v>#N/A</v>
          </cell>
          <cell r="I103">
            <v>253</v>
          </cell>
          <cell r="J103">
            <v>5.1050000000000182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51.621000000000002</v>
          </cell>
          <cell r="U103">
            <v>6.9326824354429402</v>
          </cell>
          <cell r="V103">
            <v>6.9326824354429402</v>
          </cell>
          <cell r="Y103">
            <v>11.7272</v>
          </cell>
          <cell r="Z103">
            <v>40.257999999999996</v>
          </cell>
          <cell r="AA103">
            <v>47.487200000000001</v>
          </cell>
          <cell r="AB103">
            <v>135.57599999999999</v>
          </cell>
          <cell r="AC103" t="e">
            <v>#N/A</v>
          </cell>
          <cell r="AD103" t="e">
            <v>#N/A</v>
          </cell>
        </row>
        <row r="104">
          <cell r="A104" t="str">
            <v>БОНУС СОЧНЫЕ сос п/о мгс 0.41кг_UZ (6087)  ОСТАНКИНО</v>
          </cell>
          <cell r="B104" t="str">
            <v>шт</v>
          </cell>
          <cell r="C104">
            <v>772</v>
          </cell>
          <cell r="D104">
            <v>5</v>
          </cell>
          <cell r="E104">
            <v>184</v>
          </cell>
          <cell r="F104">
            <v>588</v>
          </cell>
          <cell r="G104">
            <v>0</v>
          </cell>
          <cell r="H104">
            <v>0</v>
          </cell>
          <cell r="I104">
            <v>190</v>
          </cell>
          <cell r="J104">
            <v>-6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36.799999999999997</v>
          </cell>
          <cell r="U104">
            <v>15.978260869565219</v>
          </cell>
          <cell r="V104">
            <v>15.978260869565219</v>
          </cell>
          <cell r="Y104">
            <v>22.8</v>
          </cell>
          <cell r="Z104">
            <v>43.4</v>
          </cell>
          <cell r="AA104">
            <v>30</v>
          </cell>
          <cell r="AB104">
            <v>58</v>
          </cell>
          <cell r="AC104">
            <v>0</v>
          </cell>
          <cell r="AD10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13.12.2024 - 19.12.2024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3</v>
          </cell>
          <cell r="F7">
            <v>3</v>
          </cell>
        </row>
        <row r="8">
          <cell r="A8" t="str">
            <v xml:space="preserve"> 004   Колбаса Вязанка со шпиком, вектор ВЕС, ПОКОМ</v>
          </cell>
          <cell r="D8">
            <v>3</v>
          </cell>
          <cell r="F8">
            <v>3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7</v>
          </cell>
          <cell r="F9">
            <v>480.38400000000001</v>
          </cell>
        </row>
        <row r="10">
          <cell r="A10" t="str">
            <v xml:space="preserve"> 011  Колбаса Салями Финская, Вязанка фиброуз в/у, ПОКОМ</v>
          </cell>
          <cell r="D10">
            <v>3</v>
          </cell>
          <cell r="F10">
            <v>3</v>
          </cell>
        </row>
        <row r="11">
          <cell r="A11" t="str">
            <v xml:space="preserve"> 013  Сардельки Вязанка Стародворские NDX, ВЕС.  ПОКОМ</v>
          </cell>
          <cell r="D11">
            <v>3</v>
          </cell>
          <cell r="F11">
            <v>3</v>
          </cell>
        </row>
        <row r="12">
          <cell r="A12" t="str">
            <v xml:space="preserve"> 014  Сардельки Вязанка Стародворские, СЕМЕЙНАЯ УПАКОВКА, ВЕС, ТМ Стародворские колбасы</v>
          </cell>
          <cell r="D12">
            <v>3</v>
          </cell>
          <cell r="F12">
            <v>3</v>
          </cell>
        </row>
        <row r="13">
          <cell r="A13" t="str">
            <v xml:space="preserve"> 015  Сосиски Венские, Вязанка ВЕС. ПОКОМ</v>
          </cell>
          <cell r="D13">
            <v>3</v>
          </cell>
          <cell r="F13">
            <v>3</v>
          </cell>
        </row>
        <row r="14">
          <cell r="A14" t="str">
            <v xml:space="preserve"> 016  Сосиски Вязанка Молочные, Вязанка вискофан  ВЕС.ПОКОМ</v>
          </cell>
          <cell r="D14">
            <v>7.85</v>
          </cell>
          <cell r="F14">
            <v>475.92099999999999</v>
          </cell>
        </row>
        <row r="15">
          <cell r="A15" t="str">
            <v xml:space="preserve"> 017  Сосиски Вязанка Сливочные, Вязанка амицел ВЕС.ПОКОМ</v>
          </cell>
          <cell r="D15">
            <v>14.95</v>
          </cell>
          <cell r="F15">
            <v>1636.8130000000001</v>
          </cell>
        </row>
        <row r="16">
          <cell r="A16" t="str">
            <v xml:space="preserve"> 018  Сосиски Рубленые, Вязанка вискофан  ВЕС.ПОКОМ</v>
          </cell>
          <cell r="D16">
            <v>3</v>
          </cell>
          <cell r="F16">
            <v>3</v>
          </cell>
        </row>
        <row r="17">
          <cell r="A17" t="str">
            <v xml:space="preserve"> 019  Сардельки Вязанка Стародворские н/о, черева, ВЕС.  ПОКОМ</v>
          </cell>
          <cell r="D17">
            <v>3</v>
          </cell>
          <cell r="F17">
            <v>3</v>
          </cell>
        </row>
        <row r="18">
          <cell r="A18" t="str">
            <v xml:space="preserve"> 020  Ветчина Столичная Вязанка, вектор 0.5кг, ПОКОМ</v>
          </cell>
          <cell r="D18">
            <v>2</v>
          </cell>
          <cell r="F18">
            <v>2</v>
          </cell>
        </row>
        <row r="19">
          <cell r="A19" t="str">
            <v xml:space="preserve"> 021  Колбаса Вязанка с индейкой, вектор 0,45 кг, ПОКОМ</v>
          </cell>
          <cell r="D19">
            <v>3</v>
          </cell>
          <cell r="F19">
            <v>3</v>
          </cell>
        </row>
        <row r="20">
          <cell r="A20" t="str">
            <v xml:space="preserve"> 022  Колбаса Вязанка со шпиком, вектор 0,5кг, ПОКОМ</v>
          </cell>
          <cell r="D20">
            <v>3</v>
          </cell>
          <cell r="F20">
            <v>3</v>
          </cell>
        </row>
        <row r="21">
          <cell r="A21" t="str">
            <v xml:space="preserve"> 023  Колбаса Докторская ГОСТ, Вязанка вектор, 0,4 кг, ПОКОМ</v>
          </cell>
          <cell r="D21">
            <v>508</v>
          </cell>
          <cell r="F21">
            <v>2718</v>
          </cell>
        </row>
        <row r="22">
          <cell r="A22" t="str">
            <v xml:space="preserve"> 025  Колбаса Молочная стародворская, Вязанка вектор 0,5 кг,ПОКОМ</v>
          </cell>
          <cell r="D22">
            <v>3</v>
          </cell>
          <cell r="F22">
            <v>3</v>
          </cell>
        </row>
        <row r="23">
          <cell r="A23" t="str">
            <v xml:space="preserve"> 027  Колбаса Сервелат Столичный, Вязанка фиброуз в/у, 0.35кг, ПОКОМ</v>
          </cell>
          <cell r="D23">
            <v>3</v>
          </cell>
          <cell r="F23">
            <v>3</v>
          </cell>
        </row>
        <row r="24">
          <cell r="A24" t="str">
            <v xml:space="preserve"> 029  Сосиски Венские, Вязанка NDX МГС, 0.5кг, ПОКОМ</v>
          </cell>
          <cell r="D24">
            <v>3</v>
          </cell>
          <cell r="F24">
            <v>3</v>
          </cell>
        </row>
        <row r="25">
          <cell r="A25" t="str">
            <v xml:space="preserve"> 030  Сосиски Вязанка Молочные, Вязанка вискофан МГС, 0.45кг, ПОКОМ</v>
          </cell>
          <cell r="D25">
            <v>1181</v>
          </cell>
          <cell r="F25">
            <v>4538</v>
          </cell>
        </row>
        <row r="26">
          <cell r="A26" t="str">
            <v xml:space="preserve"> 031  Сосиски Вязанка Сливочные, Вязанка амицел МГС, 0.33кг, ТМ Стародворские колбасы</v>
          </cell>
          <cell r="D26">
            <v>3</v>
          </cell>
          <cell r="F26">
            <v>3</v>
          </cell>
        </row>
        <row r="27">
          <cell r="A27" t="str">
            <v xml:space="preserve"> 032  Сосиски Вязанка Сливочные, Вязанка амицел МГС, 0.45кг, ПОКОМ</v>
          </cell>
          <cell r="D27">
            <v>29</v>
          </cell>
          <cell r="F27">
            <v>3075</v>
          </cell>
        </row>
        <row r="28">
          <cell r="A28" t="str">
            <v xml:space="preserve"> 035  Колбаса Сервелат Запекуша с говядиной, Вязанка 0,35кг,  ПОКОМ</v>
          </cell>
          <cell r="D28">
            <v>3</v>
          </cell>
          <cell r="F28">
            <v>4</v>
          </cell>
        </row>
        <row r="29">
          <cell r="A29" t="str">
            <v xml:space="preserve"> 036  Колбаса Сервелат Запекуша с сочным окороком, Вязанка 0,35кг,  ПОКОМ</v>
          </cell>
          <cell r="D29">
            <v>3</v>
          </cell>
          <cell r="F29">
            <v>4</v>
          </cell>
        </row>
        <row r="30">
          <cell r="A30" t="str">
            <v xml:space="preserve"> 040  Ветчина Дугушка ТМ Стародворье, вектор в/у, 0,4кг    ПОКОМ</v>
          </cell>
          <cell r="D30">
            <v>3</v>
          </cell>
          <cell r="F30">
            <v>3</v>
          </cell>
        </row>
        <row r="31">
          <cell r="A31" t="str">
            <v xml:space="preserve"> 043  Ветчина Нежная ТМ Особый рецепт, п/а, 0,4кг    ПОКОМ</v>
          </cell>
          <cell r="D31">
            <v>3</v>
          </cell>
          <cell r="F31">
            <v>47</v>
          </cell>
        </row>
        <row r="32">
          <cell r="A32" t="str">
            <v xml:space="preserve"> 047  Кол Баварская, белков.обол. в термоусад. пакете 0.17 кг, ТМ Стародворье  ПОКОМ</v>
          </cell>
          <cell r="D32">
            <v>8</v>
          </cell>
          <cell r="F32">
            <v>310</v>
          </cell>
        </row>
        <row r="33">
          <cell r="A33" t="str">
            <v xml:space="preserve"> 054  Колбаса вареная Филейбургская с филе сочного окорока, 0,45 кг, БАВАРУШКА ПОКОМ</v>
          </cell>
          <cell r="D33">
            <v>3</v>
          </cell>
          <cell r="F33">
            <v>3</v>
          </cell>
        </row>
        <row r="34">
          <cell r="A34" t="str">
            <v xml:space="preserve"> 062  Колбаса Кракушка пряная с сальцем, 0.3кг в/у п/к, БАВАРУШКА ПОКОМ</v>
          </cell>
          <cell r="F34">
            <v>288</v>
          </cell>
        </row>
        <row r="35">
          <cell r="A35" t="str">
            <v xml:space="preserve"> 074  Колбаса Салями Баварушка, в/у 0.35 кг срез, ТМ Стародворье ПОКОМ</v>
          </cell>
          <cell r="D35">
            <v>3</v>
          </cell>
          <cell r="F35">
            <v>3</v>
          </cell>
        </row>
        <row r="36">
          <cell r="A36" t="str">
            <v xml:space="preserve"> 078  Колбаса Сервелат Зернистый, ПОКОМ 0.35 кг,ПОКОМ</v>
          </cell>
          <cell r="D36">
            <v>3</v>
          </cell>
          <cell r="F36">
            <v>3</v>
          </cell>
        </row>
        <row r="37">
          <cell r="A37" t="str">
            <v xml:space="preserve"> 083  Колбаса Швейцарская 0,17 кг., ШТ., сырокопченая   ПОКОМ</v>
          </cell>
          <cell r="D37">
            <v>24</v>
          </cell>
          <cell r="F37">
            <v>1656</v>
          </cell>
        </row>
        <row r="38">
          <cell r="A38" t="str">
            <v xml:space="preserve"> 086  Колбаски Шашлычные, 0.4кг ядрена копоть ПОКОМ</v>
          </cell>
          <cell r="D38">
            <v>3</v>
          </cell>
          <cell r="F38">
            <v>3</v>
          </cell>
        </row>
        <row r="39">
          <cell r="A39" t="str">
            <v xml:space="preserve"> 090  Мини-салями со вкусом бекона,  0.05кг, ядрена копоть   ПОКОМ</v>
          </cell>
          <cell r="D39">
            <v>3</v>
          </cell>
          <cell r="F39">
            <v>3</v>
          </cell>
        </row>
        <row r="40">
          <cell r="A40" t="str">
            <v xml:space="preserve"> 092  Сосиски Баварские с сыром,  0.42кг,ПОКОМ</v>
          </cell>
          <cell r="D40">
            <v>3</v>
          </cell>
          <cell r="F40">
            <v>3</v>
          </cell>
        </row>
        <row r="41">
          <cell r="A41" t="str">
            <v xml:space="preserve"> 093  Сосиски Баварские с сыром, БАВАРУШКИ МГС 0.42кг, ТМ Стародворье    ПОКОМ</v>
          </cell>
          <cell r="D41">
            <v>3</v>
          </cell>
          <cell r="F41">
            <v>3</v>
          </cell>
        </row>
        <row r="42">
          <cell r="A42" t="str">
            <v xml:space="preserve"> 094  Сосиски Баварские,  0.35кг, ТМ Колбасный стандарт ПОКОМ</v>
          </cell>
          <cell r="F42">
            <v>2</v>
          </cell>
        </row>
        <row r="43">
          <cell r="A43" t="str">
            <v xml:space="preserve"> 102  Сосиски Ганноверские, амилюкс МГС, 0.6кг, ТМ Стародворье    ПОКОМ</v>
          </cell>
          <cell r="D43">
            <v>3</v>
          </cell>
          <cell r="F43">
            <v>3</v>
          </cell>
        </row>
        <row r="44">
          <cell r="A44" t="str">
            <v xml:space="preserve"> 106  Сосиски С горчицей, 0.42кг, ядрена копоть ПОКОМ</v>
          </cell>
          <cell r="D44">
            <v>3</v>
          </cell>
          <cell r="F44">
            <v>3</v>
          </cell>
        </row>
        <row r="45">
          <cell r="A45" t="str">
            <v xml:space="preserve"> 108  Сосиски С сыром,  0.42кг,ядрена копоть ПОКОМ</v>
          </cell>
          <cell r="D45">
            <v>3</v>
          </cell>
          <cell r="F45">
            <v>3</v>
          </cell>
        </row>
        <row r="46">
          <cell r="A46" t="str">
            <v xml:space="preserve"> 114  Сосиски Филейбургские с филе сочного окорока, 0,55 кг, БАВАРУШКА ПОКОМ</v>
          </cell>
          <cell r="D46">
            <v>3</v>
          </cell>
          <cell r="F46">
            <v>3</v>
          </cell>
        </row>
        <row r="47">
          <cell r="A47" t="str">
            <v xml:space="preserve"> 115  Колбаса Салями Филейбургская зернистая, в/у 0,35 кг срез, БАВАРУШКА ПОКОМ</v>
          </cell>
          <cell r="D47">
            <v>3</v>
          </cell>
          <cell r="F47">
            <v>483</v>
          </cell>
        </row>
        <row r="48">
          <cell r="A48" t="str">
            <v xml:space="preserve"> 116  Колбаса Балыкбургская с копченым балыком, в/у 0,35 кг срез, БАВАРУШКА ПОКОМ</v>
          </cell>
          <cell r="D48">
            <v>45</v>
          </cell>
          <cell r="F48">
            <v>193</v>
          </cell>
        </row>
        <row r="49">
          <cell r="A49" t="str">
            <v xml:space="preserve"> 117  Колбаса Сервелат Филейбургский с ароматными пряностями, в/у 0,35 кг срез, БАВАРУШКА ПОКОМ</v>
          </cell>
          <cell r="D49">
            <v>19</v>
          </cell>
          <cell r="F49">
            <v>365</v>
          </cell>
        </row>
        <row r="50">
          <cell r="A50" t="str">
            <v xml:space="preserve"> 118  Колбаса Сервелат Филейбургский с филе сочного окорока, в/у 0,35 кг срез, БАВАРУШКА ПОКОМ</v>
          </cell>
          <cell r="D50">
            <v>4</v>
          </cell>
          <cell r="F50">
            <v>740</v>
          </cell>
        </row>
        <row r="51">
          <cell r="A51" t="str">
            <v xml:space="preserve"> 119  Паштет печеночный Гусь со вкусом гусиного мяса, 0,1 кг ПОКОМ</v>
          </cell>
          <cell r="D51">
            <v>6</v>
          </cell>
          <cell r="F51">
            <v>6</v>
          </cell>
        </row>
        <row r="52">
          <cell r="A52" t="str">
            <v xml:space="preserve"> 120  Паштет печеночный Копченый бекон со вкусом копченого бекона 0,1 кг ПОКОМ</v>
          </cell>
          <cell r="D52">
            <v>6</v>
          </cell>
          <cell r="F52">
            <v>6</v>
          </cell>
        </row>
        <row r="53">
          <cell r="A53" t="str">
            <v xml:space="preserve"> 200  Ветчина Дугушка ТМ Стародворье, вектор в/у    ПОКОМ</v>
          </cell>
          <cell r="D53">
            <v>6.5</v>
          </cell>
          <cell r="F53">
            <v>423.60300000000001</v>
          </cell>
        </row>
        <row r="54">
          <cell r="A54" t="str">
            <v xml:space="preserve"> 201  Ветчина Нежная ТМ Особый рецепт, (2,5кг), ПОКОМ</v>
          </cell>
          <cell r="D54">
            <v>13.1</v>
          </cell>
          <cell r="F54">
            <v>5509.7879999999996</v>
          </cell>
        </row>
        <row r="55">
          <cell r="A55" t="str">
            <v xml:space="preserve"> 203  Ветчина Нежная, ВЕС п/а ср.батон, ТМ КОЛБАСНЫЙ СТАНДАРТ ПОКОМ</v>
          </cell>
          <cell r="D55">
            <v>3</v>
          </cell>
          <cell r="F55">
            <v>3</v>
          </cell>
        </row>
        <row r="56">
          <cell r="A56" t="str">
            <v xml:space="preserve"> 207  ВСД Колбаса Княжеская, ВЕС.    </v>
          </cell>
          <cell r="D56">
            <v>3</v>
          </cell>
          <cell r="F56">
            <v>3</v>
          </cell>
        </row>
        <row r="57">
          <cell r="A57" t="str">
            <v xml:space="preserve"> 210  Колбаса Баварушка с грудинкой, ВЕС, фиброуз в/у, ТМ Стародворье ПОКОМ</v>
          </cell>
          <cell r="D57">
            <v>3</v>
          </cell>
          <cell r="F57">
            <v>3</v>
          </cell>
        </row>
        <row r="58">
          <cell r="A58" t="str">
            <v xml:space="preserve"> 211  Колбаса Баварушка с душистым чесноком, ВЕС, фиброуз в/у, ТМ Стародворье ПОКОМ</v>
          </cell>
          <cell r="D58">
            <v>3</v>
          </cell>
          <cell r="F58">
            <v>3</v>
          </cell>
        </row>
        <row r="59">
          <cell r="A59" t="str">
            <v xml:space="preserve"> 215  Колбаса Докторская ГОСТ Дугушка, ВЕС, ТМ Стародворье ПОКОМ</v>
          </cell>
          <cell r="D59">
            <v>8.7520000000000007</v>
          </cell>
          <cell r="F59">
            <v>340.42200000000003</v>
          </cell>
        </row>
        <row r="60">
          <cell r="A60" t="str">
            <v xml:space="preserve"> 216  Колбаса Докторская ГОСТ, фиброуз ВАКУУМ ВЕС, ТМ Стародворье ПОКОМ</v>
          </cell>
          <cell r="D60">
            <v>3</v>
          </cell>
          <cell r="F60">
            <v>3</v>
          </cell>
        </row>
        <row r="61">
          <cell r="A61" t="str">
            <v xml:space="preserve"> 219  Колбаса Докторская Особая ТМ Особый рецепт, ВЕС  ПОКОМ</v>
          </cell>
          <cell r="D61">
            <v>19</v>
          </cell>
          <cell r="F61">
            <v>1552.1420000000001</v>
          </cell>
        </row>
        <row r="62">
          <cell r="A62" t="str">
            <v xml:space="preserve"> 221  Колбаса Докторская по-стародворски, натурин в/у, ВЕС, ТМ Стародворье ПОКОМ</v>
          </cell>
          <cell r="D62">
            <v>3</v>
          </cell>
          <cell r="F62">
            <v>3</v>
          </cell>
        </row>
        <row r="63">
          <cell r="A63" t="str">
            <v xml:space="preserve"> 225  Колбаса Дугушка со шпиком, ВЕС, ТМ Стародворье   ПОКОМ</v>
          </cell>
          <cell r="D63">
            <v>3</v>
          </cell>
          <cell r="F63">
            <v>3</v>
          </cell>
        </row>
        <row r="64">
          <cell r="A64" t="str">
            <v xml:space="preserve"> 226  Колбаса Княжеская, с/к белков.обол в термоусад. пакете, ВЕС, ТМ Стародворье ПОКОМ</v>
          </cell>
          <cell r="D64">
            <v>3</v>
          </cell>
          <cell r="F64">
            <v>3</v>
          </cell>
        </row>
        <row r="65">
          <cell r="A65" t="str">
            <v xml:space="preserve"> 227  Колбаса Любительская стародворская, ВЕС, ВАКУУМ фиброуз, ТМ Стародворье ПОКОМ</v>
          </cell>
          <cell r="D65">
            <v>3</v>
          </cell>
          <cell r="F65">
            <v>3</v>
          </cell>
        </row>
        <row r="66">
          <cell r="A66" t="str">
            <v xml:space="preserve"> 229  Колбаса Молочная Дугушка, в/у, ВЕС, ТМ Стародворье   ПОКОМ</v>
          </cell>
          <cell r="D66">
            <v>7.2</v>
          </cell>
          <cell r="F66">
            <v>514.58600000000001</v>
          </cell>
        </row>
        <row r="67">
          <cell r="A67" t="str">
            <v xml:space="preserve"> 230  Колбаса Молочная Особая ТМ Особый рецепт, п/а, ВЕС. ПОКОМ</v>
          </cell>
          <cell r="D67">
            <v>6.4779999999999998</v>
          </cell>
          <cell r="F67">
            <v>6.4779999999999998</v>
          </cell>
        </row>
        <row r="68">
          <cell r="A68" t="str">
            <v xml:space="preserve"> 235  Колбаса Особая ТМ Особый рецепт, ВЕС, ТМ Стародворье ПОКОМ</v>
          </cell>
          <cell r="D68">
            <v>4</v>
          </cell>
          <cell r="F68">
            <v>14</v>
          </cell>
        </row>
        <row r="69">
          <cell r="A69" t="str">
            <v xml:space="preserve"> 236  Колбаса Рубленая ЗАПЕЧ. Дугушка ТМ Стародворье, вектор, в/к    ПОКОМ</v>
          </cell>
          <cell r="D69">
            <v>6.3</v>
          </cell>
          <cell r="F69">
            <v>224.99199999999999</v>
          </cell>
        </row>
        <row r="70">
          <cell r="A70" t="str">
            <v xml:space="preserve"> 237  Колбаса Русская по-стародворски, ВЕС.  ПОКОМ</v>
          </cell>
          <cell r="D70">
            <v>3</v>
          </cell>
          <cell r="F70">
            <v>3</v>
          </cell>
        </row>
        <row r="71">
          <cell r="A71" t="str">
            <v xml:space="preserve"> 239  Колбаса Салями запеч Дугушка, оболочка вектор, ВЕС, ТМ Стародворье  ПОКОМ</v>
          </cell>
          <cell r="D71">
            <v>9.15</v>
          </cell>
          <cell r="F71">
            <v>240.28299999999999</v>
          </cell>
        </row>
        <row r="72">
          <cell r="A72" t="str">
            <v xml:space="preserve"> 240  Колбаса Салями охотничья, ВЕС. ПОКОМ</v>
          </cell>
          <cell r="D72">
            <v>3.7</v>
          </cell>
          <cell r="F72">
            <v>40.975000000000001</v>
          </cell>
        </row>
        <row r="73">
          <cell r="A73" t="str">
            <v xml:space="preserve"> 241  Колбаса Сервелат Баварушка с сочным окороком,  ВЕС, БАВАРУШКА ПОКОМ</v>
          </cell>
          <cell r="D73">
            <v>3</v>
          </cell>
          <cell r="F73">
            <v>3</v>
          </cell>
        </row>
        <row r="74">
          <cell r="A74" t="str">
            <v xml:space="preserve"> 242  Колбаса Сервелат ЗАПЕЧ.Дугушка ТМ Стародворье, вектор, в/к     ПОКОМ</v>
          </cell>
          <cell r="D74">
            <v>7.8520000000000003</v>
          </cell>
          <cell r="F74">
            <v>495.19900000000001</v>
          </cell>
        </row>
        <row r="75">
          <cell r="A75" t="str">
            <v xml:space="preserve"> 244  Колбаса Сервелат Кремлевский, ВЕС. ПОКОМ</v>
          </cell>
          <cell r="D75">
            <v>3</v>
          </cell>
          <cell r="F75">
            <v>3</v>
          </cell>
        </row>
        <row r="76">
          <cell r="A76" t="str">
            <v xml:space="preserve"> 246  Колбаса Стародворская,ТС Старый двор  ПОКОМ</v>
          </cell>
          <cell r="D76">
            <v>3</v>
          </cell>
          <cell r="F76">
            <v>3</v>
          </cell>
        </row>
        <row r="77">
          <cell r="A77" t="str">
            <v xml:space="preserve"> 247  Сардельки Нежные, ВЕС.  ПОКОМ</v>
          </cell>
          <cell r="D77">
            <v>3</v>
          </cell>
          <cell r="F77">
            <v>165.684</v>
          </cell>
        </row>
        <row r="78">
          <cell r="A78" t="str">
            <v xml:space="preserve"> 248  Сардельки Сочные ТМ Особый рецепт,   ПОКОМ</v>
          </cell>
          <cell r="D78">
            <v>5.3</v>
          </cell>
          <cell r="F78">
            <v>158.65199999999999</v>
          </cell>
        </row>
        <row r="79">
          <cell r="A79" t="str">
            <v xml:space="preserve"> 249  Сардельки Сочные, ПОКОМ</v>
          </cell>
          <cell r="D79">
            <v>3</v>
          </cell>
          <cell r="F79">
            <v>3</v>
          </cell>
        </row>
        <row r="80">
          <cell r="A80" t="str">
            <v xml:space="preserve"> 250  Сардельки стародворские с говядиной в обол. NDX, ВЕС. ПОКОМ</v>
          </cell>
          <cell r="D80">
            <v>10.951000000000001</v>
          </cell>
          <cell r="F80">
            <v>1179.9100000000001</v>
          </cell>
        </row>
        <row r="81">
          <cell r="A81" t="str">
            <v xml:space="preserve"> 251  Сосиски Баварские, ВЕС.  ПОКОМ</v>
          </cell>
          <cell r="D81">
            <v>3</v>
          </cell>
          <cell r="F81">
            <v>3</v>
          </cell>
        </row>
        <row r="82">
          <cell r="A82" t="str">
            <v xml:space="preserve"> 253  Сосиски Ганноверские   ПОКОМ</v>
          </cell>
          <cell r="D82">
            <v>3</v>
          </cell>
          <cell r="F82">
            <v>3</v>
          </cell>
        </row>
        <row r="83">
          <cell r="A83" t="str">
            <v xml:space="preserve"> 254 Сосиски Датские, ВЕС, ТМ КОЛБАСНЫЙ СТАНДАРТ ПОКОМ</v>
          </cell>
          <cell r="D83">
            <v>3</v>
          </cell>
          <cell r="F83">
            <v>4.3010000000000002</v>
          </cell>
        </row>
        <row r="84">
          <cell r="A84" t="str">
            <v xml:space="preserve"> 255  Сосиски Молочные для завтрака ТМ Особый рецепт, п/а МГС, ВЕС, ТМ Стародворье  ПОКОМ</v>
          </cell>
          <cell r="F84">
            <v>100.762</v>
          </cell>
        </row>
        <row r="85">
          <cell r="A85" t="str">
            <v xml:space="preserve"> 257  Сосиски Молочные оригинальные ТМ Особый рецепт, ВЕС.   ПОКОМ</v>
          </cell>
          <cell r="F85">
            <v>98.853999999999999</v>
          </cell>
        </row>
        <row r="86">
          <cell r="A86" t="str">
            <v xml:space="preserve"> 258  Сосиски Молочные по-стародворски, амицел МГС, ВЕС, ТМ Стародворье ПОКОМ</v>
          </cell>
          <cell r="D86">
            <v>3</v>
          </cell>
          <cell r="F86">
            <v>3</v>
          </cell>
        </row>
        <row r="87">
          <cell r="A87" t="str">
            <v xml:space="preserve"> 259  Сосиски Сливочные Дугушка, ВЕС.   ПОКОМ</v>
          </cell>
          <cell r="D87">
            <v>3</v>
          </cell>
          <cell r="F87">
            <v>3</v>
          </cell>
        </row>
        <row r="88">
          <cell r="A88" t="str">
            <v xml:space="preserve"> 262  Сосиски Филейбургские, ВЕС, ТС Баварушка  ПОКОМ</v>
          </cell>
          <cell r="D88">
            <v>3</v>
          </cell>
          <cell r="F88">
            <v>3</v>
          </cell>
        </row>
        <row r="89">
          <cell r="A89" t="str">
            <v xml:space="preserve"> 263  Шпикачки Стародворские, ВЕС.  ПОКОМ</v>
          </cell>
          <cell r="F89">
            <v>109.902</v>
          </cell>
        </row>
        <row r="90">
          <cell r="A90" t="str">
            <v xml:space="preserve"> 265  Колбаса Балыкбургская, ВЕС, ТМ Баварушка  ПОКОМ</v>
          </cell>
          <cell r="D90">
            <v>0.7</v>
          </cell>
          <cell r="F90">
            <v>69.051000000000002</v>
          </cell>
        </row>
        <row r="91">
          <cell r="A91" t="str">
            <v xml:space="preserve"> 266  Колбаса Филейбургская с сочным окороком, ВЕС, ТМ Баварушка  ПОКОМ</v>
          </cell>
          <cell r="D91">
            <v>3.7</v>
          </cell>
          <cell r="F91">
            <v>100.94499999999999</v>
          </cell>
        </row>
        <row r="92">
          <cell r="A92" t="str">
            <v xml:space="preserve"> 267  Колбаса Салями Филейбургская зернистая, оболочка фиброуз, ВЕС, ТМ Баварушка  ПОКОМ</v>
          </cell>
          <cell r="D92">
            <v>0.7</v>
          </cell>
          <cell r="F92">
            <v>94.016000000000005</v>
          </cell>
        </row>
        <row r="93">
          <cell r="A93" t="str">
            <v xml:space="preserve"> 270  Колбаса Сервелат Филейный ТМ Особый Рецепт, ВЕС. ПОКОМ</v>
          </cell>
          <cell r="D93">
            <v>6</v>
          </cell>
          <cell r="F93">
            <v>6</v>
          </cell>
        </row>
        <row r="94">
          <cell r="A94" t="str">
            <v xml:space="preserve"> 271  Колбаса Сервелат Левантский ТМ Особый Рецепт, ВЕС. ПОКОМ</v>
          </cell>
          <cell r="D94">
            <v>5</v>
          </cell>
          <cell r="F94">
            <v>5</v>
          </cell>
        </row>
        <row r="95">
          <cell r="A95" t="str">
            <v xml:space="preserve"> 272  Колбаса Сервелат Филедворский, фиброуз, в/у 0,35 кг срез,  ПОКОМ</v>
          </cell>
          <cell r="D95">
            <v>2</v>
          </cell>
          <cell r="F95">
            <v>1740</v>
          </cell>
        </row>
        <row r="96">
          <cell r="A96" t="str">
            <v xml:space="preserve"> 273  Сосиски Сочинки с сочной грудинкой, МГС 0.4кг,   ПОКОМ</v>
          </cell>
          <cell r="D96">
            <v>804</v>
          </cell>
          <cell r="F96">
            <v>3024</v>
          </cell>
        </row>
        <row r="97">
          <cell r="A97" t="str">
            <v xml:space="preserve"> 274  Колбаса полусухая Стародворская 0,17 кг., ШТ.,   ПОКОМ</v>
          </cell>
          <cell r="D97">
            <v>5</v>
          </cell>
          <cell r="F97">
            <v>5</v>
          </cell>
        </row>
        <row r="98">
          <cell r="A98" t="str">
            <v xml:space="preserve"> 275  Колбаса полусухая Царедворская 0,15 кг., ШТ.,   ПОКОМ</v>
          </cell>
          <cell r="D98">
            <v>5</v>
          </cell>
          <cell r="F98">
            <v>5</v>
          </cell>
        </row>
        <row r="99">
          <cell r="A99" t="str">
            <v xml:space="preserve"> 276  Колбаса Сливушка ТМ Вязанка в оболочке полиамид 0,45 кг  ПОКОМ</v>
          </cell>
          <cell r="D99">
            <v>2521</v>
          </cell>
          <cell r="F99">
            <v>6148</v>
          </cell>
        </row>
        <row r="100">
          <cell r="A100" t="str">
            <v xml:space="preserve"> 277  Колбаса Мясорубская ТМ Стародворье с сочной грудинкой , 0,35 кг срез  ПОКОМ</v>
          </cell>
          <cell r="D100">
            <v>3</v>
          </cell>
          <cell r="F100">
            <v>3</v>
          </cell>
        </row>
        <row r="101">
          <cell r="A101" t="str">
            <v xml:space="preserve"> 278  Сосиски Сочинки с сочным окороком, МГС 0.4кг,   ПОКОМ</v>
          </cell>
          <cell r="D101">
            <v>3</v>
          </cell>
          <cell r="F101">
            <v>3</v>
          </cell>
        </row>
        <row r="102">
          <cell r="A102" t="str">
            <v xml:space="preserve"> 280  Ветчина Вязанка с индейкой, вектор, ВЕС, ТМ Стародворские колбасы   ПОКОМ</v>
          </cell>
          <cell r="D102">
            <v>3</v>
          </cell>
          <cell r="F102">
            <v>3</v>
          </cell>
        </row>
        <row r="103">
          <cell r="A103" t="str">
            <v xml:space="preserve"> 283  Сосиски Сочинки, ВЕС, ТМ Стародворье ПОКОМ</v>
          </cell>
          <cell r="D103">
            <v>8.35</v>
          </cell>
          <cell r="F103">
            <v>578.14400000000001</v>
          </cell>
        </row>
        <row r="104">
          <cell r="A104" t="str">
            <v xml:space="preserve"> 285  Паштет печеночный со слив.маслом ТМ Стародворье ламистер 0,1 кг  ПОКОМ</v>
          </cell>
          <cell r="D104">
            <v>4</v>
          </cell>
          <cell r="F104">
            <v>504</v>
          </cell>
        </row>
        <row r="105">
          <cell r="A105" t="str">
            <v xml:space="preserve"> 287  Ветчина Вязанка с индейкой, вектор 0,45 кг, ТМ Стародворские колбасы  ПОКОМ</v>
          </cell>
          <cell r="D105">
            <v>3</v>
          </cell>
          <cell r="F105">
            <v>3</v>
          </cell>
        </row>
        <row r="106">
          <cell r="A106" t="str">
            <v xml:space="preserve"> 289  Ветчина Запекуша с сочным окороком, Вязанка 0,42кг,  ПОКОМ</v>
          </cell>
          <cell r="D106">
            <v>3</v>
          </cell>
          <cell r="F106">
            <v>4</v>
          </cell>
        </row>
        <row r="107">
          <cell r="A107" t="str">
            <v xml:space="preserve"> 290  Колбаса Царедворская, 0,4кг ТМ Стародворье  Поком</v>
          </cell>
          <cell r="D107">
            <v>3</v>
          </cell>
          <cell r="F107">
            <v>3</v>
          </cell>
        </row>
        <row r="108">
          <cell r="A108" t="str">
            <v xml:space="preserve"> 296  Колбаса Мясорубская с рубленой грудинкой 0,35кг срез ТМ Стародворье  ПОКОМ</v>
          </cell>
          <cell r="D108">
            <v>14</v>
          </cell>
          <cell r="F108">
            <v>1211</v>
          </cell>
        </row>
        <row r="109">
          <cell r="A109" t="str">
            <v xml:space="preserve"> 297  Колбаса Мясорубская с рубленой грудинкой ВЕС ТМ Стародворье  ПОКОМ</v>
          </cell>
          <cell r="D109">
            <v>5.3</v>
          </cell>
          <cell r="F109">
            <v>227.75200000000001</v>
          </cell>
        </row>
        <row r="110">
          <cell r="A110" t="str">
            <v xml:space="preserve"> 301  Сосиски Сочинки по-баварски с сыром,  0.4кг, ТМ Стародворье  ПОКОМ</v>
          </cell>
          <cell r="D110">
            <v>19</v>
          </cell>
          <cell r="F110">
            <v>1523</v>
          </cell>
        </row>
        <row r="111">
          <cell r="A111" t="str">
            <v xml:space="preserve"> 302  Сосиски Сочинки по-баварски,  0.4кг, ТМ Стародворье  ПОКОМ</v>
          </cell>
          <cell r="D111">
            <v>31</v>
          </cell>
          <cell r="F111">
            <v>2889</v>
          </cell>
        </row>
        <row r="112">
          <cell r="A112" t="str">
            <v xml:space="preserve"> 303  Колбаса Мясорубская ТМ Стародворье с рубленой грудинкой в/у 0,4 кг срез  ПОКОМ</v>
          </cell>
          <cell r="D112">
            <v>3</v>
          </cell>
          <cell r="F112">
            <v>3</v>
          </cell>
        </row>
        <row r="113">
          <cell r="A113" t="str">
            <v xml:space="preserve"> 304  Колбаса Салями Мясорубская с рубленным шпиком ВЕС ТМ Стародворье  ПОКОМ</v>
          </cell>
          <cell r="D113">
            <v>3.85</v>
          </cell>
          <cell r="F113">
            <v>86.584999999999994</v>
          </cell>
        </row>
        <row r="114">
          <cell r="A114" t="str">
            <v xml:space="preserve"> 305  Колбаса Сервелат Мясорубский с мелкорубленным окороком в/у  ТМ Стародворье ВЕС   ПОКОМ</v>
          </cell>
          <cell r="D114">
            <v>3.85</v>
          </cell>
          <cell r="F114">
            <v>212.33799999999999</v>
          </cell>
        </row>
        <row r="115">
          <cell r="A115" t="str">
            <v xml:space="preserve"> 306  Колбаса Салями Мясорубская с рубленым шпиком 0,35 кг срез ТМ Стародворье   Поком</v>
          </cell>
          <cell r="D115">
            <v>13</v>
          </cell>
          <cell r="F115">
            <v>1155</v>
          </cell>
        </row>
        <row r="116">
          <cell r="A116" t="str">
            <v xml:space="preserve"> 307  Колбаса Сервелат Мясорубский с мелкорубленным окороком 0,35 кг срез ТМ Стародворье   Поком</v>
          </cell>
          <cell r="D116">
            <v>16</v>
          </cell>
          <cell r="F116">
            <v>1904</v>
          </cell>
        </row>
        <row r="117">
          <cell r="A117" t="str">
            <v xml:space="preserve"> 309  Сосиски Сочинки с сыром 0,4 кг ТМ Стародворье  ПОКОМ</v>
          </cell>
          <cell r="D117">
            <v>14</v>
          </cell>
          <cell r="F117">
            <v>998</v>
          </cell>
        </row>
        <row r="118">
          <cell r="A118" t="str">
            <v xml:space="preserve"> 312  Ветчина Филейская ВЕС ТМ  Вязанка ТС Столичная  ПОКОМ</v>
          </cell>
          <cell r="D118">
            <v>4.4000000000000004</v>
          </cell>
          <cell r="F118">
            <v>312.01299999999998</v>
          </cell>
        </row>
        <row r="119">
          <cell r="A119" t="str">
            <v xml:space="preserve"> 314  Крылышки копченые на решетке 0,3 кг ТМ Ядрена копоть  ПОКОМ</v>
          </cell>
          <cell r="D119">
            <v>3</v>
          </cell>
          <cell r="F119">
            <v>3</v>
          </cell>
        </row>
        <row r="120">
          <cell r="A120" t="str">
            <v xml:space="preserve"> 315  Колбаса вареная Молокуша ТМ Вязанка ВЕС, ПОКОМ</v>
          </cell>
          <cell r="D120">
            <v>8.4499999999999993</v>
          </cell>
          <cell r="F120">
            <v>704.6</v>
          </cell>
        </row>
        <row r="121">
          <cell r="A121" t="str">
            <v xml:space="preserve"> 316  Колбаса Нежная ТМ Зареченские ВЕС  ПОКОМ</v>
          </cell>
          <cell r="D121">
            <v>5.8</v>
          </cell>
          <cell r="F121">
            <v>61.75</v>
          </cell>
        </row>
        <row r="122">
          <cell r="A122" t="str">
            <v xml:space="preserve"> 317 Колбаса Сервелат Рижский ТМ Зареченские, ВЕС  ПОКОМ</v>
          </cell>
          <cell r="F122">
            <v>4</v>
          </cell>
        </row>
        <row r="123">
          <cell r="A123" t="str">
            <v xml:space="preserve"> 318  Сосиски Датские ТМ Зареченские, ВЕС  ПОКОМ</v>
          </cell>
          <cell r="D123">
            <v>12.5</v>
          </cell>
          <cell r="F123">
            <v>3228.3029999999999</v>
          </cell>
        </row>
        <row r="124">
          <cell r="A124" t="str">
            <v xml:space="preserve"> 319  Колбаса вареная Филейская ТМ Вязанка ТС Классическая, 0,45 кг. ПОКОМ</v>
          </cell>
          <cell r="D124">
            <v>37</v>
          </cell>
          <cell r="F124">
            <v>2790</v>
          </cell>
        </row>
        <row r="125">
          <cell r="A125" t="str">
            <v xml:space="preserve"> 320  Ветчина Нежная ТМ Зареченские,большой батон, ВЕС ПОКОМ</v>
          </cell>
          <cell r="D125">
            <v>3</v>
          </cell>
          <cell r="F125">
            <v>3</v>
          </cell>
        </row>
        <row r="126">
          <cell r="A126" t="str">
            <v xml:space="preserve"> 321  Колбаса Сервелат Пражский ТМ Зареченские, ВЕС ПОКОМ</v>
          </cell>
          <cell r="D126">
            <v>3</v>
          </cell>
          <cell r="F126">
            <v>3</v>
          </cell>
        </row>
        <row r="127">
          <cell r="A127" t="str">
            <v xml:space="preserve"> 322  Колбаса вареная Молокуша 0,45кг ТМ Вязанка  ПОКОМ</v>
          </cell>
          <cell r="D127">
            <v>1044</v>
          </cell>
          <cell r="F127">
            <v>4647</v>
          </cell>
        </row>
        <row r="128">
          <cell r="A128" t="str">
            <v xml:space="preserve"> 324  Ветчина Филейская ТМ Вязанка Столичная 0,45 кг ПОКОМ</v>
          </cell>
          <cell r="D128">
            <v>35</v>
          </cell>
          <cell r="F128">
            <v>1182</v>
          </cell>
        </row>
        <row r="129">
          <cell r="A129" t="str">
            <v xml:space="preserve"> 325  Сосиски Сочинки по-баварски с сыром Стародворье, ВЕС ПОКОМ</v>
          </cell>
          <cell r="D129">
            <v>3</v>
          </cell>
          <cell r="F129">
            <v>3</v>
          </cell>
        </row>
        <row r="130">
          <cell r="A130" t="str">
            <v xml:space="preserve"> 328  Сардельки Сочинки Стародворье ТМ  0,4 кг ПОКОМ</v>
          </cell>
          <cell r="D130">
            <v>8</v>
          </cell>
          <cell r="F130">
            <v>398</v>
          </cell>
        </row>
        <row r="131">
          <cell r="A131" t="str">
            <v xml:space="preserve"> 329  Сардельки Сочинки с сыром Стародворье ТМ, 0,4 кг. ПОКОМ</v>
          </cell>
          <cell r="D131">
            <v>10</v>
          </cell>
          <cell r="F131">
            <v>407</v>
          </cell>
        </row>
        <row r="132">
          <cell r="A132" t="str">
            <v xml:space="preserve"> 330  Колбаса вареная Филейская ТМ Вязанка ТС Классическая ВЕС  ПОКОМ</v>
          </cell>
          <cell r="D132">
            <v>5.3019999999999996</v>
          </cell>
          <cell r="F132">
            <v>997.80100000000004</v>
          </cell>
        </row>
        <row r="133">
          <cell r="A133" t="str">
            <v xml:space="preserve"> 331  Сосиски Сочинки по-баварски ВЕС ТМ Стародворье  Поком</v>
          </cell>
          <cell r="D133">
            <v>3</v>
          </cell>
          <cell r="F133">
            <v>3</v>
          </cell>
        </row>
        <row r="134">
          <cell r="A134" t="str">
            <v xml:space="preserve"> 333  Колбаса Балыковая, Вязанка фиброуз в/у, ВЕС ПОКОМ</v>
          </cell>
          <cell r="D134">
            <v>3</v>
          </cell>
          <cell r="F134">
            <v>3</v>
          </cell>
        </row>
        <row r="135">
          <cell r="A135" t="str">
            <v xml:space="preserve"> 334  Паштет Любительский ТМ Стародворье ламистер 0,1 кг  ПОКОМ</v>
          </cell>
          <cell r="D135">
            <v>4</v>
          </cell>
          <cell r="F135">
            <v>276</v>
          </cell>
        </row>
        <row r="136">
          <cell r="A136" t="str">
            <v xml:space="preserve"> 335  Колбаса Сливушка ТМ Вязанка. ВЕС.  ПОКОМ </v>
          </cell>
          <cell r="D136">
            <v>7.1</v>
          </cell>
          <cell r="F136">
            <v>258.71600000000001</v>
          </cell>
        </row>
        <row r="137">
          <cell r="A137" t="str">
            <v xml:space="preserve"> 341 Сосиски Сочинки Сливочные ТМ Стародворье ВЕС ПОКОМ</v>
          </cell>
          <cell r="D137">
            <v>3</v>
          </cell>
          <cell r="F137">
            <v>3</v>
          </cell>
        </row>
        <row r="138">
          <cell r="A138" t="str">
            <v xml:space="preserve"> 342 Сосиски Сочинки Молочные ТМ Стародворье 0,4 кг ПОКОМ</v>
          </cell>
          <cell r="D138">
            <v>900</v>
          </cell>
          <cell r="F138">
            <v>3253</v>
          </cell>
        </row>
        <row r="139">
          <cell r="A139" t="str">
            <v xml:space="preserve"> 343 Сосиски Сочинки Сливочные ТМ Стародворье  0,4 кг</v>
          </cell>
          <cell r="D139">
            <v>23</v>
          </cell>
          <cell r="F139">
            <v>2035</v>
          </cell>
        </row>
        <row r="140">
          <cell r="A140" t="str">
            <v xml:space="preserve"> 344  Колбаса Сочинка по-европейски с сочной грудинкой ТМ Стародворье, ВЕС ПОКОМ</v>
          </cell>
          <cell r="D140">
            <v>0.8</v>
          </cell>
          <cell r="F140">
            <v>429.01499999999999</v>
          </cell>
        </row>
        <row r="141">
          <cell r="A141" t="str">
            <v xml:space="preserve"> 345  Колбаса Сочинка по-фински с сочным окроком ТМ Стародворье ВЕС ПОКОМ</v>
          </cell>
          <cell r="D141">
            <v>3</v>
          </cell>
          <cell r="F141">
            <v>298.86799999999999</v>
          </cell>
        </row>
        <row r="142">
          <cell r="A142" t="str">
            <v xml:space="preserve"> 346  Колбаса Сочинка зернистая с сочной грудинкой ТМ Стародворье.ВЕС ПОКОМ</v>
          </cell>
          <cell r="D142">
            <v>4.601</v>
          </cell>
          <cell r="F142">
            <v>767.86099999999999</v>
          </cell>
        </row>
        <row r="143">
          <cell r="A143" t="str">
            <v xml:space="preserve"> 347  Колбаса Сочинка рубленая с сочным окороком ТМ Стародворье ВЕС ПОКОМ</v>
          </cell>
          <cell r="D143">
            <v>3.8</v>
          </cell>
          <cell r="F143">
            <v>419.55200000000002</v>
          </cell>
        </row>
        <row r="144">
          <cell r="A144" t="str">
            <v xml:space="preserve"> 348  Колбаса Молочная оригинальная ТМ Особый рецепт. большой батон, ВЕС ПОКОМ</v>
          </cell>
          <cell r="D144">
            <v>5</v>
          </cell>
          <cell r="F144">
            <v>5</v>
          </cell>
        </row>
        <row r="145">
          <cell r="A145" t="str">
            <v xml:space="preserve"> 349  Сосиски Сочные без свинины ТМ Особый рецепт, ВЕС ПОКОМ</v>
          </cell>
          <cell r="D145">
            <v>3</v>
          </cell>
          <cell r="F145">
            <v>3</v>
          </cell>
        </row>
        <row r="146">
          <cell r="A146" t="str">
            <v xml:space="preserve"> 352  Ветчина Нежная с нежным филе 0,4 кг ТМ Особый рецепт  ПОКОМ</v>
          </cell>
          <cell r="D146">
            <v>3</v>
          </cell>
          <cell r="F146">
            <v>3</v>
          </cell>
        </row>
        <row r="147">
          <cell r="A147" t="str">
            <v xml:space="preserve"> 353  Колбаса Салями запеченная ТМ Стародворье ТС Дугушка. 0,6 кг ПОКОМ</v>
          </cell>
          <cell r="D147">
            <v>6</v>
          </cell>
          <cell r="F147">
            <v>140</v>
          </cell>
        </row>
        <row r="148">
          <cell r="A148" t="str">
            <v xml:space="preserve"> 354  Колбаса Рубленая запеченная ТМ Стародворье,ТС Дугушка  0,6 кг ПОКОМ</v>
          </cell>
          <cell r="D148">
            <v>4</v>
          </cell>
          <cell r="F148">
            <v>420</v>
          </cell>
        </row>
        <row r="149">
          <cell r="A149" t="str">
            <v xml:space="preserve"> 355  Колбаса Сервелат запеченный ТМ Стародворье ТС Дугушка. 0,6 кг. ПОКОМ</v>
          </cell>
          <cell r="D149">
            <v>8</v>
          </cell>
          <cell r="F149">
            <v>719</v>
          </cell>
        </row>
        <row r="150">
          <cell r="A150" t="str">
            <v xml:space="preserve"> 356  Сосиски Филейбургские с грудкой ТМ Баварушка 0,33 кг. ПОКОМ</v>
          </cell>
          <cell r="D150">
            <v>3</v>
          </cell>
          <cell r="F150">
            <v>3</v>
          </cell>
        </row>
        <row r="151">
          <cell r="A151" t="str">
            <v xml:space="preserve"> 357  Колбаса в/к Чесночная ТМ Особый Рецепт, ВЕС  ПОКОМ</v>
          </cell>
          <cell r="D151">
            <v>3</v>
          </cell>
          <cell r="F151">
            <v>3</v>
          </cell>
        </row>
        <row r="152">
          <cell r="A152" t="str">
            <v xml:space="preserve"> 360  Колбаса Салями Финская, Вязанка фиброуз в/у 0.35кг, ПОКОМ</v>
          </cell>
          <cell r="D152">
            <v>3</v>
          </cell>
          <cell r="F152">
            <v>3</v>
          </cell>
        </row>
        <row r="153">
          <cell r="A153" t="str">
            <v xml:space="preserve"> 362  Колбаса Филейбургская с душистым чесноком, ВЕС, ТМ Баварушка  ПОКОМ</v>
          </cell>
          <cell r="D153">
            <v>3</v>
          </cell>
          <cell r="F153">
            <v>3</v>
          </cell>
        </row>
        <row r="154">
          <cell r="A154" t="str">
            <v xml:space="preserve"> 363 Сардельки Левантские ТМ Особый Рецепт, ВЕС. ПОКОМ</v>
          </cell>
          <cell r="D154">
            <v>3</v>
          </cell>
          <cell r="F154">
            <v>3</v>
          </cell>
        </row>
        <row r="155">
          <cell r="A155" t="str">
            <v xml:space="preserve"> 364  Сардельки Филейские Вязанка ВЕС NDX ТМ Вязанка  ПОКОМ</v>
          </cell>
          <cell r="D155">
            <v>2.75</v>
          </cell>
          <cell r="F155">
            <v>123.01</v>
          </cell>
        </row>
        <row r="156">
          <cell r="A156" t="str">
            <v xml:space="preserve"> 369  Колбаса Русская стародворская, амифлекс ВЕС, ТМ Стародворье  ПОКОМ</v>
          </cell>
          <cell r="D156">
            <v>3</v>
          </cell>
          <cell r="F156">
            <v>3</v>
          </cell>
        </row>
        <row r="157">
          <cell r="A157" t="str">
            <v xml:space="preserve"> 375  Ветчина Балыкбургская ТМ Баварушка. ВЕС ПОКОМ</v>
          </cell>
          <cell r="D157">
            <v>3</v>
          </cell>
          <cell r="F157">
            <v>3</v>
          </cell>
        </row>
        <row r="158">
          <cell r="A158" t="str">
            <v xml:space="preserve"> 376  Колбаса Докторская Дугушка 0,6кг ГОСТ ТМ Стародворье  ПОКОМ </v>
          </cell>
          <cell r="D158">
            <v>7</v>
          </cell>
          <cell r="F158">
            <v>599</v>
          </cell>
        </row>
        <row r="159">
          <cell r="A159" t="str">
            <v xml:space="preserve"> 377  Колбаса Молочная Дугушка 0,6кг ТМ Стародворье  ПОКОМ</v>
          </cell>
          <cell r="D159">
            <v>9</v>
          </cell>
          <cell r="F159">
            <v>815</v>
          </cell>
        </row>
        <row r="160">
          <cell r="A160" t="str">
            <v xml:space="preserve"> 383  Сосиски Сочинки с сыром ТМ Стародворье, 0,3 кг. ПОКОМ</v>
          </cell>
          <cell r="D160">
            <v>3</v>
          </cell>
          <cell r="F160">
            <v>3</v>
          </cell>
        </row>
        <row r="161">
          <cell r="A161" t="str">
            <v xml:space="preserve"> 384  Колбаски Балыкбургские с сыром ТМ Баварушка вес  Поком</v>
          </cell>
          <cell r="D161">
            <v>3</v>
          </cell>
          <cell r="F161">
            <v>3</v>
          </cell>
        </row>
        <row r="162">
          <cell r="A162" t="str">
            <v xml:space="preserve"> 387  Колбаса вареная Мусульманская Халяль ТМ Вязанка, 0,4 кг ПОКОМ</v>
          </cell>
          <cell r="D162">
            <v>9</v>
          </cell>
          <cell r="F162">
            <v>549</v>
          </cell>
        </row>
        <row r="163">
          <cell r="A163" t="str">
            <v xml:space="preserve"> 388  Сосиски Восточные Халяль ТМ Вязанка 0,33 кг АК. ПОКОМ</v>
          </cell>
          <cell r="D163">
            <v>1</v>
          </cell>
          <cell r="F163">
            <v>513</v>
          </cell>
        </row>
        <row r="164">
          <cell r="A164" t="str">
            <v xml:space="preserve"> 394 Колбаса полукопченая Аль-Ислами халяль ТМ Вязанка оболочка фиброуз в в/у 0,35 кг  ПОКОМ</v>
          </cell>
          <cell r="D164">
            <v>3</v>
          </cell>
          <cell r="F164">
            <v>410</v>
          </cell>
        </row>
        <row r="165">
          <cell r="A165" t="str">
            <v xml:space="preserve"> 397  Ветчина Дугушка ТМ Стародворье ТС Дугушка в полиамидной оболочке 0,6 кг. ПОКОМ</v>
          </cell>
          <cell r="D165">
            <v>3</v>
          </cell>
          <cell r="F165">
            <v>3</v>
          </cell>
        </row>
        <row r="166">
          <cell r="A166" t="str">
            <v xml:space="preserve"> 405  Сардельки Сливушки ТМ Вязанка в оболочке айпил 0,33 кг. ПОКОМ</v>
          </cell>
          <cell r="F166">
            <v>201</v>
          </cell>
        </row>
        <row r="167">
          <cell r="A167" t="str">
            <v xml:space="preserve"> 408  Ветчина Сливушка с индейкой ТМ Вязанка, 0,4кг  ПОКОМ</v>
          </cell>
          <cell r="D167">
            <v>3</v>
          </cell>
          <cell r="F167">
            <v>3</v>
          </cell>
        </row>
        <row r="168">
          <cell r="A168" t="str">
            <v xml:space="preserve"> 410  Сосиски Баварские с сыром ТМ Стародворье 0,35 кг. ПОКОМ</v>
          </cell>
          <cell r="D168">
            <v>69</v>
          </cell>
          <cell r="F168">
            <v>3162</v>
          </cell>
        </row>
        <row r="169">
          <cell r="A169" t="str">
            <v xml:space="preserve"> 412  Сосиски Баварские ТМ Стародворье 0,35 кг ПОКОМ</v>
          </cell>
          <cell r="D169">
            <v>3047</v>
          </cell>
          <cell r="F169">
            <v>9546</v>
          </cell>
        </row>
        <row r="170">
          <cell r="A170" t="str">
            <v xml:space="preserve"> 414  Колбаса Филейбургская с филе сочного окорока 0,11 кг ТМ Баварушка ПОКОМ</v>
          </cell>
          <cell r="F170">
            <v>52</v>
          </cell>
        </row>
        <row r="171">
          <cell r="A171" t="str">
            <v xml:space="preserve"> 417  Колбаса Филейбургская с ароматными пряностями 0,06 кг нарезка ТМ Баварушка  ПОКОМ</v>
          </cell>
          <cell r="D171">
            <v>3</v>
          </cell>
          <cell r="F171">
            <v>3</v>
          </cell>
        </row>
        <row r="172">
          <cell r="A172" t="str">
            <v xml:space="preserve"> 418  Колбаса Балыкбургская с мраморным балыком и нотками кориандра 0,06 кг нарезка ТМ Баварушка  ПО</v>
          </cell>
          <cell r="D172">
            <v>18</v>
          </cell>
          <cell r="F172">
            <v>240</v>
          </cell>
        </row>
        <row r="173">
          <cell r="A173" t="str">
            <v xml:space="preserve"> 419  Колбаса Филейбургская зернистая 0,06 кг нарезка ТМ Баварушка  ПОКОМ</v>
          </cell>
          <cell r="D173">
            <v>3</v>
          </cell>
          <cell r="F173">
            <v>75</v>
          </cell>
        </row>
        <row r="174">
          <cell r="A174" t="str">
            <v xml:space="preserve"> 421  Сосиски Царедворские 0,33 кг ТМ Стародворье  ПОКОМ</v>
          </cell>
          <cell r="D174">
            <v>3</v>
          </cell>
          <cell r="F174">
            <v>3</v>
          </cell>
        </row>
        <row r="175">
          <cell r="A175" t="str">
            <v xml:space="preserve"> 422  Деликатесы Бекон Балыкбургский ТМ Баварушка  0,15 кг.ПОКОМ</v>
          </cell>
          <cell r="D175">
            <v>3</v>
          </cell>
          <cell r="F175">
            <v>141</v>
          </cell>
        </row>
        <row r="176">
          <cell r="A176" t="str">
            <v xml:space="preserve"> 423  Колбаса Сервелат Рижский ТМ Зареченские ТС Зареченские продукты, 0,28 кг срез ПОКОМ</v>
          </cell>
          <cell r="D176">
            <v>3</v>
          </cell>
          <cell r="F176">
            <v>3</v>
          </cell>
        </row>
        <row r="177">
          <cell r="A177" t="str">
            <v xml:space="preserve"> 426  Колбаса варенокопченая из мяса птицы Сервелат Царедворский, 0,28 кг срез ПОКОМ</v>
          </cell>
          <cell r="D177">
            <v>3</v>
          </cell>
          <cell r="F177">
            <v>3</v>
          </cell>
        </row>
        <row r="178">
          <cell r="A178" t="str">
            <v xml:space="preserve"> 428  Сосиски Царедворские по-баварски ТМ Стародворье, 0,33 кг ПОКОМ</v>
          </cell>
          <cell r="D178">
            <v>4</v>
          </cell>
          <cell r="F178">
            <v>4</v>
          </cell>
        </row>
        <row r="179">
          <cell r="A179" t="str">
            <v xml:space="preserve"> 429  Колбаса Нежная со шпиком.ТС Зареченские продукты в оболочке полиамид ВЕС ПОКОМ</v>
          </cell>
          <cell r="D179">
            <v>4</v>
          </cell>
          <cell r="F179">
            <v>4</v>
          </cell>
        </row>
        <row r="180">
          <cell r="A180" t="str">
            <v xml:space="preserve"> 430  Колбаса Стародворская с окороком 0,4 кг. ТМ Стародворье в оболочке полиамид  ПОКОМ</v>
          </cell>
          <cell r="D180">
            <v>8</v>
          </cell>
          <cell r="F180">
            <v>971</v>
          </cell>
        </row>
        <row r="181">
          <cell r="A181" t="str">
            <v xml:space="preserve"> 431  Колбаса Стародворская с окороком в оболочке полиамид ТМ Стародворье ВЕС ПОКОМ</v>
          </cell>
          <cell r="D181">
            <v>6.8</v>
          </cell>
          <cell r="F181">
            <v>203.554</v>
          </cell>
        </row>
        <row r="182">
          <cell r="A182" t="str">
            <v xml:space="preserve"> 433 Колбаса Стародворская со шпиком  в оболочке полиамид. ТМ Стародворье ВЕС ПОКОМ</v>
          </cell>
          <cell r="D182">
            <v>5.4</v>
          </cell>
          <cell r="F182">
            <v>17.7</v>
          </cell>
        </row>
        <row r="183">
          <cell r="A183" t="str">
            <v xml:space="preserve"> 434  Колбаса Сервелат Кремлевский в вакуумной упаковке ТМ Стародворье.ВЕС  ПОКОМ</v>
          </cell>
          <cell r="D183">
            <v>4</v>
          </cell>
          <cell r="F183">
            <v>4</v>
          </cell>
        </row>
        <row r="184">
          <cell r="A184" t="str">
            <v xml:space="preserve"> 435  Колбаса Молочная Стародворская  с молоком в оболочке полиамид 0,4 кг.ТМ Стародворье ПОКОМ</v>
          </cell>
          <cell r="D184">
            <v>8</v>
          </cell>
          <cell r="F184">
            <v>277</v>
          </cell>
        </row>
        <row r="185">
          <cell r="A185" t="str">
            <v xml:space="preserve"> 436  Колбаса Молочная стародворская с молоком, ВЕС, ТМ Стародворье  ПОКОМ</v>
          </cell>
          <cell r="D185">
            <v>7.3</v>
          </cell>
          <cell r="F185">
            <v>117.101</v>
          </cell>
        </row>
        <row r="186">
          <cell r="A186" t="str">
            <v xml:space="preserve"> 438  Колбаса Филедворская 0,4 кг. ТМ Стародворье  ПОКОМ</v>
          </cell>
          <cell r="F186">
            <v>15</v>
          </cell>
        </row>
        <row r="187">
          <cell r="A187" t="str">
            <v xml:space="preserve"> 445  Колбаса Краковюрст ТМ Баварушка рубленая в оболочке черева в в.у 0,2 кг ПОКОМ</v>
          </cell>
          <cell r="D187">
            <v>6</v>
          </cell>
          <cell r="F187">
            <v>129</v>
          </cell>
        </row>
        <row r="188">
          <cell r="A188" t="str">
            <v xml:space="preserve"> 446  Колбаса Краковюрст ТМ Баварушка с душистым чесноком в оболочке черева в в.у 0,2 кг. ПОКОМ</v>
          </cell>
          <cell r="D188">
            <v>6</v>
          </cell>
          <cell r="F188">
            <v>107</v>
          </cell>
        </row>
        <row r="189">
          <cell r="A189" t="str">
            <v xml:space="preserve"> 447  Колбаски Краковюрст ТМ Баварушка с изысканными пряностями в оболочке NDX в в.у 0,2 кг. ПОКОМ </v>
          </cell>
          <cell r="D189">
            <v>9</v>
          </cell>
          <cell r="F189">
            <v>222</v>
          </cell>
        </row>
        <row r="190">
          <cell r="A190" t="str">
            <v xml:space="preserve"> 448  Сосиски Сливушки по-венски ТМ Вязанка. 0,3 кг ПОКОМ</v>
          </cell>
          <cell r="D190">
            <v>7</v>
          </cell>
          <cell r="F190">
            <v>386</v>
          </cell>
        </row>
        <row r="191">
          <cell r="A191" t="str">
            <v xml:space="preserve"> 449  Колбаса Дугушка Стародворская ВЕС ТС Дугушка ПОКОМ</v>
          </cell>
          <cell r="D191">
            <v>4.6500000000000004</v>
          </cell>
          <cell r="F191">
            <v>337.02100000000002</v>
          </cell>
        </row>
        <row r="192">
          <cell r="A192" t="str">
            <v xml:space="preserve"> 452  Колбаса Со шпиком ВЕС большой батон ТМ Особый рецепт  ПОКОМ</v>
          </cell>
          <cell r="D192">
            <v>8</v>
          </cell>
          <cell r="F192">
            <v>3300.7489999999998</v>
          </cell>
        </row>
        <row r="193">
          <cell r="A193" t="str">
            <v xml:space="preserve"> 453  Колбаса Докторская Филейная ВЕС большой батон ТМ Особый рецепт  ПОКОМ</v>
          </cell>
          <cell r="D193">
            <v>4</v>
          </cell>
          <cell r="F193">
            <v>4</v>
          </cell>
        </row>
        <row r="194">
          <cell r="A194" t="str">
            <v xml:space="preserve"> 456  Колбаса Филейная ТМ Особый рецепт ВЕС большой батон  ПОКОМ</v>
          </cell>
          <cell r="D194">
            <v>19.100000000000001</v>
          </cell>
          <cell r="F194">
            <v>7150.9219999999996</v>
          </cell>
        </row>
        <row r="195">
          <cell r="A195" t="str">
            <v xml:space="preserve"> 457  Колбаса Молочная ТМ Особый рецепт ВЕС большой батон  ПОКОМ</v>
          </cell>
          <cell r="D195">
            <v>14.1</v>
          </cell>
          <cell r="F195">
            <v>3151.3449999999998</v>
          </cell>
        </row>
        <row r="196">
          <cell r="A196" t="str">
            <v xml:space="preserve"> 460  Колбаса Стародворская Традиционная ВЕС ТМ Стародворье в оболочке полиамид. ПОКОМ</v>
          </cell>
          <cell r="D196">
            <v>3</v>
          </cell>
          <cell r="F196">
            <v>12.1</v>
          </cell>
        </row>
        <row r="197">
          <cell r="A197" t="str">
            <v xml:space="preserve"> 463  Колбаса Молочная Традиционнаяв оболочке полиамид.ТМ Стародворье. ВЕС ПОКОМ</v>
          </cell>
          <cell r="D197">
            <v>3</v>
          </cell>
          <cell r="F197">
            <v>13.4</v>
          </cell>
        </row>
        <row r="198">
          <cell r="A198" t="str">
            <v xml:space="preserve"> 465  Колбаса Филейная оригинальная ВЕС 0,8кг ТМ Особый рецепт в оболочке полиамид  ПОКОМ</v>
          </cell>
          <cell r="D198">
            <v>3</v>
          </cell>
          <cell r="F198">
            <v>179.011</v>
          </cell>
        </row>
        <row r="199">
          <cell r="A199" t="str">
            <v xml:space="preserve"> 467  Колбаса Филейная 0,5кг ТМ Особый рецепт  ПОКОМ</v>
          </cell>
          <cell r="D199">
            <v>7</v>
          </cell>
          <cell r="F199">
            <v>184</v>
          </cell>
        </row>
        <row r="200">
          <cell r="A200" t="str">
            <v xml:space="preserve"> 468  Колбаса Стародворская Традиционная ТМ Стародворье в оболочке полиамид 0,4 кг. ПОКОМ</v>
          </cell>
          <cell r="D200">
            <v>4</v>
          </cell>
          <cell r="F200">
            <v>23</v>
          </cell>
        </row>
        <row r="201">
          <cell r="A201" t="str">
            <v xml:space="preserve"> 472  Колбаса Молочная ВЕС ТМ Зареченские  ПОКОМ</v>
          </cell>
          <cell r="D201">
            <v>3</v>
          </cell>
          <cell r="F201">
            <v>3</v>
          </cell>
        </row>
        <row r="202">
          <cell r="A202" t="str">
            <v xml:space="preserve"> 473  Ветчина Рубленая ВЕС ТМ Зареченские  ПОКОМ</v>
          </cell>
          <cell r="D202">
            <v>3</v>
          </cell>
          <cell r="F202">
            <v>3</v>
          </cell>
        </row>
        <row r="203">
          <cell r="A203" t="str">
            <v xml:space="preserve"> 478  Сардельки Зареченские ВЕС ТМ Зареченские  ПОКОМ</v>
          </cell>
          <cell r="D203">
            <v>3</v>
          </cell>
          <cell r="F203">
            <v>3</v>
          </cell>
        </row>
        <row r="204">
          <cell r="A204" t="str">
            <v xml:space="preserve"> 479  Шпикачки Зареченские ВЕС ТМ Зареченские  ПОКОМ</v>
          </cell>
          <cell r="D204">
            <v>3</v>
          </cell>
          <cell r="F204">
            <v>3</v>
          </cell>
        </row>
        <row r="205">
          <cell r="A205" t="str">
            <v xml:space="preserve"> 483  Колбаса Молочная Традиционная ТМ Стародворье в оболочке полиамид 0,4 кг. ПОКОМ </v>
          </cell>
          <cell r="D205">
            <v>1</v>
          </cell>
          <cell r="F205">
            <v>10</v>
          </cell>
        </row>
        <row r="206">
          <cell r="A206" t="str">
            <v xml:space="preserve"> 490  Колбаса Сервелат Филейский ТМ Вязанка  0,3 кг. срез  ПОКОМ</v>
          </cell>
          <cell r="D206">
            <v>1</v>
          </cell>
          <cell r="F206">
            <v>30</v>
          </cell>
        </row>
        <row r="207">
          <cell r="A207" t="str">
            <v xml:space="preserve"> 491  Колбаса Филейская Рубленая ТМ Вязанка  0,3 кг. срез.  ПОКОМ</v>
          </cell>
          <cell r="F207">
            <v>48</v>
          </cell>
        </row>
        <row r="208">
          <cell r="A208" t="str">
            <v xml:space="preserve"> 492  Колбаса Салями Филейская 0,3кг ТМ Вязанка  ПОКОМ</v>
          </cell>
          <cell r="D208">
            <v>1</v>
          </cell>
          <cell r="F208">
            <v>55</v>
          </cell>
        </row>
        <row r="209">
          <cell r="A209" t="str">
            <v xml:space="preserve"> 493  Колбаса Салями Филейская ТМ Вязанка ВЕС  ПОКОМ</v>
          </cell>
          <cell r="D209">
            <v>3</v>
          </cell>
          <cell r="F209">
            <v>5.2</v>
          </cell>
        </row>
        <row r="210">
          <cell r="A210" t="str">
            <v xml:space="preserve"> 494  Колбаса Филейская Рубленая ТМ Вязанка ВЕС  ПОКОМ</v>
          </cell>
          <cell r="D210">
            <v>3</v>
          </cell>
          <cell r="F210">
            <v>4.5</v>
          </cell>
        </row>
        <row r="211">
          <cell r="A211" t="str">
            <v xml:space="preserve"> 495  Колбаса Сочинка по-европейски с сочной грудинкой 0,3кг ТМ Стародворье  ПОКОМ</v>
          </cell>
          <cell r="D211">
            <v>8</v>
          </cell>
          <cell r="F211">
            <v>674</v>
          </cell>
        </row>
        <row r="212">
          <cell r="A212" t="str">
            <v xml:space="preserve"> 496  Колбаса Сочинка по-фински с сочным окроком 0,3кг ТМ Стародворье  ПОКОМ</v>
          </cell>
          <cell r="D212">
            <v>10</v>
          </cell>
          <cell r="F212">
            <v>553</v>
          </cell>
        </row>
        <row r="213">
          <cell r="A213" t="str">
            <v xml:space="preserve"> 497  Колбаса Сочинка зернистая с сочной грудинкой 0,3кг ТМ Стародворье  ПОКОМ</v>
          </cell>
          <cell r="D213">
            <v>13</v>
          </cell>
          <cell r="F213">
            <v>709</v>
          </cell>
        </row>
        <row r="214">
          <cell r="A214" t="str">
            <v xml:space="preserve"> 498  Колбаса Сочинка рубленая с сочным окороком 0,3кг ТМ Стародворье  ПОКОМ</v>
          </cell>
          <cell r="D214">
            <v>7</v>
          </cell>
          <cell r="F214">
            <v>422</v>
          </cell>
        </row>
        <row r="215">
          <cell r="A215" t="str">
            <v xml:space="preserve"> 499  Сардельки Дугушки со сливочным маслом ВЕС ТМ Стародворье ТС Дугушка  ПОКОМ</v>
          </cell>
          <cell r="D215">
            <v>1.4</v>
          </cell>
          <cell r="F215">
            <v>56.33</v>
          </cell>
        </row>
        <row r="216">
          <cell r="A216" t="str">
            <v xml:space="preserve"> 500  Сосиски Сливушки по-венски ВЕС ТМ Вязанка  ПОКОМ</v>
          </cell>
          <cell r="D216">
            <v>3</v>
          </cell>
          <cell r="F216">
            <v>10.7</v>
          </cell>
        </row>
        <row r="217">
          <cell r="A217" t="str">
            <v xml:space="preserve"> 502  Колбаски Краковюрст ТМ Баварушка с изысканными пряностями в оболочке NDX в мгс 0,28 кг. ПОКОМ</v>
          </cell>
          <cell r="D217">
            <v>19</v>
          </cell>
          <cell r="F217">
            <v>658</v>
          </cell>
        </row>
        <row r="218">
          <cell r="A218" t="str">
            <v xml:space="preserve"> 504  Ветчина Мясорубская с окороком 0,33кг срез ТМ Стародворье  ПОКОМ</v>
          </cell>
          <cell r="D218">
            <v>3</v>
          </cell>
          <cell r="F218">
            <v>40</v>
          </cell>
        </row>
        <row r="219">
          <cell r="A219" t="str">
            <v>1146 Ароматная с/к в/у ОСТАНКИНО</v>
          </cell>
          <cell r="D219">
            <v>13</v>
          </cell>
          <cell r="F219">
            <v>13</v>
          </cell>
        </row>
        <row r="220">
          <cell r="A220" t="str">
            <v>3215 ВЕТЧ.МЯСНАЯ Папа может п/о 0.4кг 8шт.    ОСТАНКИНО</v>
          </cell>
          <cell r="D220">
            <v>392</v>
          </cell>
          <cell r="F220">
            <v>392</v>
          </cell>
        </row>
        <row r="221">
          <cell r="A221" t="str">
            <v>3680 ПРЕСИЖН с/к дек. спец мгс ОСТАНКИНО</v>
          </cell>
          <cell r="D221">
            <v>15.2</v>
          </cell>
          <cell r="F221">
            <v>15.2</v>
          </cell>
        </row>
        <row r="222">
          <cell r="A222" t="str">
            <v>3684 ПРЕСИЖН с/к в/у 1/250 8шт.   ОСТАНКИНО</v>
          </cell>
          <cell r="D222">
            <v>141</v>
          </cell>
          <cell r="F222">
            <v>141</v>
          </cell>
        </row>
        <row r="223">
          <cell r="A223" t="str">
            <v>4063 МЯСНАЯ Папа может вар п/о_Л   ОСТАНКИНО</v>
          </cell>
          <cell r="D223">
            <v>1736.1</v>
          </cell>
          <cell r="F223">
            <v>1736.1</v>
          </cell>
        </row>
        <row r="224">
          <cell r="A224" t="str">
            <v>4117 ЭКСТРА Папа может с/к в/у_Л   ОСТАНКИНО</v>
          </cell>
          <cell r="D224">
            <v>126</v>
          </cell>
          <cell r="F224">
            <v>126</v>
          </cell>
        </row>
        <row r="225">
          <cell r="A225" t="str">
            <v>4555 Докторская ГОСТ вар п/о ОСТАНКИНО</v>
          </cell>
          <cell r="D225">
            <v>33.75</v>
          </cell>
          <cell r="F225">
            <v>33.75</v>
          </cell>
        </row>
        <row r="226">
          <cell r="A226" t="str">
            <v>4574 Колбаса вар Мясная со шпиком 1кг Папа может п/о (код покуп. 24784) Останкино</v>
          </cell>
          <cell r="D226">
            <v>101.3</v>
          </cell>
          <cell r="F226">
            <v>101.3</v>
          </cell>
        </row>
        <row r="227">
          <cell r="A227" t="str">
            <v>4574 Мясная со шпиком Папа может вар п/о ОСТАНКИНО</v>
          </cell>
          <cell r="D227">
            <v>6.5</v>
          </cell>
          <cell r="F227">
            <v>6.5</v>
          </cell>
        </row>
        <row r="228">
          <cell r="A228" t="str">
            <v>4691 ШЕЙКА КОПЧЕНАЯ к/в мл/к в/у 300*6  ОСТАНКИНО</v>
          </cell>
          <cell r="D228">
            <v>129</v>
          </cell>
          <cell r="F228">
            <v>129</v>
          </cell>
        </row>
        <row r="229">
          <cell r="A229" t="str">
            <v>4786 КОЛБ.СНЭКИ Папа может в/к мгс 1/70_5  ОСТАНКИНО</v>
          </cell>
          <cell r="D229">
            <v>123</v>
          </cell>
          <cell r="F229">
            <v>123</v>
          </cell>
        </row>
        <row r="230">
          <cell r="A230" t="str">
            <v>4813 ФИЛЕЙНАЯ Папа может вар п/о_Л   ОСТАНКИНО</v>
          </cell>
          <cell r="D230">
            <v>561.29999999999995</v>
          </cell>
          <cell r="F230">
            <v>561.29999999999995</v>
          </cell>
        </row>
        <row r="231">
          <cell r="A231" t="str">
            <v>4993 САЛЯМИ ИТАЛЬЯНСКАЯ с/к в/у 1/250*8_120c ОСТАНКИНО</v>
          </cell>
          <cell r="D231">
            <v>384</v>
          </cell>
          <cell r="F231">
            <v>384</v>
          </cell>
        </row>
        <row r="232">
          <cell r="A232" t="str">
            <v>5246 ДОКТОРСКАЯ ПРЕМИУМ вар б/о мгс_30с ОСТАНКИНО</v>
          </cell>
          <cell r="D232">
            <v>31.8</v>
          </cell>
          <cell r="F232">
            <v>31.8</v>
          </cell>
        </row>
        <row r="233">
          <cell r="A233" t="str">
            <v>5341 СЕРВЕЛАТ ОХОТНИЧИЙ в/к в/у  ОСТАНКИНО</v>
          </cell>
          <cell r="D233">
            <v>618.12</v>
          </cell>
          <cell r="F233">
            <v>618.12</v>
          </cell>
        </row>
        <row r="234">
          <cell r="A234" t="str">
            <v>5483 ЭКСТРА Папа может с/к в/у 1/250 8шт.   ОСТАНКИНО</v>
          </cell>
          <cell r="D234">
            <v>886</v>
          </cell>
          <cell r="F234">
            <v>886</v>
          </cell>
        </row>
        <row r="235">
          <cell r="A235" t="str">
            <v>5544 Сервелат Финский в/к в/у_45с НОВАЯ ОСТАНКИНО</v>
          </cell>
          <cell r="D235">
            <v>1624</v>
          </cell>
          <cell r="F235">
            <v>1624</v>
          </cell>
        </row>
        <row r="236">
          <cell r="A236" t="str">
            <v>5679 САЛЯМИ ИТАЛЬЯНСКАЯ с/к в/у 1/150_60с ОСТАНКИНО</v>
          </cell>
          <cell r="D236">
            <v>312</v>
          </cell>
          <cell r="F236">
            <v>312</v>
          </cell>
        </row>
        <row r="237">
          <cell r="A237" t="str">
            <v>5682 САЛЯМИ МЕЛКОЗЕРНЕНАЯ с/к в/у 1/120_60с   ОСТАНКИНО</v>
          </cell>
          <cell r="D237">
            <v>2160</v>
          </cell>
          <cell r="F237">
            <v>2160</v>
          </cell>
        </row>
        <row r="238">
          <cell r="A238" t="str">
            <v>5698 СЫТНЫЕ Папа может сар б/о мгс 1*3_Маяк  ОСТАНКИНО</v>
          </cell>
          <cell r="D238">
            <v>287.89999999999998</v>
          </cell>
          <cell r="F238">
            <v>287.89999999999998</v>
          </cell>
        </row>
        <row r="239">
          <cell r="A239" t="str">
            <v>5706 АРОМАТНАЯ Папа может с/к в/у 1/250 8шт.  ОСТАНКИНО</v>
          </cell>
          <cell r="D239">
            <v>935</v>
          </cell>
          <cell r="F239">
            <v>935</v>
          </cell>
        </row>
        <row r="240">
          <cell r="A240" t="str">
            <v>5708 ПОСОЛЬСКАЯ Папа может с/к в/у ОСТАНКИНО</v>
          </cell>
          <cell r="D240">
            <v>60.3</v>
          </cell>
          <cell r="F240">
            <v>60.3</v>
          </cell>
        </row>
        <row r="241">
          <cell r="A241" t="str">
            <v>5851 ЭКСТРА Папа может вар п/о   ОСТАНКИНО</v>
          </cell>
          <cell r="D241">
            <v>398.2</v>
          </cell>
          <cell r="F241">
            <v>398.2</v>
          </cell>
        </row>
        <row r="242">
          <cell r="A242" t="str">
            <v>5931 ОХОТНИЧЬЯ Папа может с/к в/у 1/220 8шт.   ОСТАНКИНО</v>
          </cell>
          <cell r="D242">
            <v>1098</v>
          </cell>
          <cell r="F242">
            <v>1098</v>
          </cell>
        </row>
        <row r="243">
          <cell r="A243" t="str">
            <v>6004 РАГУ СВИНОЕ 1кг 8шт.зам_120с ОСТАНКИНО</v>
          </cell>
          <cell r="D243">
            <v>136</v>
          </cell>
          <cell r="F243">
            <v>136</v>
          </cell>
        </row>
        <row r="244">
          <cell r="A244" t="str">
            <v>6158 ВРЕМЯ ОЛИВЬЕ Папа может вар п/о 0.4кг   ОСТАНКИНО</v>
          </cell>
          <cell r="D244">
            <v>1880</v>
          </cell>
          <cell r="F244">
            <v>1880</v>
          </cell>
        </row>
        <row r="245">
          <cell r="A245" t="str">
            <v>6159 ВРЕМЯ ОЛИВЬЕ.Папа может вар п/о ОСТАНКИНО</v>
          </cell>
          <cell r="D245">
            <v>43.8</v>
          </cell>
          <cell r="F245">
            <v>43.8</v>
          </cell>
        </row>
        <row r="246">
          <cell r="A246" t="str">
            <v>6200 ГРУДИНКА ПРЕМИУМ к/в мл/к в/у 0.3кг  ОСТАНКИНО</v>
          </cell>
          <cell r="D246">
            <v>469</v>
          </cell>
          <cell r="F246">
            <v>469</v>
          </cell>
        </row>
        <row r="247">
          <cell r="A247" t="str">
            <v>6201 ГРУДИНКА ПРЕМИУМ к/в с/н в/у 1/150 8 шт ОСТАНКИНО</v>
          </cell>
          <cell r="D247">
            <v>181</v>
          </cell>
          <cell r="F247">
            <v>181</v>
          </cell>
        </row>
        <row r="248">
          <cell r="A248" t="str">
            <v>6206 СВИНИНА ПО-ДОМАШНЕМУ к/в мл/к в/у 0.3кг  ОСТАНКИНО</v>
          </cell>
          <cell r="D248">
            <v>745</v>
          </cell>
          <cell r="F248">
            <v>745</v>
          </cell>
        </row>
        <row r="249">
          <cell r="A249" t="str">
            <v>6221 НЕАПОЛИТАНСКИЙ ДУЭТ с/к с/н мгс 1/90  ОСТАНКИНО</v>
          </cell>
          <cell r="D249">
            <v>473</v>
          </cell>
          <cell r="F249">
            <v>473</v>
          </cell>
        </row>
        <row r="250">
          <cell r="A250" t="str">
            <v>6222 ИТАЛЬЯНСКОЕ АССОРТИ с/в с/н мгс 1/90 ОСТАНКИНО</v>
          </cell>
          <cell r="D250">
            <v>227</v>
          </cell>
          <cell r="F250">
            <v>227</v>
          </cell>
        </row>
        <row r="251">
          <cell r="A251" t="str">
            <v>6228 МЯСНОЕ АССОРТИ к/з с/н мгс 1/90 10шт.  ОСТАНКИНО</v>
          </cell>
          <cell r="D251">
            <v>668</v>
          </cell>
          <cell r="F251">
            <v>668</v>
          </cell>
        </row>
        <row r="252">
          <cell r="A252" t="str">
            <v>6247 ДОМАШНЯЯ Папа может вар п/о 0,4кг 8шт.  ОСТАНКИНО</v>
          </cell>
          <cell r="D252">
            <v>230</v>
          </cell>
          <cell r="F252">
            <v>230</v>
          </cell>
        </row>
        <row r="253">
          <cell r="A253" t="str">
            <v>6268 ГОВЯЖЬЯ Папа может вар п/о 0,4кг 8 шт.  ОСТАНКИНО</v>
          </cell>
          <cell r="D253">
            <v>466</v>
          </cell>
          <cell r="F253">
            <v>466</v>
          </cell>
        </row>
        <row r="254">
          <cell r="A254" t="str">
            <v>6279 КОРЕЙКА ПО-ОСТ.к/в в/с с/н в/у 1/150_45с  ОСТАНКИНО</v>
          </cell>
          <cell r="D254">
            <v>418</v>
          </cell>
          <cell r="F254">
            <v>418</v>
          </cell>
        </row>
        <row r="255">
          <cell r="A255" t="str">
            <v>6303 МЯСНЫЕ Папа может сос п/о мгс 1.5*3  ОСТАНКИНО</v>
          </cell>
          <cell r="D255">
            <v>466.7</v>
          </cell>
          <cell r="F255">
            <v>466.7</v>
          </cell>
        </row>
        <row r="256">
          <cell r="A256" t="str">
            <v>6324 ДОКТОРСКАЯ ГОСТ вар п/о 0.4кг 8шт.  ОСТАНКИНО</v>
          </cell>
          <cell r="D256">
            <v>517</v>
          </cell>
          <cell r="F256">
            <v>517</v>
          </cell>
        </row>
        <row r="257">
          <cell r="A257" t="str">
            <v>6325 ДОКТОРСКАЯ ПРЕМИУМ вар п/о 0.4кг 8шт.  ОСТАНКИНО</v>
          </cell>
          <cell r="D257">
            <v>622</v>
          </cell>
          <cell r="F257">
            <v>622</v>
          </cell>
        </row>
        <row r="258">
          <cell r="A258" t="str">
            <v>6333 МЯСНАЯ Папа может вар п/о 0.4кг 8шт.  ОСТАНКИНО</v>
          </cell>
          <cell r="D258">
            <v>7328</v>
          </cell>
          <cell r="F258">
            <v>7328</v>
          </cell>
        </row>
        <row r="259">
          <cell r="A259" t="str">
            <v>6340 ДОМАШНИЙ РЕЦЕПТ Коровино 0.5кг 8шт.  ОСТАНКИНО</v>
          </cell>
          <cell r="D259">
            <v>1480</v>
          </cell>
          <cell r="F259">
            <v>1483</v>
          </cell>
        </row>
        <row r="260">
          <cell r="A260" t="str">
            <v>6341 ДОМАШНИЙ РЕЦЕПТ СО ШПИКОМ Коровино 0.5кг  ОСТАНКИНО</v>
          </cell>
          <cell r="D260">
            <v>80</v>
          </cell>
          <cell r="F260">
            <v>80</v>
          </cell>
        </row>
        <row r="261">
          <cell r="A261" t="str">
            <v>6353 ЭКСТРА Папа может вар п/о 0.4кг 8шт.  ОСТАНКИНО</v>
          </cell>
          <cell r="D261">
            <v>1784</v>
          </cell>
          <cell r="F261">
            <v>1784</v>
          </cell>
        </row>
        <row r="262">
          <cell r="A262" t="str">
            <v>6392 ФИЛЕЙНАЯ Папа может вар п/о 0.4кг. ОСТАНКИНО</v>
          </cell>
          <cell r="D262">
            <v>5963</v>
          </cell>
          <cell r="F262">
            <v>5967</v>
          </cell>
        </row>
        <row r="263">
          <cell r="A263" t="str">
            <v>6415 БАЛЫКОВАЯ Коровино п/к в/у 0.84кг 6шт.  ОСТАНКИНО</v>
          </cell>
          <cell r="D263">
            <v>64</v>
          </cell>
          <cell r="F263">
            <v>64</v>
          </cell>
        </row>
        <row r="264">
          <cell r="A264" t="str">
            <v>6426 КЛАССИЧЕСКАЯ ПМ вар п/о 0.3кг 8шт.  ОСТАНКИНО</v>
          </cell>
          <cell r="D264">
            <v>1444</v>
          </cell>
          <cell r="F264">
            <v>1444</v>
          </cell>
        </row>
        <row r="265">
          <cell r="A265" t="str">
            <v>6448 СВИНИНА МАДЕРА с/к с/н в/у 1/100 10шт.   ОСТАНКИНО</v>
          </cell>
          <cell r="D265">
            <v>446</v>
          </cell>
          <cell r="F265">
            <v>446</v>
          </cell>
        </row>
        <row r="266">
          <cell r="A266" t="str">
            <v>6453 ЭКСТРА Папа может с/к с/н в/у 1/100 14шт.   ОСТАНКИНО</v>
          </cell>
          <cell r="D266">
            <v>1801</v>
          </cell>
          <cell r="F266">
            <v>1801</v>
          </cell>
        </row>
        <row r="267">
          <cell r="A267" t="str">
            <v>6454 АРОМАТНАЯ с/к с/н в/у 1/100 14шт.  ОСТАНКИНО</v>
          </cell>
          <cell r="D267">
            <v>1854</v>
          </cell>
          <cell r="F267">
            <v>1854</v>
          </cell>
        </row>
        <row r="268">
          <cell r="A268" t="str">
            <v>6459 СЕРВЕЛАТ ШВЕЙЦАРСК. в/к с/н в/у 1/100*10  ОСТАНКИНО</v>
          </cell>
          <cell r="D268">
            <v>209</v>
          </cell>
          <cell r="F268">
            <v>209</v>
          </cell>
        </row>
        <row r="269">
          <cell r="A269" t="str">
            <v>6470 ВЕТЧ.МРАМОРНАЯ в/у_45с  ОСТАНКИНО</v>
          </cell>
          <cell r="D269">
            <v>45.1</v>
          </cell>
          <cell r="F269">
            <v>45.1</v>
          </cell>
        </row>
        <row r="270">
          <cell r="A270" t="str">
            <v>6492 ШПИК С ЧЕСНОК.И ПЕРЦЕМ к/в в/у 0.3кг_45c  ОСТАНКИНО</v>
          </cell>
          <cell r="D270">
            <v>251</v>
          </cell>
          <cell r="F270">
            <v>251</v>
          </cell>
        </row>
        <row r="271">
          <cell r="A271" t="str">
            <v>6495 ВЕТЧ.МРАМОРНАЯ в/у срез 0.3кг 6шт_45с  ОСТАНКИНО</v>
          </cell>
          <cell r="D271">
            <v>720</v>
          </cell>
          <cell r="F271">
            <v>720</v>
          </cell>
        </row>
        <row r="272">
          <cell r="A272" t="str">
            <v>6527 ШПИКАЧКИ СОЧНЫЕ ПМ сар б/о мгс 1*3 45с ОСТАНКИНО</v>
          </cell>
          <cell r="D272">
            <v>460.3</v>
          </cell>
          <cell r="F272">
            <v>460.3</v>
          </cell>
        </row>
        <row r="273">
          <cell r="A273" t="str">
            <v>6586 МРАМОРНАЯ И БАЛЫКОВАЯ в/к с/н мгс 1/90 ОСТАНКИНО</v>
          </cell>
          <cell r="D273">
            <v>374</v>
          </cell>
          <cell r="F273">
            <v>374</v>
          </cell>
        </row>
        <row r="274">
          <cell r="A274" t="str">
            <v>6609 С ГОВЯДИНОЙ ПМ сар б/о мгс 0.4кг_45с ОСТАНКИНО</v>
          </cell>
          <cell r="D274">
            <v>100</v>
          </cell>
          <cell r="F274">
            <v>100</v>
          </cell>
        </row>
        <row r="275">
          <cell r="A275" t="str">
            <v>6653 ШПИКАЧКИ СОЧНЫЕ С БЕКОНОМ п/о мгс 0.3кг. ОСТАНКИНО</v>
          </cell>
          <cell r="D275">
            <v>169</v>
          </cell>
          <cell r="F275">
            <v>169</v>
          </cell>
        </row>
        <row r="276">
          <cell r="A276" t="str">
            <v>6666 БОЯНСКАЯ Папа может п/к в/у 0,28кг 8 шт. ОСТАНКИНО</v>
          </cell>
          <cell r="D276">
            <v>1434</v>
          </cell>
          <cell r="F276">
            <v>1434</v>
          </cell>
        </row>
        <row r="277">
          <cell r="A277" t="str">
            <v>6683 СЕРВЕЛАТ ЗЕРНИСТЫЙ ПМ в/к в/у 0,35кг  ОСТАНКИНО</v>
          </cell>
          <cell r="D277">
            <v>3503</v>
          </cell>
          <cell r="F277">
            <v>3503</v>
          </cell>
        </row>
        <row r="278">
          <cell r="A278" t="str">
            <v>6684 СЕРВЕЛАТ КАРЕЛЬСКИЙ ПМ в/к в/у 0.28кг  ОСТАНКИНО</v>
          </cell>
          <cell r="D278">
            <v>3119</v>
          </cell>
          <cell r="F278">
            <v>3119</v>
          </cell>
        </row>
        <row r="279">
          <cell r="A279" t="str">
            <v>6689 СЕРВЕЛАТ ОХОТНИЧИЙ ПМ в/к в/у 0,35кг 8шт  ОСТАНКИНО</v>
          </cell>
          <cell r="D279">
            <v>4214</v>
          </cell>
          <cell r="F279">
            <v>4222</v>
          </cell>
        </row>
        <row r="280">
          <cell r="A280" t="str">
            <v>6697 СЕРВЕЛАТ ФИНСКИЙ ПМ в/к в/у 0,35кг 8шт.  ОСТАНКИНО</v>
          </cell>
          <cell r="D280">
            <v>6319</v>
          </cell>
          <cell r="F280">
            <v>6319</v>
          </cell>
        </row>
        <row r="281">
          <cell r="A281" t="str">
            <v>6713 СОЧНЫЙ ГРИЛЬ ПМ сос п/о мгс 0.41кг 8шт.  ОСТАНКИНО</v>
          </cell>
          <cell r="D281">
            <v>1538</v>
          </cell>
          <cell r="F281">
            <v>1538</v>
          </cell>
        </row>
        <row r="282">
          <cell r="A282" t="str">
            <v>6722 СОЧНЫЕ ПМ сос п/о мгс 0,41кг 10шт.  ОСТАНКИНО</v>
          </cell>
          <cell r="D282">
            <v>8967</v>
          </cell>
          <cell r="F282">
            <v>8969</v>
          </cell>
        </row>
        <row r="283">
          <cell r="A283" t="str">
            <v>6726 СЛИВОЧНЫЕ ПМ сос п/о мгс 0.41кг 10шт.  ОСТАНКИНО</v>
          </cell>
          <cell r="D283">
            <v>3261</v>
          </cell>
          <cell r="F283">
            <v>3268</v>
          </cell>
        </row>
        <row r="284">
          <cell r="A284" t="str">
            <v>6747 РУССКАЯ ПРЕМИУМ ПМ вар ф/о в/у  ОСТАНКИНО</v>
          </cell>
          <cell r="D284">
            <v>51</v>
          </cell>
          <cell r="F284">
            <v>51</v>
          </cell>
        </row>
        <row r="285">
          <cell r="A285" t="str">
            <v>6762 СЛИВОЧНЫЕ сос ц/о мгс 0.41кг 8шт.  ОСТАНКИНО</v>
          </cell>
          <cell r="D285">
            <v>274</v>
          </cell>
          <cell r="F285">
            <v>274</v>
          </cell>
        </row>
        <row r="286">
          <cell r="A286" t="str">
            <v>6765 РУБЛЕНЫЕ сос ц/о мгс 0.36кг 6шт.  ОСТАНКИНО</v>
          </cell>
          <cell r="D286">
            <v>897</v>
          </cell>
          <cell r="F286">
            <v>897</v>
          </cell>
        </row>
        <row r="287">
          <cell r="A287" t="str">
            <v>6767 РУБЛЕНЫЕ сос ц/о мгс 1*4  ОСТАНКИНО</v>
          </cell>
          <cell r="D287">
            <v>44.5</v>
          </cell>
          <cell r="F287">
            <v>44.5</v>
          </cell>
        </row>
        <row r="288">
          <cell r="A288" t="str">
            <v>6768 С СЫРОМ сос ц/о мгс 0.41кг 6шт.  ОСТАНКИНО</v>
          </cell>
          <cell r="D288">
            <v>207</v>
          </cell>
          <cell r="F288">
            <v>207</v>
          </cell>
        </row>
        <row r="289">
          <cell r="A289" t="str">
            <v>6773 САЛЯМИ Папа может п/к в/у 0,28кг 8шт.  ОСТАНКИНО</v>
          </cell>
          <cell r="D289">
            <v>668</v>
          </cell>
          <cell r="F289">
            <v>668</v>
          </cell>
        </row>
        <row r="290">
          <cell r="A290" t="str">
            <v>6777 МЯСНЫЕ С ГОВЯДИНОЙ ПМ сос п/о мгс 0.4кг  ОСТАНКИНО</v>
          </cell>
          <cell r="D290">
            <v>1461</v>
          </cell>
          <cell r="F290">
            <v>1461</v>
          </cell>
        </row>
        <row r="291">
          <cell r="A291" t="str">
            <v>6785 ВЕНСКАЯ САЛЯМИ п/к в/у 0.33кг 8шт.  ОСТАНКИНО</v>
          </cell>
          <cell r="D291">
            <v>473</v>
          </cell>
          <cell r="F291">
            <v>473</v>
          </cell>
        </row>
        <row r="292">
          <cell r="A292" t="str">
            <v>6787 СЕРВЕЛАТ КРЕМЛЕВСКИЙ в/к в/у 0,33кг 8шт.  ОСТАНКИНО</v>
          </cell>
          <cell r="D292">
            <v>413</v>
          </cell>
          <cell r="F292">
            <v>413</v>
          </cell>
        </row>
        <row r="293">
          <cell r="A293" t="str">
            <v>6791 СЕРВЕЛАТ ПРЕМИУМ в/к в/у 0,33кг 8шт.  ОСТАНКИНО</v>
          </cell>
          <cell r="D293">
            <v>430</v>
          </cell>
          <cell r="F293">
            <v>430</v>
          </cell>
        </row>
        <row r="294">
          <cell r="A294" t="str">
            <v>6793 БАЛЫКОВАЯ в/к в/у 0,33кг 8шт.  ОСТАНКИНО</v>
          </cell>
          <cell r="D294">
            <v>864</v>
          </cell>
          <cell r="F294">
            <v>864</v>
          </cell>
        </row>
        <row r="295">
          <cell r="A295" t="str">
            <v>6794 БАЛЫКОВАЯ в/к в/у  ОСТАНКИНО</v>
          </cell>
          <cell r="D295">
            <v>35.799999999999997</v>
          </cell>
          <cell r="F295">
            <v>35.799999999999997</v>
          </cell>
        </row>
        <row r="296">
          <cell r="A296" t="str">
            <v>6795 ОСТАНКИНСКАЯ в/к в/у 0,33кг 8шт.  ОСТАНКИНО</v>
          </cell>
          <cell r="D296">
            <v>113</v>
          </cell>
          <cell r="F296">
            <v>113</v>
          </cell>
        </row>
        <row r="297">
          <cell r="A297" t="str">
            <v>6801 ОСТАНКИНСКАЯ вар п/о 0.4кг 8шт.  ОСТАНКИНО</v>
          </cell>
          <cell r="D297">
            <v>94</v>
          </cell>
          <cell r="F297">
            <v>94</v>
          </cell>
        </row>
        <row r="298">
          <cell r="A298" t="str">
            <v>6807 СЕРВЕЛАТ ЕВРОПЕЙСКИЙ в/к в/у 0,33кг 8шт.  ОСТАНКИНО</v>
          </cell>
          <cell r="D298">
            <v>124</v>
          </cell>
          <cell r="F298">
            <v>124</v>
          </cell>
        </row>
        <row r="299">
          <cell r="A299" t="str">
            <v>6829 МОЛОЧНЫЕ КЛАССИЧЕСКИЕ сос п/о мгс 2*4_С  ОСТАНКИНО</v>
          </cell>
          <cell r="D299">
            <v>488.2</v>
          </cell>
          <cell r="F299">
            <v>488.2</v>
          </cell>
        </row>
        <row r="300">
          <cell r="A300" t="str">
            <v>6837 ФИЛЕЙНЫЕ Папа Может сос ц/о мгс 0.4кг  ОСТАНКИНО</v>
          </cell>
          <cell r="D300">
            <v>1317</v>
          </cell>
          <cell r="F300">
            <v>1317</v>
          </cell>
        </row>
        <row r="301">
          <cell r="A301" t="str">
            <v>6842 ДЫМОВИЦА ИЗ ОКОРОКА к/в мл/к в/у 0,3кг  ОСТАНКИНО</v>
          </cell>
          <cell r="D301">
            <v>148</v>
          </cell>
          <cell r="F301">
            <v>148</v>
          </cell>
        </row>
        <row r="302">
          <cell r="A302" t="str">
            <v>6852 МОЛОЧНЫЕ ПРЕМИУМ ПМ сос п/о в/ у 1/350  ОСТАНКИНО</v>
          </cell>
          <cell r="D302">
            <v>2578</v>
          </cell>
          <cell r="F302">
            <v>2579</v>
          </cell>
        </row>
        <row r="303">
          <cell r="A303" t="str">
            <v>6854 МОЛОЧНЫЕ ПРЕМИУМ ПМ сос п/о мгс 0.6кг  ОСТАНКИНО</v>
          </cell>
          <cell r="D303">
            <v>300</v>
          </cell>
          <cell r="F303">
            <v>300</v>
          </cell>
        </row>
        <row r="304">
          <cell r="A304" t="str">
            <v>6861 ДОМАШНИЙ РЕЦЕПТ Коровино вар п/о  ОСТАНКИНО</v>
          </cell>
          <cell r="D304">
            <v>361.4</v>
          </cell>
          <cell r="F304">
            <v>361.4</v>
          </cell>
        </row>
        <row r="305">
          <cell r="A305" t="str">
            <v>6862 ДОМАШНИЙ РЕЦЕПТ СО ШПИК. Коровино вар п/о  ОСТАНКИНО</v>
          </cell>
          <cell r="D305">
            <v>59.4</v>
          </cell>
          <cell r="F305">
            <v>59.4</v>
          </cell>
        </row>
        <row r="306">
          <cell r="A306" t="str">
            <v>6866 ВЕТЧ.НЕЖНАЯ Коровино п/о_Маяк  ОСТАНКИНО</v>
          </cell>
          <cell r="D306">
            <v>249</v>
          </cell>
          <cell r="F306">
            <v>249</v>
          </cell>
        </row>
        <row r="307">
          <cell r="A307" t="str">
            <v>6869 С ГОВЯДИНОЙ СН сос п/о мгс 1кг 6шт.  ОСТАНКИНО</v>
          </cell>
          <cell r="D307">
            <v>154</v>
          </cell>
          <cell r="F307">
            <v>154</v>
          </cell>
        </row>
        <row r="308">
          <cell r="A308" t="str">
            <v>6909 ДЛЯ ДЕТЕЙ сос п/о мгс 0.33кг 8шт.  ОСТАНКИНО</v>
          </cell>
          <cell r="D308">
            <v>581</v>
          </cell>
          <cell r="F308">
            <v>581</v>
          </cell>
        </row>
        <row r="309">
          <cell r="A309" t="str">
            <v>6919 БЕКОН с/к с/н в/у 1/180 10шт.  ОСТАНКИНО</v>
          </cell>
          <cell r="D309">
            <v>374</v>
          </cell>
          <cell r="F309">
            <v>374</v>
          </cell>
        </row>
        <row r="310">
          <cell r="A310" t="str">
            <v>6921 БЕКОН Папа может с/к с/н в/у 1/140 10шт  ОСТАНКИНО</v>
          </cell>
          <cell r="D310">
            <v>1069</v>
          </cell>
          <cell r="F310">
            <v>1069</v>
          </cell>
        </row>
        <row r="311">
          <cell r="A311" t="str">
            <v>6948 МОЛОЧНЫЕ ПРЕМИУМ.ПМ сос п/о мгс 1,5*4 Останкино</v>
          </cell>
          <cell r="D311">
            <v>252.7</v>
          </cell>
          <cell r="F311">
            <v>252.7</v>
          </cell>
        </row>
        <row r="312">
          <cell r="A312" t="str">
            <v>6951 СЛИВОЧНЫЕ Папа может сос п/о мгс 1.5*4  ОСТАНКИНО</v>
          </cell>
          <cell r="D312">
            <v>99.4</v>
          </cell>
          <cell r="F312">
            <v>99.4</v>
          </cell>
        </row>
        <row r="313">
          <cell r="A313" t="str">
            <v>6955 СОЧНЫЕ Папа может сос п/о мгс1.5*4_А Останкино</v>
          </cell>
          <cell r="D313">
            <v>3090.9</v>
          </cell>
          <cell r="F313">
            <v>3090.9</v>
          </cell>
        </row>
        <row r="314">
          <cell r="A314" t="str">
            <v>7045 БЕКОН Папа может с/к с/н в/у 1/250 7 шт ОСТАНКИНО</v>
          </cell>
          <cell r="D314">
            <v>87</v>
          </cell>
          <cell r="F314">
            <v>87</v>
          </cell>
        </row>
        <row r="315">
          <cell r="A315" t="str">
            <v>Балык говяжий с/к "Эликатессе" 0,10 кг.шт. нарезка (лоток с ср.защ.атм.)  СПК</v>
          </cell>
          <cell r="D315">
            <v>174</v>
          </cell>
          <cell r="F315">
            <v>177</v>
          </cell>
        </row>
        <row r="316">
          <cell r="A316" t="str">
            <v>Балык свиной с/к "Эликатессе" 0,10 кг.шт. нарезка (лоток с ср.защ.атм.)  СПК</v>
          </cell>
          <cell r="D316">
            <v>336</v>
          </cell>
          <cell r="F316">
            <v>339</v>
          </cell>
        </row>
        <row r="317">
          <cell r="A317" t="str">
            <v>Балыковая с/к 200 гр. срез "Эликатессе" термоформ.пак.  СПК</v>
          </cell>
          <cell r="D317">
            <v>341</v>
          </cell>
          <cell r="F317">
            <v>341</v>
          </cell>
        </row>
        <row r="318">
          <cell r="A318" t="str">
            <v>БОНУС Z-ОСОБАЯ Коровино вар п/о 0.5кг_СНГ (6305)  ОСТАНКИНО</v>
          </cell>
          <cell r="D318">
            <v>20</v>
          </cell>
          <cell r="F318">
            <v>20</v>
          </cell>
        </row>
        <row r="319">
          <cell r="A319" t="str">
            <v>БОНУС ДОМАШНИЙ РЕЦЕПТ Коровино 0.5кг 8шт. (6305)</v>
          </cell>
          <cell r="D319">
            <v>38</v>
          </cell>
          <cell r="F319">
            <v>38</v>
          </cell>
        </row>
        <row r="320">
          <cell r="A320" t="str">
            <v>БОНУС ДОМАШНИЙ РЕЦЕПТ Коровино вар п/о (5324)</v>
          </cell>
          <cell r="D320">
            <v>26</v>
          </cell>
          <cell r="F320">
            <v>26</v>
          </cell>
        </row>
        <row r="321">
          <cell r="A321" t="str">
            <v>БОНУС СОЧНЫЕ Папа может сос п/о мгс 1.5*4 (6954)  ОСТАНКИНО</v>
          </cell>
          <cell r="D321">
            <v>229</v>
          </cell>
          <cell r="F321">
            <v>229</v>
          </cell>
        </row>
        <row r="322">
          <cell r="A322" t="str">
            <v>БОНУС СОЧНЫЕ сос п/о мгс 0.41кг_UZ (6087)  ОСТАНКИНО</v>
          </cell>
          <cell r="D322">
            <v>171</v>
          </cell>
          <cell r="F322">
            <v>172</v>
          </cell>
        </row>
        <row r="323">
          <cell r="A323" t="str">
            <v>БОНУС_ 457  Колбаса Молочная ТМ Особый рецепт ВЕС большой батон  ПОКОМ</v>
          </cell>
          <cell r="F323">
            <v>957.56899999999996</v>
          </cell>
        </row>
        <row r="324">
          <cell r="A324" t="str">
            <v>БОНУС_273  Сосиски Сочинки с сочной грудинкой, МГС 0.4кг,   ПОКОМ</v>
          </cell>
          <cell r="F324">
            <v>1310</v>
          </cell>
        </row>
        <row r="325">
          <cell r="A325" t="str">
            <v>БОНУС_Колбаса вареная Филейская ТМ Вязанка. ВЕС  ПОКОМ</v>
          </cell>
          <cell r="F325">
            <v>336.23500000000001</v>
          </cell>
        </row>
        <row r="326">
          <cell r="A326" t="str">
            <v>БОНУС_Колбаса Сервелат Филедворский, фиброуз, в/у 0,35 кг срез,  ПОКОМ</v>
          </cell>
          <cell r="F326">
            <v>398</v>
          </cell>
        </row>
        <row r="327">
          <cell r="A327" t="str">
            <v>БОНУС_Пельмени Бульмени с говядиной и свининой Наваристые 2,7кг Горячая штучка ВЕС  ПОКОМ</v>
          </cell>
          <cell r="F327">
            <v>153.91</v>
          </cell>
        </row>
        <row r="328">
          <cell r="A328" t="str">
            <v>БОНУС_Пельмени Отборные из свинины и говядины 0,9 кг ТМ Стародворье ТС Медвежье ушко  ПОКОМ</v>
          </cell>
          <cell r="F328">
            <v>413</v>
          </cell>
        </row>
        <row r="329">
          <cell r="A329" t="str">
            <v>Бутербродная вареная 0,47 кг шт.  СПК</v>
          </cell>
          <cell r="D329">
            <v>104</v>
          </cell>
          <cell r="F329">
            <v>104</v>
          </cell>
        </row>
        <row r="330">
          <cell r="A330" t="str">
            <v>Вацлавская п/к (черева) 390 гр.шт. термоус.пак  СПК</v>
          </cell>
          <cell r="D330">
            <v>127</v>
          </cell>
          <cell r="F330">
            <v>127</v>
          </cell>
        </row>
        <row r="331">
          <cell r="A331" t="str">
            <v>Голландский Приемиум 45% тм Папа Может, брус (2шт)  ОСТАНКИНО</v>
          </cell>
          <cell r="D331">
            <v>24.5</v>
          </cell>
          <cell r="F331">
            <v>24.5</v>
          </cell>
        </row>
        <row r="332">
          <cell r="A332" t="str">
            <v>Готовые бельмеши сочные с мясом ТМ Горячая штучка 0,3кг зам  ПОКОМ</v>
          </cell>
          <cell r="D332">
            <v>6</v>
          </cell>
          <cell r="F332">
            <v>6</v>
          </cell>
        </row>
        <row r="333">
          <cell r="A333" t="str">
            <v>Готовые чебуманы с говядиной 0,28кг ТМ Горячая штучка  ПОКОМ</v>
          </cell>
          <cell r="D333">
            <v>6</v>
          </cell>
          <cell r="F333">
            <v>6</v>
          </cell>
        </row>
        <row r="334">
          <cell r="A334" t="str">
            <v>Готовые чебуманы с говядиной ТМ Горячая штучка флоупак 0,4 кг. ПОКОМ</v>
          </cell>
          <cell r="D334">
            <v>6</v>
          </cell>
          <cell r="F334">
            <v>6</v>
          </cell>
        </row>
        <row r="335">
          <cell r="A335" t="str">
            <v>Готовые чебупели острые с мясом Горячая штучка 0,3 кг зам  ПОКОМ</v>
          </cell>
          <cell r="D335">
            <v>12</v>
          </cell>
          <cell r="F335">
            <v>571</v>
          </cell>
        </row>
        <row r="336">
          <cell r="A336" t="str">
            <v>Готовые чебупели с ветчиной и сыром Горячая штучка 0,3кг зам  ПОКОМ</v>
          </cell>
          <cell r="D336">
            <v>590</v>
          </cell>
          <cell r="F336">
            <v>2830</v>
          </cell>
        </row>
        <row r="337">
          <cell r="A337" t="str">
            <v>Готовые чебупели сочные с мясом ТМ Горячая штучка  0,3кг зам  ПОКОМ</v>
          </cell>
          <cell r="D337">
            <v>1647</v>
          </cell>
          <cell r="F337">
            <v>3150</v>
          </cell>
        </row>
        <row r="338">
          <cell r="A338" t="str">
            <v>Готовые чебуреки с мясом ТМ Горячая штучка 0,09 кг флоу-пак ПОКОМ</v>
          </cell>
          <cell r="F338">
            <v>266</v>
          </cell>
        </row>
        <row r="339">
          <cell r="A339" t="str">
            <v>Гуцульская с/к "КолбасГрад" 160 гр.шт. термоус. пак  СПК</v>
          </cell>
          <cell r="D339">
            <v>384</v>
          </cell>
          <cell r="F339">
            <v>384</v>
          </cell>
        </row>
        <row r="340">
          <cell r="A340" t="str">
            <v>Дельгаро с/в "Эликатессе" 140 гр.шт.  СПК</v>
          </cell>
          <cell r="D340">
            <v>108</v>
          </cell>
          <cell r="F340">
            <v>108</v>
          </cell>
        </row>
        <row r="341">
          <cell r="A341" t="str">
            <v>Деревенская с чесночком и сальцем п/к (черева) 390 гр.шт. термоус. пак.  СПК</v>
          </cell>
          <cell r="D341">
            <v>333</v>
          </cell>
          <cell r="F341">
            <v>335</v>
          </cell>
        </row>
        <row r="342">
          <cell r="A342" t="str">
            <v>Докторская вареная в/с  СПК</v>
          </cell>
          <cell r="D342">
            <v>5</v>
          </cell>
          <cell r="F342">
            <v>5</v>
          </cell>
        </row>
        <row r="343">
          <cell r="A343" t="str">
            <v>Докторская вареная в/с 0,47 кг шт.  СПК</v>
          </cell>
          <cell r="D343">
            <v>84</v>
          </cell>
          <cell r="F343">
            <v>84</v>
          </cell>
        </row>
        <row r="344">
          <cell r="A344" t="str">
            <v>Докторская вареная термоус.пак. "Высокий вкус"  СПК</v>
          </cell>
          <cell r="D344">
            <v>155.83199999999999</v>
          </cell>
          <cell r="F344">
            <v>155.83199999999999</v>
          </cell>
        </row>
        <row r="345">
          <cell r="A345" t="str">
            <v>Европоддон (невозвратный)</v>
          </cell>
          <cell r="F345">
            <v>84</v>
          </cell>
        </row>
        <row r="346">
          <cell r="A346" t="str">
            <v>ЖАР-ладушки с клубникой и вишней ТМ Стародворье 0,2 кг ПОКОМ</v>
          </cell>
          <cell r="F346">
            <v>66</v>
          </cell>
        </row>
        <row r="347">
          <cell r="A347" t="str">
            <v>ЖАР-ладушки с мясом 0,2кг ТМ Стародворье  ПОКОМ</v>
          </cell>
          <cell r="D347">
            <v>14</v>
          </cell>
          <cell r="F347">
            <v>436</v>
          </cell>
        </row>
        <row r="348">
          <cell r="A348" t="str">
            <v>ЖАР-ладушки с яблоком и грушей ТМ Стародворье 0,2 кг. ПОКОМ</v>
          </cell>
          <cell r="D348">
            <v>6</v>
          </cell>
          <cell r="F348">
            <v>67</v>
          </cell>
        </row>
        <row r="349">
          <cell r="A349" t="str">
            <v>Карбонад Юбилейный термоус.пак.  СПК</v>
          </cell>
          <cell r="D349">
            <v>73.900000000000006</v>
          </cell>
          <cell r="F349">
            <v>73.900000000000006</v>
          </cell>
        </row>
        <row r="350">
          <cell r="A350" t="str">
            <v>Классическая с/к 80 гр.шт.нар. (лоток с ср.защ.атм.)  СПК</v>
          </cell>
          <cell r="D350">
            <v>54</v>
          </cell>
          <cell r="F350">
            <v>54</v>
          </cell>
        </row>
        <row r="351">
          <cell r="A351" t="str">
            <v>Колбаски ПодПивасики оригинальные с/к 0,10 кг.шт. термофор.пак.  СПК</v>
          </cell>
          <cell r="D351">
            <v>851</v>
          </cell>
          <cell r="F351">
            <v>869</v>
          </cell>
        </row>
        <row r="352">
          <cell r="A352" t="str">
            <v>Колбаски ПодПивасики острые с/к 0,10 кг.шт. термофор.пак.  СПК</v>
          </cell>
          <cell r="D352">
            <v>768</v>
          </cell>
          <cell r="F352">
            <v>768</v>
          </cell>
        </row>
        <row r="353">
          <cell r="A353" t="str">
            <v>Колбаски ПодПивасики с сыром с/к 100 гр.шт. (в ср.защ.атм.)  СПК</v>
          </cell>
          <cell r="D353">
            <v>131</v>
          </cell>
          <cell r="F353">
            <v>138</v>
          </cell>
        </row>
        <row r="354">
          <cell r="A354" t="str">
            <v>Коньячная с/к 0,10 кг.шт. нарезка (лоток с ср.зад.атм.) "Высокий вкус"  СПК</v>
          </cell>
          <cell r="D354">
            <v>10</v>
          </cell>
          <cell r="F354">
            <v>10</v>
          </cell>
        </row>
        <row r="355">
          <cell r="A355" t="str">
            <v>Круггетсы с сырным соусом ТМ Горячая штучка 0,25 кг зам  ПОКОМ</v>
          </cell>
          <cell r="D355">
            <v>18</v>
          </cell>
          <cell r="F355">
            <v>685</v>
          </cell>
        </row>
        <row r="356">
          <cell r="A356" t="str">
            <v>Круггетсы с сырным соусом ТМ Горячая штучка ВЕС 3 кг. ПОКОМ</v>
          </cell>
          <cell r="D356">
            <v>6</v>
          </cell>
          <cell r="F356">
            <v>6</v>
          </cell>
        </row>
        <row r="357">
          <cell r="A357" t="str">
            <v>Круггетсы с чесночным соусом ТМ Горячая штучка 0,25 кг зам  ПОКОМ</v>
          </cell>
          <cell r="D357">
            <v>6</v>
          </cell>
          <cell r="F357">
            <v>6</v>
          </cell>
        </row>
        <row r="358">
          <cell r="A358" t="str">
            <v>Круггетсы сочные ТМ Горячая штучка ТС Круггетсы  ВЕС(3 кг)  ПОКОМ</v>
          </cell>
          <cell r="D358">
            <v>2</v>
          </cell>
          <cell r="F358">
            <v>2</v>
          </cell>
        </row>
        <row r="359">
          <cell r="A359" t="str">
            <v>Круггетсы сочные ТМ Горячая штучка ТС Круггетсы 0,25 кг зам  ПОКОМ</v>
          </cell>
          <cell r="D359">
            <v>1458</v>
          </cell>
          <cell r="F359">
            <v>2332</v>
          </cell>
        </row>
        <row r="360">
          <cell r="A360" t="str">
            <v>Ла Фаворте с/в "Эликатессе" 140 гр.шт.  СПК</v>
          </cell>
          <cell r="D360">
            <v>146</v>
          </cell>
          <cell r="F360">
            <v>146</v>
          </cell>
        </row>
        <row r="361">
          <cell r="A361" t="str">
            <v>Ливерная Печеночная "Просто выгодно" 0,3 кг.шт.  СПК</v>
          </cell>
          <cell r="D361">
            <v>172</v>
          </cell>
          <cell r="F361">
            <v>172</v>
          </cell>
        </row>
        <row r="362">
          <cell r="A362" t="str">
            <v>Любительская вареная термоус.пак. "Высокий вкус"  СПК</v>
          </cell>
          <cell r="D362">
            <v>69.400000000000006</v>
          </cell>
          <cell r="F362">
            <v>69.400000000000006</v>
          </cell>
        </row>
        <row r="363">
          <cell r="A363" t="str">
            <v>Мини-пицца с ветчиной и сыром 0,3кг ТМ Зареченские  ПОКОМ</v>
          </cell>
          <cell r="D363">
            <v>6</v>
          </cell>
          <cell r="F363">
            <v>23</v>
          </cell>
        </row>
        <row r="364">
          <cell r="A364" t="str">
            <v>Мини-сосиски в тесте "Фрайпики" 3,7кг ВЕС,  ПОКОМ</v>
          </cell>
          <cell r="F364">
            <v>12.4</v>
          </cell>
        </row>
        <row r="365">
          <cell r="A365" t="str">
            <v>Мини-сосиски в тесте "Фрайпики" 3,7кг ВЕС, ТМ Зареченские  ПОКОМ</v>
          </cell>
          <cell r="D365">
            <v>3.7</v>
          </cell>
          <cell r="F365">
            <v>3.7</v>
          </cell>
        </row>
        <row r="366">
          <cell r="A366" t="str">
            <v>Мини-сосиски в тесте 0,3кг ТМ Зареченские  ПОКОМ</v>
          </cell>
          <cell r="D366">
            <v>6</v>
          </cell>
          <cell r="F366">
            <v>6</v>
          </cell>
        </row>
        <row r="367">
          <cell r="A367" t="str">
            <v>Мини-сосиски в тесте 3,7кг ВЕС заморож. ТМ Зареченские  ПОКОМ</v>
          </cell>
          <cell r="D367">
            <v>3.7</v>
          </cell>
          <cell r="F367">
            <v>217.30099999999999</v>
          </cell>
        </row>
        <row r="368">
          <cell r="A368" t="str">
            <v>Мини-чебуречки с мясом ВЕС 5,5кг ТМ Зареченские  ПОКОМ</v>
          </cell>
          <cell r="F368">
            <v>142</v>
          </cell>
        </row>
        <row r="369">
          <cell r="A369" t="str">
            <v>Мини-шарики с курочкой и сыром ТМ Зареченские ВЕС  ПОКОМ</v>
          </cell>
          <cell r="F369">
            <v>131.1</v>
          </cell>
        </row>
        <row r="370">
          <cell r="A370" t="str">
            <v>Мусульманская вареная "Просто выгодно"  СПК</v>
          </cell>
          <cell r="D370">
            <v>21.856000000000002</v>
          </cell>
          <cell r="F370">
            <v>21.856000000000002</v>
          </cell>
        </row>
        <row r="371">
          <cell r="A371" t="str">
            <v>Мусульманская п/к "Просто выгодно" термофор.пак.  СПК</v>
          </cell>
          <cell r="D371">
            <v>10.5</v>
          </cell>
          <cell r="F371">
            <v>10.5</v>
          </cell>
        </row>
        <row r="372">
          <cell r="A372" t="str">
            <v>Наггетсы  в овощной панировке 0,25кг ТМ Вязанка ТС Наггетсы замор.  ПОКОМ</v>
          </cell>
          <cell r="D372">
            <v>6</v>
          </cell>
          <cell r="F372">
            <v>6</v>
          </cell>
        </row>
        <row r="373">
          <cell r="A373" t="str">
            <v>Наггетсы Foodgital 0,25кг ТМ Горячая штучка  ПОКОМ</v>
          </cell>
          <cell r="D373">
            <v>6</v>
          </cell>
          <cell r="F373">
            <v>6</v>
          </cell>
        </row>
        <row r="374">
          <cell r="A374" t="str">
            <v>Наггетсы из печи 0,25кг ТМ Вязанка ТС Няняггетсы Сливушки замор.  ПОКОМ</v>
          </cell>
          <cell r="D374">
            <v>27</v>
          </cell>
          <cell r="F374">
            <v>2860</v>
          </cell>
        </row>
        <row r="375">
          <cell r="A375" t="str">
            <v>Наггетсы Курушки 0,25кг ТМ Стародворье  ПОКОМ</v>
          </cell>
          <cell r="D375">
            <v>6</v>
          </cell>
          <cell r="F375">
            <v>6</v>
          </cell>
        </row>
        <row r="376">
          <cell r="A376" t="str">
            <v>Наггетсы Нагетосы Сочная курочка в хрустящей панировке 0,25кг ТМ Горячая штучка   ПОКОМ</v>
          </cell>
          <cell r="D376">
            <v>6</v>
          </cell>
          <cell r="F376">
            <v>17</v>
          </cell>
        </row>
        <row r="377">
          <cell r="A377" t="str">
            <v>Наггетсы Нагетосы Сочная курочка со сладкой паприкой  0,25 кг ПОКОМ</v>
          </cell>
          <cell r="D377">
            <v>6</v>
          </cell>
          <cell r="F377">
            <v>6</v>
          </cell>
        </row>
        <row r="378">
          <cell r="A378" t="str">
            <v>Наггетсы Нагетосы Сочная курочка со сметаной и зеленью ТМ Горячая штучка 0,25 ПОКОМ</v>
          </cell>
          <cell r="D378">
            <v>6</v>
          </cell>
          <cell r="F378">
            <v>6</v>
          </cell>
        </row>
        <row r="379">
          <cell r="A379" t="str">
            <v>Наггетсы Нагетосы Сочная курочка ТМ Горячая штучка 0,25 кг зам  ПОКОМ</v>
          </cell>
          <cell r="D379">
            <v>27</v>
          </cell>
          <cell r="F379">
            <v>1802</v>
          </cell>
        </row>
        <row r="380">
          <cell r="A380" t="str">
            <v>Наггетсы с индейкой 0,25кг ТМ Вязанка ТС Няняггетсы Сливушки НД2 замор.  ПОКОМ</v>
          </cell>
          <cell r="D380">
            <v>21</v>
          </cell>
          <cell r="F380">
            <v>2528</v>
          </cell>
        </row>
        <row r="381">
          <cell r="A381" t="str">
            <v>Наггетсы с куриным филе и сыром ТМ Вязанка 0,25 кг ПОКОМ</v>
          </cell>
          <cell r="D381">
            <v>17</v>
          </cell>
          <cell r="F381">
            <v>695</v>
          </cell>
        </row>
        <row r="382">
          <cell r="A382" t="str">
            <v>Наггетсы Хрустящие 0,3кг ТМ Зареченские  ПОКОМ</v>
          </cell>
          <cell r="F382">
            <v>16</v>
          </cell>
        </row>
        <row r="383">
          <cell r="A383" t="str">
            <v>Наггетсы Хрустящие ТМ Зареченские. ВЕС ПОКОМ</v>
          </cell>
          <cell r="D383">
            <v>12</v>
          </cell>
          <cell r="F383">
            <v>704.5</v>
          </cell>
        </row>
        <row r="384">
          <cell r="A384" t="str">
            <v>Новосибирская с/к 0,10 кг.шт. нарезка (лоток с ср.защ.атм.) "Высокий вкус"  СПК</v>
          </cell>
          <cell r="D384">
            <v>2</v>
          </cell>
          <cell r="F384">
            <v>2</v>
          </cell>
        </row>
        <row r="385">
          <cell r="A385" t="str">
            <v>Оригинальная с перцем с/к  СПК</v>
          </cell>
          <cell r="D385">
            <v>212.42400000000001</v>
          </cell>
          <cell r="F385">
            <v>212.42400000000001</v>
          </cell>
        </row>
        <row r="386">
          <cell r="A386" t="str">
            <v>Паштет печеночный 140 гр.шт.  СПК</v>
          </cell>
          <cell r="D386">
            <v>40</v>
          </cell>
          <cell r="F386">
            <v>40</v>
          </cell>
        </row>
        <row r="387">
          <cell r="A387" t="str">
            <v>Пекерсы с индейкой в сливочном соусе ТМ Горячая штучка 0,25 кг зам  ПОКОМ</v>
          </cell>
          <cell r="D387">
            <v>6</v>
          </cell>
          <cell r="F387">
            <v>6</v>
          </cell>
        </row>
        <row r="388">
          <cell r="A388" t="str">
            <v>Пельмени Grandmeni с говядиной в сливочном соусе 0,75кг Горячая штучка  ПОКОМ</v>
          </cell>
          <cell r="D388">
            <v>6</v>
          </cell>
          <cell r="F388">
            <v>6</v>
          </cell>
        </row>
        <row r="389">
          <cell r="A389" t="str">
            <v>Пельмени Grandmeni с говядиной и свининой Горячая штучка 0,75 кг Бульмени  ПОКОМ</v>
          </cell>
          <cell r="D389">
            <v>6</v>
          </cell>
          <cell r="F389">
            <v>6</v>
          </cell>
        </row>
        <row r="390">
          <cell r="A390" t="str">
            <v>Пельмени Grandmeni с говядиной ТМ Горячая штучка 0,75 кг. ПОКОМ</v>
          </cell>
          <cell r="D390">
            <v>6</v>
          </cell>
          <cell r="F390">
            <v>6</v>
          </cell>
        </row>
        <row r="391">
          <cell r="A391" t="str">
            <v>Пельмени Grandmeni со сливочным маслом Горячая штучка 0,75 кг ПОКОМ</v>
          </cell>
          <cell r="D391">
            <v>6</v>
          </cell>
          <cell r="F391">
            <v>532</v>
          </cell>
        </row>
        <row r="392">
          <cell r="A392" t="str">
            <v>Пельмени Бигбули #МЕГАВКУСИЩЕ с сочной грудинкой 0,43 кг  ПОКОМ</v>
          </cell>
          <cell r="D392">
            <v>9</v>
          </cell>
          <cell r="F392">
            <v>48</v>
          </cell>
        </row>
        <row r="393">
          <cell r="A393" t="str">
            <v>Пельмени Бигбули #МЕГАВКУСИЩЕ с сочной грудинкой 0,9 кг  ПОКОМ</v>
          </cell>
          <cell r="D393">
            <v>9</v>
          </cell>
          <cell r="F393">
            <v>180</v>
          </cell>
        </row>
        <row r="394">
          <cell r="A394" t="str">
            <v>Пельмени Бигбули #МЕГАВКУСИЩЕ с сочной грудинкой ТМ Горячая штучка 0,4 кг. ПОКОМ</v>
          </cell>
          <cell r="D394">
            <v>14</v>
          </cell>
          <cell r="F394">
            <v>62</v>
          </cell>
        </row>
        <row r="395">
          <cell r="A395" t="str">
            <v>Пельмени Бигбули #МЕГАВКУСИЩЕ с сочной грудинкой ТМ Горячая штучка 0,7 кг. ПОКОМ</v>
          </cell>
          <cell r="D395">
            <v>9</v>
          </cell>
          <cell r="F395">
            <v>843</v>
          </cell>
        </row>
        <row r="396">
          <cell r="A396" t="str">
            <v>Пельмени Бигбули с мясом ТМ Горячая штучка. флоу-пак сфера 0,4 кг. ПОКОМ</v>
          </cell>
          <cell r="D396">
            <v>14</v>
          </cell>
          <cell r="F396">
            <v>160</v>
          </cell>
        </row>
        <row r="397">
          <cell r="A397" t="str">
            <v>Пельмени Бигбули с мясом ТМ Горячая штучка. флоу-пак сфера 0,7 кг ПОКОМ</v>
          </cell>
          <cell r="D397">
            <v>12</v>
          </cell>
          <cell r="F397">
            <v>812</v>
          </cell>
        </row>
        <row r="398">
          <cell r="A398" t="str">
            <v>Пельмени Бигбули с мясом, Горячая штучка 0,43кг  ПОКОМ</v>
          </cell>
          <cell r="D398">
            <v>6</v>
          </cell>
          <cell r="F398">
            <v>13</v>
          </cell>
        </row>
        <row r="399">
          <cell r="A399" t="str">
            <v>Пельмени Бигбули с мясом, Горячая штучка 0,9кг  ПОКОМ</v>
          </cell>
          <cell r="D399">
            <v>10</v>
          </cell>
          <cell r="F399">
            <v>120</v>
          </cell>
        </row>
        <row r="400">
          <cell r="A400" t="str">
            <v>Пельмени Бигбули со сливоч.маслом (Мегамаслище) ТМ БУЛЬМЕНИ сфера 0,43. замор. ПОКОМ</v>
          </cell>
          <cell r="D400">
            <v>2</v>
          </cell>
          <cell r="F400">
            <v>171</v>
          </cell>
        </row>
        <row r="401">
          <cell r="A401" t="str">
            <v>Пельмени Бигбули со сливочным маслом #МЕГАМАСЛИЩЕ Горячая штучка 0,9 кг  ПОКОМ</v>
          </cell>
          <cell r="D401">
            <v>3</v>
          </cell>
          <cell r="F401">
            <v>41</v>
          </cell>
        </row>
        <row r="402">
          <cell r="A402" t="str">
            <v>Пельмени Бигбули со сливочным маслом ТМ Горячая штучка, флоу-пак сфера 0,4. ПОКОМ</v>
          </cell>
          <cell r="D402">
            <v>5</v>
          </cell>
          <cell r="F402">
            <v>92</v>
          </cell>
        </row>
        <row r="403">
          <cell r="A403" t="str">
            <v>Пельмени Бигбули со сливочным маслом ТМ Горячая штучка, флоу-пак сфера 0,7. ПОКОМ</v>
          </cell>
          <cell r="D403">
            <v>7</v>
          </cell>
          <cell r="F403">
            <v>806</v>
          </cell>
        </row>
        <row r="404">
          <cell r="A404" t="str">
            <v>Пельмени Бульмени Жюльен Горячая штучка 0,43  ПОКОМ</v>
          </cell>
          <cell r="D404">
            <v>6</v>
          </cell>
          <cell r="F404">
            <v>6</v>
          </cell>
        </row>
        <row r="405">
          <cell r="A405" t="str">
            <v>Пельмени Бульмени по-сибирски с говядиной и свининой ТМ Горячая штучка 0,8 кг ПОКОМ</v>
          </cell>
          <cell r="D405">
            <v>7</v>
          </cell>
          <cell r="F405">
            <v>505</v>
          </cell>
        </row>
        <row r="406">
          <cell r="A406" t="str">
            <v>Пельмени Бульмени с говядиной и свининой Горячая шт. 0,9 кг  ПОКОМ</v>
          </cell>
          <cell r="D406">
            <v>19</v>
          </cell>
          <cell r="F406">
            <v>812</v>
          </cell>
        </row>
        <row r="407">
          <cell r="A407" t="str">
            <v>Пельмени Бульмени с говядиной и свининой Горячая штучка 0,43  ПОКОМ</v>
          </cell>
          <cell r="D407">
            <v>6</v>
          </cell>
          <cell r="F407">
            <v>26</v>
          </cell>
        </row>
        <row r="408">
          <cell r="A408" t="str">
            <v>Пельмени Бульмени с говядиной и свининой Наваристые 2,7кг Горячая штучка ВЕС  ПОКОМ</v>
          </cell>
          <cell r="F408">
            <v>116.8</v>
          </cell>
        </row>
        <row r="409">
          <cell r="A409" t="str">
            <v>Пельмени Бульмени с говядиной и свининой Наваристые 5кг Горячая штучка ВЕС  ПОКОМ</v>
          </cell>
          <cell r="D409">
            <v>25</v>
          </cell>
          <cell r="F409">
            <v>1128.1130000000001</v>
          </cell>
        </row>
        <row r="410">
          <cell r="A410" t="str">
            <v>Пельмени Бульмени с говядиной и свининой ТМ Горячая штучка. флоу-пак сфера 0,4 кг ПОКОМ</v>
          </cell>
          <cell r="D410">
            <v>23</v>
          </cell>
          <cell r="F410">
            <v>944</v>
          </cell>
        </row>
        <row r="411">
          <cell r="A411" t="str">
            <v>Пельмени Бульмени с говядиной и свининой ТМ Горячая штучка. флоу-пак сфера 0,7 кг ПОКОМ</v>
          </cell>
          <cell r="D411">
            <v>9</v>
          </cell>
          <cell r="F411">
            <v>1595</v>
          </cell>
        </row>
        <row r="412">
          <cell r="A412" t="str">
            <v>Пельмени Бульмени со сливочным маслом Горячая штучка 0,9 кг  ПОКОМ</v>
          </cell>
          <cell r="F412">
            <v>8</v>
          </cell>
        </row>
        <row r="413">
          <cell r="A413" t="str">
            <v>Пельмени Бульмени со сливочным маслом ТМ Горячая шт. 0,43 кг  ПОКОМ</v>
          </cell>
          <cell r="D413">
            <v>9</v>
          </cell>
          <cell r="F413">
            <v>210</v>
          </cell>
        </row>
        <row r="414">
          <cell r="A414" t="str">
            <v>Пельмени Бульмени со сливочным маслом ТМ Горячая штучка. флоу-пак сфера 0,4 кг. ПОКОМ</v>
          </cell>
          <cell r="D414">
            <v>15</v>
          </cell>
          <cell r="F414">
            <v>1069</v>
          </cell>
        </row>
        <row r="415">
          <cell r="A415" t="str">
            <v>Пельмени Бульмени со сливочным маслом ТМ Горячая штучка.флоу-пак сфера 0,7 кг. ПОКОМ</v>
          </cell>
          <cell r="D415">
            <v>21</v>
          </cell>
          <cell r="F415">
            <v>2640</v>
          </cell>
        </row>
        <row r="416">
          <cell r="A416" t="str">
            <v>Пельмени Домашние с говядиной и свининой 0,7кг, сфера ТМ Зареченские  ПОКОМ</v>
          </cell>
          <cell r="D416">
            <v>8</v>
          </cell>
          <cell r="F416">
            <v>10</v>
          </cell>
        </row>
        <row r="417">
          <cell r="A417" t="str">
            <v>Пельмени Домашние со сливочным маслом 0,7кг, сфера ТМ Зареченские  ПОКОМ</v>
          </cell>
          <cell r="F417">
            <v>18</v>
          </cell>
        </row>
        <row r="418">
          <cell r="A418" t="str">
            <v>Пельмени Жемчужные сфера 1,0кг ТМ Зареченские  ПОКОМ</v>
          </cell>
          <cell r="D418">
            <v>8</v>
          </cell>
          <cell r="F418">
            <v>10</v>
          </cell>
        </row>
        <row r="419">
          <cell r="A419" t="str">
            <v>Пельмени Медвежьи ушки с фермерскими сливками 0,7кг  ПОКОМ</v>
          </cell>
          <cell r="D419">
            <v>1</v>
          </cell>
          <cell r="F419">
            <v>110</v>
          </cell>
        </row>
        <row r="420">
          <cell r="A420" t="str">
            <v>Пельмени Медвежьи ушки с фермерской свининой и говядиной Малые 0,7кг  ПОКОМ</v>
          </cell>
          <cell r="D420">
            <v>1</v>
          </cell>
          <cell r="F420">
            <v>151</v>
          </cell>
        </row>
        <row r="421">
          <cell r="A421" t="str">
            <v>Пельмени Мясорубские с рубленой грудинкой ТМ Стародворье флоупак  0,7 кг. ПОКОМ</v>
          </cell>
          <cell r="D421">
            <v>8</v>
          </cell>
          <cell r="F421">
            <v>118</v>
          </cell>
        </row>
        <row r="422">
          <cell r="A422" t="str">
            <v>Пельмени Мясорубские ТМ Стародворье фоупак равиоли 0,7 кг  ПОКОМ</v>
          </cell>
          <cell r="D422">
            <v>3</v>
          </cell>
          <cell r="F422">
            <v>1568</v>
          </cell>
        </row>
        <row r="423">
          <cell r="A423" t="str">
            <v>Пельмени Отборные из свинины и говядины 0,9 кг ТМ Стародворье ТС Медвежье ушко  ПОКОМ</v>
          </cell>
          <cell r="D423">
            <v>1</v>
          </cell>
          <cell r="F423">
            <v>213</v>
          </cell>
        </row>
        <row r="424">
          <cell r="A424" t="str">
            <v>Пельмени Отборные с говядиной и свининой 0,43 кг ТМ Стародворье ТС Медвежье ушко</v>
          </cell>
          <cell r="D424">
            <v>6</v>
          </cell>
          <cell r="F424">
            <v>6</v>
          </cell>
        </row>
        <row r="425">
          <cell r="A425" t="str">
            <v>Пельмени Печь-мени с мясом ТМ Вязанка. 0,2 кг НД. ПОКОМ</v>
          </cell>
          <cell r="D425">
            <v>6</v>
          </cell>
          <cell r="F425">
            <v>6</v>
          </cell>
        </row>
        <row r="426">
          <cell r="A426" t="str">
            <v>Пельмени С говядиной и свининой, ВЕС, сфера пуговки Мясная Галерея  ПОКОМ</v>
          </cell>
          <cell r="F426">
            <v>440</v>
          </cell>
        </row>
        <row r="427">
          <cell r="A427" t="str">
            <v>Пельмени Со свининой и говядиной ТМ Особый рецепт Любимая ложка 1,0 кг  ПОКОМ</v>
          </cell>
          <cell r="D427">
            <v>4</v>
          </cell>
          <cell r="F427">
            <v>606</v>
          </cell>
        </row>
        <row r="428">
          <cell r="A428" t="str">
            <v>Пельмени Сочные сфера 0,8 кг ТМ Стародворье  ПОКОМ</v>
          </cell>
          <cell r="F428">
            <v>63</v>
          </cell>
        </row>
        <row r="429">
          <cell r="A429" t="str">
            <v>Пельмени Татарские 0,4кг ТМ Особый рецепт  ПОКОМ</v>
          </cell>
          <cell r="F429">
            <v>54</v>
          </cell>
        </row>
        <row r="430">
          <cell r="A430" t="str">
            <v>Пипперони с/к "Эликатессе" 0,10 кг.шт.  СПК</v>
          </cell>
          <cell r="D430">
            <v>4</v>
          </cell>
          <cell r="F430">
            <v>4</v>
          </cell>
        </row>
        <row r="431">
          <cell r="A431" t="str">
            <v>Пирожки с мясом 0,3кг ТМ Зареченские  ПОКОМ</v>
          </cell>
          <cell r="D431">
            <v>10</v>
          </cell>
          <cell r="F431">
            <v>10</v>
          </cell>
        </row>
        <row r="432">
          <cell r="A432" t="str">
            <v>Пирожки с мясом 3,7кг ВЕС ТМ Зареченские  ПОКОМ</v>
          </cell>
          <cell r="D432">
            <v>3.7</v>
          </cell>
          <cell r="F432">
            <v>218.30199999999999</v>
          </cell>
        </row>
        <row r="433">
          <cell r="A433" t="str">
            <v>Пирожки с мясом, картофелем и грибами 0,3кг ТМ Зареченские  ПОКОМ</v>
          </cell>
          <cell r="D433">
            <v>10</v>
          </cell>
          <cell r="F433">
            <v>10</v>
          </cell>
        </row>
        <row r="434">
          <cell r="A434" t="str">
            <v>Пирожки с яблоком и грушей 0,3кг ТМ Зареченские  ПОКОМ</v>
          </cell>
          <cell r="D434">
            <v>10</v>
          </cell>
          <cell r="F434">
            <v>10</v>
          </cell>
        </row>
        <row r="435">
          <cell r="A435" t="str">
            <v>Пирожки с яблоком и грушей ВЕС ТМ Зареченские  ПОКОМ</v>
          </cell>
          <cell r="F435">
            <v>11.101000000000001</v>
          </cell>
        </row>
        <row r="436">
          <cell r="A436" t="str">
            <v>Плавленый сыр "Шоколадный" 30% 180 гр ТМ "ПАПА МОЖЕТ"  ОСТАНКИНО</v>
          </cell>
          <cell r="D436">
            <v>26</v>
          </cell>
          <cell r="F436">
            <v>26</v>
          </cell>
        </row>
        <row r="437">
          <cell r="A437" t="str">
            <v>Плавленый Сыр 45% "С ветчиной" СТМ "ПапаМожет" 180гр  ОСТАНКИНО</v>
          </cell>
          <cell r="D437">
            <v>40</v>
          </cell>
          <cell r="F437">
            <v>40</v>
          </cell>
        </row>
        <row r="438">
          <cell r="A438" t="str">
            <v>Плавленый Сыр 45% "С грибами" СТМ "ПапаМожет 180гр  ОСТАНКИНО</v>
          </cell>
          <cell r="D438">
            <v>28</v>
          </cell>
          <cell r="F438">
            <v>28</v>
          </cell>
        </row>
        <row r="439">
          <cell r="A439" t="str">
            <v>Покровская вареная 0,47 кг шт.  СПК</v>
          </cell>
          <cell r="D439">
            <v>26</v>
          </cell>
          <cell r="F439">
            <v>26</v>
          </cell>
        </row>
        <row r="440">
          <cell r="A440" t="str">
            <v>ПолуКоп п/к 250 гр.шт. термоформ.пак.  СПК</v>
          </cell>
          <cell r="D440">
            <v>40</v>
          </cell>
          <cell r="F440">
            <v>40</v>
          </cell>
        </row>
        <row r="441">
          <cell r="A441" t="str">
            <v>Продукт колбасный с сыром копченый Коровино 400 гр  ОСТАНКИНО</v>
          </cell>
          <cell r="D441">
            <v>11</v>
          </cell>
          <cell r="F441">
            <v>11</v>
          </cell>
        </row>
        <row r="442">
          <cell r="A442" t="str">
            <v>Ричеза с/к 230 гр.шт.  СПК</v>
          </cell>
          <cell r="D442">
            <v>197</v>
          </cell>
          <cell r="F442">
            <v>198</v>
          </cell>
        </row>
        <row r="443">
          <cell r="A443" t="str">
            <v>Российский сливочный 45% ТМ Папа Может, брус (2шт)  ОСТАНКИНО</v>
          </cell>
          <cell r="D443">
            <v>50.2</v>
          </cell>
          <cell r="F443">
            <v>50.2</v>
          </cell>
        </row>
        <row r="444">
          <cell r="A444" t="str">
            <v>Сальчетти с/к 230 гр.шт.  СПК</v>
          </cell>
          <cell r="D444">
            <v>310</v>
          </cell>
          <cell r="F444">
            <v>311</v>
          </cell>
        </row>
        <row r="445">
          <cell r="A445" t="str">
            <v>Сальчичон с/к 200 гр. срез "Эликатессе" термоформ.пак.  СПК</v>
          </cell>
          <cell r="D445">
            <v>73</v>
          </cell>
          <cell r="F445">
            <v>74</v>
          </cell>
        </row>
        <row r="446">
          <cell r="A446" t="str">
            <v>Салями с перчиком с/к "КолбасГрад" 160 гр.шт. термоус. пак.  СПК</v>
          </cell>
          <cell r="D446">
            <v>440</v>
          </cell>
          <cell r="F446">
            <v>440</v>
          </cell>
        </row>
        <row r="447">
          <cell r="A447" t="str">
            <v>Салями с/к 100 гр.шт.нар. (лоток с ср.защ.атм.)  СПК</v>
          </cell>
          <cell r="D447">
            <v>40</v>
          </cell>
          <cell r="F447">
            <v>40</v>
          </cell>
        </row>
        <row r="448">
          <cell r="A448" t="str">
            <v>Салями Трюфель с/в "Эликатессе" 0,16 кг.шт.  СПК</v>
          </cell>
          <cell r="D448">
            <v>226</v>
          </cell>
          <cell r="F448">
            <v>227</v>
          </cell>
        </row>
        <row r="449">
          <cell r="A449" t="str">
            <v>Сардельки "Докторские" (черева) ( в ср.защ.атм.) 1.0 кг. "Высокий вкус"  СПК</v>
          </cell>
          <cell r="D449">
            <v>159</v>
          </cell>
          <cell r="F449">
            <v>159</v>
          </cell>
        </row>
        <row r="450">
          <cell r="A450" t="str">
            <v>Сардельки "Необыкновенные" (в ср.защ.атм.)  СПК</v>
          </cell>
          <cell r="D450">
            <v>14</v>
          </cell>
          <cell r="F450">
            <v>14</v>
          </cell>
        </row>
        <row r="451">
          <cell r="A451" t="str">
            <v>Сардельки Докторские (черева) 400 гр.шт. (лоток с ср.защ.атм.) "Высокий вкус"  СПК</v>
          </cell>
          <cell r="D451">
            <v>18</v>
          </cell>
          <cell r="F451">
            <v>18</v>
          </cell>
        </row>
        <row r="452">
          <cell r="A452" t="str">
            <v>Сардельки из говядины (черева) (в ср.защ.атм.) "Высокий вкус"  СПК</v>
          </cell>
          <cell r="D452">
            <v>37</v>
          </cell>
          <cell r="F452">
            <v>37</v>
          </cell>
        </row>
        <row r="453">
          <cell r="A453" t="str">
            <v>Семейная с чесночком Экстра вареная  СПК</v>
          </cell>
          <cell r="D453">
            <v>6</v>
          </cell>
          <cell r="F453">
            <v>6</v>
          </cell>
        </row>
        <row r="454">
          <cell r="A454" t="str">
            <v>Семейная с чесночком Экстра вареная 0,5 кг.шт.  СПК</v>
          </cell>
          <cell r="D454">
            <v>10</v>
          </cell>
          <cell r="F454">
            <v>10</v>
          </cell>
        </row>
        <row r="455">
          <cell r="A455" t="str">
            <v>Сервелат Европейский в/к, в/с 0,38 кг.шт.термофор.пак  СПК</v>
          </cell>
          <cell r="D455">
            <v>141</v>
          </cell>
          <cell r="F455">
            <v>141</v>
          </cell>
        </row>
        <row r="456">
          <cell r="A456" t="str">
            <v>Сервелат Коньячный в/к 0,38 кг.шт термофор.пак  СПК</v>
          </cell>
          <cell r="D456">
            <v>218</v>
          </cell>
          <cell r="F456">
            <v>218</v>
          </cell>
        </row>
        <row r="457">
          <cell r="A457" t="str">
            <v>Сервелат мелкозернистый в/к 0,5 кг.шт. термоус.пак. "Высокий вкус"  СПК</v>
          </cell>
          <cell r="D457">
            <v>143</v>
          </cell>
          <cell r="F457">
            <v>143</v>
          </cell>
        </row>
        <row r="458">
          <cell r="A458" t="str">
            <v>Сервелат Финский в/к 0,38 кг.шт. термофор.пак.  СПК</v>
          </cell>
          <cell r="D458">
            <v>139</v>
          </cell>
          <cell r="F458">
            <v>139</v>
          </cell>
        </row>
        <row r="459">
          <cell r="A459" t="str">
            <v>Сервелат Фирменный в/к 0,10 кг.шт. нарезка (лоток с ср.защ.атм.)  СПК</v>
          </cell>
          <cell r="D459">
            <v>46</v>
          </cell>
          <cell r="F459">
            <v>46</v>
          </cell>
        </row>
        <row r="460">
          <cell r="A460" t="str">
            <v>Сервелат Фирменный в/к 0,38 кг.шт. термофор.пак.  СПК</v>
          </cell>
          <cell r="D460">
            <v>6</v>
          </cell>
          <cell r="F460">
            <v>6</v>
          </cell>
        </row>
        <row r="461">
          <cell r="A461" t="str">
            <v>Сибирская особая с/к 0,10 кг.шт. нарезка (лоток с ср.защ.атм.)  СПК</v>
          </cell>
          <cell r="D461">
            <v>253</v>
          </cell>
          <cell r="F461">
            <v>253</v>
          </cell>
        </row>
        <row r="462">
          <cell r="A462" t="str">
            <v>Сибирская особая с/к 0,235 кг шт.  СПК</v>
          </cell>
          <cell r="D462">
            <v>299</v>
          </cell>
          <cell r="F462">
            <v>300</v>
          </cell>
        </row>
        <row r="463">
          <cell r="A463" t="str">
            <v>Сливочный со вкусом топл. молока 45% тм Папа Может. брус (2шт)  ОСТАНКИНО</v>
          </cell>
          <cell r="D463">
            <v>75.599999999999994</v>
          </cell>
          <cell r="F463">
            <v>75.599999999999994</v>
          </cell>
        </row>
        <row r="464">
          <cell r="A464" t="str">
            <v>Смаколадьи с яблоком и грушей ТМ Зареченские,0,9 кг ПОКОМ</v>
          </cell>
          <cell r="D464">
            <v>6</v>
          </cell>
          <cell r="F464">
            <v>6</v>
          </cell>
        </row>
        <row r="465">
          <cell r="A465" t="str">
            <v>Сосиски "Баварские" 0,36 кг.шт. вак.упак.  СПК</v>
          </cell>
          <cell r="D465">
            <v>15</v>
          </cell>
          <cell r="F465">
            <v>15</v>
          </cell>
        </row>
        <row r="466">
          <cell r="A466" t="str">
            <v>Сосиски "Молочные" 0,36 кг.шт. вак.упак.  СПК</v>
          </cell>
          <cell r="D466">
            <v>30</v>
          </cell>
          <cell r="F466">
            <v>30</v>
          </cell>
        </row>
        <row r="467">
          <cell r="A467" t="str">
            <v>Сосиски Мини (коллаген) (лоток с ср.защ.атм.) (для ХОРЕКА)  СПК</v>
          </cell>
          <cell r="D467">
            <v>27</v>
          </cell>
          <cell r="F467">
            <v>27</v>
          </cell>
        </row>
        <row r="468">
          <cell r="A468" t="str">
            <v>Сосиски Мусульманские "Просто выгодно" (в ср.защ.атм.)  СПК</v>
          </cell>
          <cell r="D468">
            <v>19</v>
          </cell>
          <cell r="F468">
            <v>19</v>
          </cell>
        </row>
        <row r="469">
          <cell r="A469" t="str">
            <v>Сосиски Хот-дог подкопченные (лоток с ср.защ.атм.)  СПК</v>
          </cell>
          <cell r="D469">
            <v>61</v>
          </cell>
          <cell r="F469">
            <v>61</v>
          </cell>
        </row>
        <row r="470">
          <cell r="A470" t="str">
            <v>Сосисоны в темпуре ВЕС  ПОКОМ</v>
          </cell>
          <cell r="F470">
            <v>3.6</v>
          </cell>
        </row>
        <row r="471">
          <cell r="A471" t="str">
            <v>Сочный мегачебурек ТМ Зареченские ВЕС ПОКОМ</v>
          </cell>
          <cell r="F471">
            <v>153.44999999999999</v>
          </cell>
        </row>
        <row r="472">
          <cell r="A472" t="str">
            <v>Сыр "Пармезан" 40% кусок 180 гр  ОСТАНКИНО</v>
          </cell>
          <cell r="D472">
            <v>53</v>
          </cell>
          <cell r="F472">
            <v>53</v>
          </cell>
        </row>
        <row r="473">
          <cell r="A473" t="str">
            <v>Сыр Боккончини копченый 40% 100 гр.  ОСТАНКИНО</v>
          </cell>
          <cell r="D473">
            <v>149</v>
          </cell>
          <cell r="F473">
            <v>149</v>
          </cell>
        </row>
        <row r="474">
          <cell r="A474" t="str">
            <v>Сыр колбасный копченый Папа Может 400 гр  ОСТАНКИНО</v>
          </cell>
          <cell r="D474">
            <v>24</v>
          </cell>
          <cell r="F474">
            <v>24</v>
          </cell>
        </row>
        <row r="475">
          <cell r="A475" t="str">
            <v>Сыр Останкино "Алтайский Gold" 50% вес  ОСТАНКИНО</v>
          </cell>
          <cell r="D475">
            <v>2.7</v>
          </cell>
          <cell r="F475">
            <v>3.93</v>
          </cell>
        </row>
        <row r="476">
          <cell r="A476" t="str">
            <v>Сыр ПАПА МОЖЕТ "Гауда Голд" 45% 180 г  ОСТАНКИНО</v>
          </cell>
          <cell r="D476">
            <v>584</v>
          </cell>
          <cell r="F476">
            <v>584</v>
          </cell>
        </row>
        <row r="477">
          <cell r="A477" t="str">
            <v>Сыр ПАПА МОЖЕТ "Голландский традиционный" 45% 180 г  ОСТАНКИНО</v>
          </cell>
          <cell r="D477">
            <v>1141</v>
          </cell>
          <cell r="F477">
            <v>1141</v>
          </cell>
        </row>
        <row r="478">
          <cell r="A478" t="str">
            <v>Сыр Папа Может "Голландский традиционный", 45% брусок ВЕС ОСТАНКИНО</v>
          </cell>
          <cell r="D478">
            <v>39.6</v>
          </cell>
          <cell r="F478">
            <v>39.6</v>
          </cell>
        </row>
        <row r="479">
          <cell r="A479" t="str">
            <v>Сыр ПАПА МОЖЕТ "Министерский" 180гр, 45 %  ОСТАНКИНО</v>
          </cell>
          <cell r="D479">
            <v>111</v>
          </cell>
          <cell r="F479">
            <v>111</v>
          </cell>
        </row>
        <row r="480">
          <cell r="A480" t="str">
            <v>Сыр ПАПА МОЖЕТ "Папин завтрак" 180гр, 45 %  ОСТАНКИНО</v>
          </cell>
          <cell r="D480">
            <v>61</v>
          </cell>
          <cell r="F480">
            <v>61</v>
          </cell>
        </row>
        <row r="481">
          <cell r="A481" t="str">
            <v>Сыр ПАПА МОЖЕТ "Российский традиционный" 45% 180 г  ОСТАНКИНО</v>
          </cell>
          <cell r="D481">
            <v>1565</v>
          </cell>
          <cell r="F481">
            <v>1565</v>
          </cell>
        </row>
        <row r="482">
          <cell r="A482" t="str">
            <v>Сыр ПАПА МОЖЕТ "Тильзитер" 45% 180 г  ОСТАНКИНО</v>
          </cell>
          <cell r="D482">
            <v>325</v>
          </cell>
          <cell r="F482">
            <v>325</v>
          </cell>
        </row>
        <row r="483">
          <cell r="A483" t="str">
            <v>Сыр плавленый Сливочный ж 45 % 180г ТМ Папа Может (16шт) ОСТАНКИНО</v>
          </cell>
          <cell r="D483">
            <v>74</v>
          </cell>
          <cell r="F483">
            <v>74</v>
          </cell>
        </row>
        <row r="484">
          <cell r="A484" t="str">
            <v>Сыр полутвердый "Гауда", 45%, ВЕС брус из блока 1/5  ОСТАНКИНО</v>
          </cell>
          <cell r="D484">
            <v>9</v>
          </cell>
          <cell r="F484">
            <v>9</v>
          </cell>
        </row>
        <row r="485">
          <cell r="A485" t="str">
            <v>Сыр Скаморца свежий 40% 100 гр.  ОСТАНКИНО</v>
          </cell>
          <cell r="D485">
            <v>155</v>
          </cell>
          <cell r="F485">
            <v>155</v>
          </cell>
        </row>
        <row r="486">
          <cell r="A486" t="str">
            <v>Сыр творожный с зеленью 60% Папа может 140 гр.  ОСТАНКИНО</v>
          </cell>
          <cell r="D486">
            <v>20</v>
          </cell>
          <cell r="F486">
            <v>20</v>
          </cell>
        </row>
        <row r="487">
          <cell r="A487" t="str">
            <v>Сыр Чечил копченый 43% 100г/6шт ТМ Папа Может  ОСТАНКИНО</v>
          </cell>
          <cell r="D487">
            <v>213</v>
          </cell>
          <cell r="F487">
            <v>213</v>
          </cell>
        </row>
        <row r="488">
          <cell r="A488" t="str">
            <v>Сыр Чечил свежий 45% 100г/6шт ТМ Папа Может  ОСТАНКИНО</v>
          </cell>
          <cell r="D488">
            <v>144</v>
          </cell>
          <cell r="F488">
            <v>144</v>
          </cell>
        </row>
        <row r="489">
          <cell r="A489" t="str">
            <v>Сыч/Прод Коровино Российский 50% 200г СЗМЖ  ОСТАНКИНО</v>
          </cell>
          <cell r="D489">
            <v>135</v>
          </cell>
          <cell r="F489">
            <v>135</v>
          </cell>
        </row>
        <row r="490">
          <cell r="A490" t="str">
            <v>Сыч/Прод Коровино Российский Оригин 50% ВЕС (5 кг)  ОСТАНКИНО</v>
          </cell>
          <cell r="D490">
            <v>286</v>
          </cell>
          <cell r="F490">
            <v>286</v>
          </cell>
        </row>
        <row r="491">
          <cell r="A491" t="str">
            <v>Сыч/Прод Коровино Тильзитер 50% 200г СЗМЖ  ОСТАНКИНО</v>
          </cell>
          <cell r="D491">
            <v>169</v>
          </cell>
          <cell r="F491">
            <v>169</v>
          </cell>
        </row>
        <row r="492">
          <cell r="A492" t="str">
            <v>Сыч/Прод Коровино Тильзитер Оригин 50% ВЕС (5 кг брус) СЗМЖ  ОСТАНКИНО</v>
          </cell>
          <cell r="D492">
            <v>168</v>
          </cell>
          <cell r="F492">
            <v>168</v>
          </cell>
        </row>
        <row r="493">
          <cell r="A493" t="str">
            <v>Творожный Сыр 60% С маринованными огурчиками и укропом 140 гр  ОСТАНКИНО</v>
          </cell>
          <cell r="D493">
            <v>27</v>
          </cell>
          <cell r="F493">
            <v>27</v>
          </cell>
        </row>
        <row r="494">
          <cell r="A494" t="str">
            <v>Творожный Сыр 60% Сливочный  СТМ "ПапаМожет" - 140гр  ОСТАНКИНО</v>
          </cell>
          <cell r="D494">
            <v>246</v>
          </cell>
          <cell r="F494">
            <v>246</v>
          </cell>
        </row>
        <row r="495">
          <cell r="A495" t="str">
            <v>Торо Неро с/в "Эликатессе" 140 гр.шт.  СПК</v>
          </cell>
          <cell r="D495">
            <v>87</v>
          </cell>
          <cell r="F495">
            <v>87</v>
          </cell>
        </row>
        <row r="496">
          <cell r="A496" t="str">
            <v>Уши свиные копченые к пиву 0,15кг нар. д/ф шт.  СПК</v>
          </cell>
          <cell r="D496">
            <v>42</v>
          </cell>
          <cell r="F496">
            <v>42</v>
          </cell>
        </row>
        <row r="497">
          <cell r="A497" t="str">
            <v>Фестивальная пора с/к 100 гр.шт.нар. (лоток с ср.защ.атм.)  СПК</v>
          </cell>
          <cell r="D497">
            <v>235</v>
          </cell>
          <cell r="F497">
            <v>235</v>
          </cell>
        </row>
        <row r="498">
          <cell r="A498" t="str">
            <v>Фестивальная пора с/к 235 гр.шт.  СПК</v>
          </cell>
          <cell r="D498">
            <v>684</v>
          </cell>
          <cell r="F498">
            <v>686</v>
          </cell>
        </row>
        <row r="499">
          <cell r="A499" t="str">
            <v>Фестивальная пора с/к термоус.пак  СПК</v>
          </cell>
          <cell r="D499">
            <v>99.094999999999999</v>
          </cell>
          <cell r="F499">
            <v>99.094999999999999</v>
          </cell>
        </row>
        <row r="500">
          <cell r="A500" t="str">
            <v>Фирменная с/к 200 гр. срез "Эликатессе" термоформ.пак.  СПК</v>
          </cell>
          <cell r="D500">
            <v>401</v>
          </cell>
          <cell r="F500">
            <v>401</v>
          </cell>
        </row>
        <row r="501">
          <cell r="A501" t="str">
            <v>Фуэт с/в "Эликатессе" 160 гр.шт.  СПК</v>
          </cell>
          <cell r="D501">
            <v>288</v>
          </cell>
          <cell r="F501">
            <v>290</v>
          </cell>
        </row>
        <row r="502">
          <cell r="A502" t="str">
            <v>Хинкали Классические ТМ Зареченские ВЕС ПОКОМ</v>
          </cell>
          <cell r="F502">
            <v>45</v>
          </cell>
        </row>
        <row r="503">
          <cell r="A503" t="str">
            <v>Хот-догстер ТМ Горячая штучка ТС Хот-Догстер флоу-пак 0,09 кг. ПОКОМ</v>
          </cell>
          <cell r="D503">
            <v>10</v>
          </cell>
          <cell r="F503">
            <v>424</v>
          </cell>
        </row>
        <row r="504">
          <cell r="A504" t="str">
            <v>Хотстеры с сыром 0,25кг ТМ Горячая штучка  ПОКОМ</v>
          </cell>
          <cell r="D504">
            <v>24</v>
          </cell>
          <cell r="F504">
            <v>591</v>
          </cell>
        </row>
        <row r="505">
          <cell r="A505" t="str">
            <v>Хотстеры ТМ Горячая штучка ТС Хотстеры 0,25 кг зам  ПОКОМ</v>
          </cell>
          <cell r="D505">
            <v>362</v>
          </cell>
          <cell r="F505">
            <v>2345</v>
          </cell>
        </row>
        <row r="506">
          <cell r="A506" t="str">
            <v>Хрустящие крылышки острые к пиву ТМ Горячая штучка 0,3кг зам  ПОКОМ</v>
          </cell>
          <cell r="D506">
            <v>15</v>
          </cell>
          <cell r="F506">
            <v>533</v>
          </cell>
        </row>
        <row r="507">
          <cell r="A507" t="str">
            <v>Хрустящие крылышки ТМ Горячая штучка 0,3 кг зам  ПОКОМ</v>
          </cell>
          <cell r="D507">
            <v>13</v>
          </cell>
          <cell r="F507">
            <v>669</v>
          </cell>
        </row>
        <row r="508">
          <cell r="A508" t="str">
            <v>Чебупай сочное яблоко ТМ Горячая штучка 0,2 кг зам.  ПОКОМ</v>
          </cell>
          <cell r="F508">
            <v>12</v>
          </cell>
        </row>
        <row r="509">
          <cell r="A509" t="str">
            <v>Чебупай спелая вишня ТМ Горячая штучка 0,2 кг зам.  ПОКОМ</v>
          </cell>
          <cell r="F509">
            <v>20</v>
          </cell>
        </row>
        <row r="510">
          <cell r="A510" t="str">
            <v>Чебупели Foodgital 0,25кг ТМ Горячая штучка  ПОКОМ</v>
          </cell>
          <cell r="D510">
            <v>1</v>
          </cell>
          <cell r="F510">
            <v>22</v>
          </cell>
        </row>
        <row r="511">
          <cell r="A511" t="str">
            <v>Чебупели Курочка гриль ТМ Горячая штучка, 0,3 кг зам  ПОКОМ</v>
          </cell>
          <cell r="D511">
            <v>2</v>
          </cell>
          <cell r="F511">
            <v>327</v>
          </cell>
        </row>
        <row r="512">
          <cell r="A512" t="str">
            <v>Чебупели с мясом ТМ Горячая штучка 0,48 кг XXL зам. ПОКОМ</v>
          </cell>
          <cell r="D512">
            <v>6</v>
          </cell>
          <cell r="F512">
            <v>6</v>
          </cell>
        </row>
        <row r="513">
          <cell r="A513" t="str">
            <v>Чебупицца курочка по-итальянски Горячая штучка 0,25 кг зам  ПОКОМ</v>
          </cell>
          <cell r="D513">
            <v>2066</v>
          </cell>
          <cell r="F513">
            <v>3869</v>
          </cell>
        </row>
        <row r="514">
          <cell r="A514" t="str">
            <v>Чебупицца Пепперони ТМ Горячая штучка ТС Чебупицца 0.25кг зам  ПОКОМ</v>
          </cell>
          <cell r="D514">
            <v>1033</v>
          </cell>
          <cell r="F514">
            <v>4538</v>
          </cell>
        </row>
        <row r="515">
          <cell r="A515" t="str">
            <v>Чебуреки Мясные вес 2,7 кг ТМ Зареченские ВЕС ПОКОМ</v>
          </cell>
          <cell r="F515">
            <v>8.1010000000000009</v>
          </cell>
        </row>
        <row r="516">
          <cell r="A516" t="str">
            <v>Чебуреки сочные ВЕС ТМ Зареченские  ПОКОМ</v>
          </cell>
          <cell r="D516">
            <v>5</v>
          </cell>
          <cell r="F516">
            <v>510.01</v>
          </cell>
        </row>
        <row r="517">
          <cell r="A517" t="str">
            <v>Шпикачки Русские (черева) (в ср.защ.атм.) "Высокий вкус"  СПК</v>
          </cell>
          <cell r="D517">
            <v>138.5</v>
          </cell>
          <cell r="F517">
            <v>138.5</v>
          </cell>
        </row>
        <row r="518">
          <cell r="A518" t="str">
            <v>Эликапреза с/в "Эликатессе" 85 гр.шт. нарезка (лоток с ср.защ.атм.)  СПК</v>
          </cell>
          <cell r="D518">
            <v>89</v>
          </cell>
          <cell r="F518">
            <v>92</v>
          </cell>
        </row>
        <row r="519">
          <cell r="A519" t="str">
            <v>Юбилейная с/к 0,10 кг.шт. нарезка (лоток с ср.защ.атм.)  СПК</v>
          </cell>
          <cell r="D519">
            <v>23</v>
          </cell>
          <cell r="F519">
            <v>23</v>
          </cell>
        </row>
        <row r="520">
          <cell r="A520" t="str">
            <v>Юбилейная с/к 0,235 кг.шт.  СПК</v>
          </cell>
          <cell r="D520">
            <v>577</v>
          </cell>
          <cell r="F520">
            <v>579</v>
          </cell>
        </row>
        <row r="521">
          <cell r="A521" t="str">
            <v>Итого</v>
          </cell>
          <cell r="D521">
            <v>129889.663</v>
          </cell>
          <cell r="F521">
            <v>276051.80300000001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19.12.2024 - 19.12.2024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51.359000000000002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96.134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142.05199999999999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363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482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504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110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435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76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75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77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73.552000000000007</v>
          </cell>
        </row>
        <row r="22">
          <cell r="A22" t="str">
            <v xml:space="preserve"> 201  Ветчина Нежная ТМ Особый рецепт, (2,5кг), ПОКОМ</v>
          </cell>
          <cell r="D22">
            <v>824.85299999999995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68.42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374.06900000000002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112.116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47.249000000000002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45.99</v>
          </cell>
        </row>
        <row r="28">
          <cell r="A28" t="str">
            <v xml:space="preserve"> 240  Колбаса Салями охотничья, ВЕС. ПОКОМ</v>
          </cell>
          <cell r="D28">
            <v>1.7549999999999999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89.236999999999995</v>
          </cell>
        </row>
        <row r="30">
          <cell r="A30" t="str">
            <v xml:space="preserve"> 247  Сардельки Нежные, ВЕС.  ПОКОМ</v>
          </cell>
          <cell r="D30">
            <v>33.311999999999998</v>
          </cell>
        </row>
        <row r="31">
          <cell r="A31" t="str">
            <v xml:space="preserve"> 248  Сардельки Сочные ТМ Особый рецепт,   ПОКОМ</v>
          </cell>
          <cell r="D31">
            <v>17.68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161.78</v>
          </cell>
        </row>
        <row r="33">
          <cell r="A33" t="str">
            <v xml:space="preserve"> 254 Сосиски Датские, ВЕС, ТМ КОЛБАСНЫЙ СТАНДАРТ ПОКОМ</v>
          </cell>
          <cell r="D33">
            <v>1.01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5.532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19.484999999999999</v>
          </cell>
        </row>
        <row r="36">
          <cell r="A36" t="str">
            <v xml:space="preserve"> 263  Шпикачки Стародворские, ВЕС.  ПОКОМ</v>
          </cell>
          <cell r="D36">
            <v>10.78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12.154999999999999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27.268000000000001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14.36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137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585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416</v>
          </cell>
        </row>
        <row r="43">
          <cell r="A43" t="str">
            <v xml:space="preserve"> 283  Сосиски Сочинки, ВЕС, ТМ Стародворье ПОКОМ</v>
          </cell>
          <cell r="D43">
            <v>81.278999999999996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139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321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36.450000000000003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302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520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15.435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42.786000000000001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294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417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235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67.453000000000003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77.557000000000002</v>
          </cell>
        </row>
        <row r="56">
          <cell r="A56" t="str">
            <v xml:space="preserve"> 316  Колбаса Нежная ТМ Зареченские ВЕС  ПОКОМ</v>
          </cell>
          <cell r="D56">
            <v>12.016</v>
          </cell>
        </row>
        <row r="57">
          <cell r="A57" t="str">
            <v xml:space="preserve"> 318  Сосиски Датские ТМ Зареченские, ВЕС  ПОКОМ</v>
          </cell>
          <cell r="D57">
            <v>305.7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579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568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202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105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83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101.958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73</v>
          </cell>
        </row>
        <row r="65">
          <cell r="A65" t="str">
            <v xml:space="preserve"> 335  Колбаса Сливушка ТМ Вязанка. ВЕС.  ПОКОМ </v>
          </cell>
          <cell r="D65">
            <v>59.887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429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364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95.114000000000004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69.277000000000001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178.77600000000001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88.465999999999994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38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68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154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27.32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98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131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105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84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99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17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595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1091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D84">
            <v>9</v>
          </cell>
        </row>
        <row r="85">
          <cell r="A85" t="str">
            <v xml:space="preserve"> 418  Колбаса Балыкбургская с мраморным балыком и нотками кориандра 0,06 кг нарезка ТМ Баварушка  ПО</v>
          </cell>
          <cell r="D85">
            <v>8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269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33.380000000000003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4.3499999999999996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44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18.850000000000001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8</v>
          </cell>
        </row>
        <row r="92">
          <cell r="A92" t="str">
            <v xml:space="preserve"> 446  Колбаса Краковюрст ТМ Баварушка с душистым чесноком в оболочке черева в в.у 0,2 кг. ПОКОМ</v>
          </cell>
          <cell r="D92">
            <v>14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22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14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61.131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574.03700000000003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1079.6669999999999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454.30399999999997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54.67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46</v>
          </cell>
        </row>
        <row r="101">
          <cell r="A101" t="str">
            <v xml:space="preserve"> 483  Колбаса Молочная Традиционная ТМ Стародворье в оболочке полиамид 0,4 кг. ПОКОМ </v>
          </cell>
          <cell r="D101">
            <v>1</v>
          </cell>
        </row>
        <row r="102">
          <cell r="A102" t="str">
            <v xml:space="preserve"> 490  Колбаса Сервелат Филейский ТМ Вязанка  0,3 кг. срез  ПОКОМ</v>
          </cell>
          <cell r="D102">
            <v>1</v>
          </cell>
        </row>
        <row r="103">
          <cell r="A103" t="str">
            <v xml:space="preserve"> 491  Колбаса Филейская Рубленая ТМ Вязанка  0,3 кг. срез.  ПОКОМ</v>
          </cell>
          <cell r="D103">
            <v>8</v>
          </cell>
        </row>
        <row r="104">
          <cell r="A104" t="str">
            <v xml:space="preserve"> 492  Колбаса Салями Филейская 0,3кг ТМ Вязанка  ПОКОМ</v>
          </cell>
          <cell r="D104">
            <v>14</v>
          </cell>
        </row>
        <row r="105">
          <cell r="A105" t="str">
            <v xml:space="preserve"> 493  Колбаса Салями Филейская ТМ Вязанка ВЕС  ПОКОМ</v>
          </cell>
          <cell r="D105">
            <v>0.73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D106">
            <v>154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D107">
            <v>130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D108">
            <v>167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D109">
            <v>110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D110">
            <v>8.2799999999999994</v>
          </cell>
        </row>
        <row r="111">
          <cell r="A111" t="str">
            <v xml:space="preserve"> 500  Сосиски Сливушки по-венски ВЕС ТМ Вязанка  ПОКОМ</v>
          </cell>
          <cell r="D111">
            <v>2.64</v>
          </cell>
        </row>
        <row r="112">
          <cell r="A112" t="str">
            <v xml:space="preserve"> 502  Колбаски Краковюрст ТМ Баварушка с изысканными пряностями в оболочке NDX в мгс 0,28 кг. ПОКОМ</v>
          </cell>
          <cell r="D112">
            <v>130</v>
          </cell>
        </row>
        <row r="113">
          <cell r="A113" t="str">
            <v>1146 Ароматная с/к в/у ОСТАНКИНО</v>
          </cell>
          <cell r="D113">
            <v>1.994</v>
          </cell>
        </row>
        <row r="114">
          <cell r="A114" t="str">
            <v>3215 ВЕТЧ.МЯСНАЯ Папа может п/о 0.4кг 8шт.    ОСТАНКИНО</v>
          </cell>
          <cell r="D114">
            <v>79</v>
          </cell>
        </row>
        <row r="115">
          <cell r="A115" t="str">
            <v>3680 ПРЕСИЖН с/к дек. спец мгс ОСТАНКИНО</v>
          </cell>
          <cell r="D115">
            <v>4.8369999999999997</v>
          </cell>
        </row>
        <row r="116">
          <cell r="A116" t="str">
            <v>3684 ПРЕСИЖН с/к в/у 1/250 8шт.   ОСТАНКИНО</v>
          </cell>
          <cell r="D116">
            <v>28</v>
          </cell>
        </row>
        <row r="117">
          <cell r="A117" t="str">
            <v>4063 МЯСНАЯ Папа может вар п/о_Л   ОСТАНКИНО</v>
          </cell>
          <cell r="D117">
            <v>230.51900000000001</v>
          </cell>
        </row>
        <row r="118">
          <cell r="A118" t="str">
            <v>4117 ЭКСТРА Папа может с/к в/у_Л   ОСТАНКИНО</v>
          </cell>
          <cell r="D118">
            <v>7.5579999999999998</v>
          </cell>
        </row>
        <row r="119">
          <cell r="A119" t="str">
            <v>4555 Докторская ГОСТ вар п/о ОСТАНКИНО</v>
          </cell>
          <cell r="D119">
            <v>6.76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25.55</v>
          </cell>
        </row>
        <row r="121">
          <cell r="A121" t="str">
            <v>4691 ШЕЙКА КОПЧЕНАЯ к/в мл/к в/у 300*6  ОСТАНКИНО</v>
          </cell>
          <cell r="D121">
            <v>14</v>
          </cell>
        </row>
        <row r="122">
          <cell r="A122" t="str">
            <v>4786 КОЛБ.СНЭКИ Папа может в/к мгс 1/70_5  ОСТАНКИНО</v>
          </cell>
          <cell r="D122">
            <v>19</v>
          </cell>
        </row>
        <row r="123">
          <cell r="A123" t="str">
            <v>4813 ФИЛЕЙНАЯ Папа может вар п/о_Л   ОСТАНКИНО</v>
          </cell>
          <cell r="D123">
            <v>51.167000000000002</v>
          </cell>
        </row>
        <row r="124">
          <cell r="A124" t="str">
            <v>4993 САЛЯМИ ИТАЛЬЯНСКАЯ с/к в/у 1/250*8_120c ОСТАНКИНО</v>
          </cell>
          <cell r="D124">
            <v>78</v>
          </cell>
        </row>
        <row r="125">
          <cell r="A125" t="str">
            <v>5246 ДОКТОРСКАЯ ПРЕМИУМ вар б/о мгс_30с ОСТАНКИНО</v>
          </cell>
          <cell r="D125">
            <v>1.5029999999999999</v>
          </cell>
        </row>
        <row r="126">
          <cell r="A126" t="str">
            <v>5341 СЕРВЕЛАТ ОХОТНИЧИЙ в/к в/у  ОСТАНКИНО</v>
          </cell>
          <cell r="D126">
            <v>42.569000000000003</v>
          </cell>
        </row>
        <row r="127">
          <cell r="A127" t="str">
            <v>5483 ЭКСТРА Папа может с/к в/у 1/250 8шт.   ОСТАНКИНО</v>
          </cell>
          <cell r="D127">
            <v>223</v>
          </cell>
        </row>
        <row r="128">
          <cell r="A128" t="str">
            <v>5544 Сервелат Финский в/к в/у_45с НОВАЯ ОСТАНКИНО</v>
          </cell>
          <cell r="D128">
            <v>88.134</v>
          </cell>
        </row>
        <row r="129">
          <cell r="A129" t="str">
            <v>5679 САЛЯМИ ИТАЛЬЯНСКАЯ с/к в/у 1/150_60с ОСТАНКИНО</v>
          </cell>
          <cell r="D129">
            <v>59</v>
          </cell>
        </row>
        <row r="130">
          <cell r="A130" t="str">
            <v>5682 САЛЯМИ МЕЛКОЗЕРНЕНАЯ с/к в/у 1/120_60с   ОСТАНКИНО</v>
          </cell>
          <cell r="D130">
            <v>270</v>
          </cell>
        </row>
        <row r="131">
          <cell r="A131" t="str">
            <v>5698 СЫТНЫЕ Папа может сар б/о мгс 1*3_Маяк  ОСТАНКИНО</v>
          </cell>
          <cell r="D131">
            <v>41.024999999999999</v>
          </cell>
        </row>
        <row r="132">
          <cell r="A132" t="str">
            <v>5706 АРОМАТНАЯ Папа может с/к в/у 1/250 8шт.  ОСТАНКИНО</v>
          </cell>
          <cell r="D132">
            <v>230</v>
          </cell>
        </row>
        <row r="133">
          <cell r="A133" t="str">
            <v>5708 ПОСОЛЬСКАЯ Папа может с/к в/у ОСТАНКИНО</v>
          </cell>
          <cell r="D133">
            <v>6.3620000000000001</v>
          </cell>
        </row>
        <row r="134">
          <cell r="A134" t="str">
            <v>5851 ЭКСТРА Папа может вар п/о   ОСТАНКИНО</v>
          </cell>
          <cell r="D134">
            <v>54.048000000000002</v>
          </cell>
        </row>
        <row r="135">
          <cell r="A135" t="str">
            <v>5931 ОХОТНИЧЬЯ Папа может с/к в/у 1/220 8шт.   ОСТАНКИНО</v>
          </cell>
          <cell r="D135">
            <v>190</v>
          </cell>
        </row>
        <row r="136">
          <cell r="A136" t="str">
            <v>6004 РАГУ СВИНОЕ 1кг 8шт.зам_120с ОСТАНКИНО</v>
          </cell>
          <cell r="D136">
            <v>88</v>
          </cell>
        </row>
        <row r="137">
          <cell r="A137" t="str">
            <v>6158 ВРЕМЯ ОЛИВЬЕ Папа может вар п/о 0.4кг   ОСТАНКИНО</v>
          </cell>
          <cell r="D137">
            <v>99</v>
          </cell>
        </row>
        <row r="138">
          <cell r="A138" t="str">
            <v>6159 ВРЕМЯ ОЛИВЬЕ.Папа может вар п/о ОСТАНКИНО</v>
          </cell>
          <cell r="D138">
            <v>18.809000000000001</v>
          </cell>
        </row>
        <row r="139">
          <cell r="A139" t="str">
            <v>6200 ГРУДИНКА ПРЕМИУМ к/в мл/к в/у 0.3кг  ОСТАНКИНО</v>
          </cell>
          <cell r="D139">
            <v>96</v>
          </cell>
        </row>
        <row r="140">
          <cell r="A140" t="str">
            <v>6201 ГРУДИНКА ПРЕМИУМ к/в с/н в/у 1/150 8 шт ОСТАНКИНО</v>
          </cell>
          <cell r="D140">
            <v>44</v>
          </cell>
        </row>
        <row r="141">
          <cell r="A141" t="str">
            <v>6206 СВИНИНА ПО-ДОМАШНЕМУ к/в мл/к в/у 0.3кг  ОСТАНКИНО</v>
          </cell>
          <cell r="D141">
            <v>75</v>
          </cell>
        </row>
        <row r="142">
          <cell r="A142" t="str">
            <v>6221 НЕАПОЛИТАНСКИЙ ДУЭТ с/к с/н мгс 1/90  ОСТАНКИНО</v>
          </cell>
          <cell r="D142">
            <v>116</v>
          </cell>
        </row>
        <row r="143">
          <cell r="A143" t="str">
            <v>6222 ИТАЛЬЯНСКОЕ АССОРТИ с/в с/н мгс 1/90 ОСТАНКИНО</v>
          </cell>
          <cell r="D143">
            <v>57</v>
          </cell>
        </row>
        <row r="144">
          <cell r="A144" t="str">
            <v>6228 МЯСНОЕ АССОРТИ к/з с/н мгс 1/90 10шт.  ОСТАНКИНО</v>
          </cell>
          <cell r="D144">
            <v>117</v>
          </cell>
        </row>
        <row r="145">
          <cell r="A145" t="str">
            <v>6247 ДОМАШНЯЯ Папа может вар п/о 0,4кг 8шт.  ОСТАНКИНО</v>
          </cell>
          <cell r="D145">
            <v>7</v>
          </cell>
        </row>
        <row r="146">
          <cell r="A146" t="str">
            <v>6268 ГОВЯЖЬЯ Папа может вар п/о 0,4кг 8 шт.  ОСТАНКИНО</v>
          </cell>
          <cell r="D146">
            <v>69</v>
          </cell>
        </row>
        <row r="147">
          <cell r="A147" t="str">
            <v>6279 КОРЕЙКА ПО-ОСТ.к/в в/с с/н в/у 1/150_45с  ОСТАНКИНО</v>
          </cell>
          <cell r="D147">
            <v>66</v>
          </cell>
        </row>
        <row r="148">
          <cell r="A148" t="str">
            <v>6303 МЯСНЫЕ Папа может сос п/о мгс 1.5*3  ОСТАНКИНО</v>
          </cell>
          <cell r="D148">
            <v>70.358999999999995</v>
          </cell>
        </row>
        <row r="149">
          <cell r="A149" t="str">
            <v>6324 ДОКТОРСКАЯ ГОСТ вар п/о 0.4кг 8шт.  ОСТАНКИНО</v>
          </cell>
          <cell r="D149">
            <v>102</v>
          </cell>
        </row>
        <row r="150">
          <cell r="A150" t="str">
            <v>6325 ДОКТОРСКАЯ ПРЕМИУМ вар п/о 0.4кг 8шт.  ОСТАНКИНО</v>
          </cell>
          <cell r="D150">
            <v>116</v>
          </cell>
        </row>
        <row r="151">
          <cell r="A151" t="str">
            <v>6333 МЯСНАЯ Папа может вар п/о 0.4кг 8шт.  ОСТАНКИНО</v>
          </cell>
          <cell r="D151">
            <v>997</v>
          </cell>
        </row>
        <row r="152">
          <cell r="A152" t="str">
            <v>6340 ДОМАШНИЙ РЕЦЕПТ Коровино 0.5кг 8шт.  ОСТАНКИНО</v>
          </cell>
          <cell r="D152">
            <v>306</v>
          </cell>
        </row>
        <row r="153">
          <cell r="A153" t="str">
            <v>6341 ДОМАШНИЙ РЕЦЕПТ СО ШПИКОМ Коровино 0.5кг  ОСТАНКИНО</v>
          </cell>
          <cell r="D153">
            <v>17</v>
          </cell>
        </row>
        <row r="154">
          <cell r="A154" t="str">
            <v>6353 ЭКСТРА Папа может вар п/о 0.4кг 8шт.  ОСТАНКИНО</v>
          </cell>
          <cell r="D154">
            <v>334</v>
          </cell>
        </row>
        <row r="155">
          <cell r="A155" t="str">
            <v>6392 ФИЛЕЙНАЯ Папа может вар п/о 0.4кг. ОСТАНКИНО</v>
          </cell>
          <cell r="D155">
            <v>809</v>
          </cell>
        </row>
        <row r="156">
          <cell r="A156" t="str">
            <v>6415 БАЛЫКОВАЯ Коровино п/к в/у 0.84кг 6шт.  ОСТАНКИНО</v>
          </cell>
          <cell r="D156">
            <v>13</v>
          </cell>
        </row>
        <row r="157">
          <cell r="A157" t="str">
            <v>6426 КЛАССИЧЕСКАЯ ПМ вар п/о 0.3кг 8шт.  ОСТАНКИНО</v>
          </cell>
          <cell r="D157">
            <v>144</v>
          </cell>
        </row>
        <row r="158">
          <cell r="A158" t="str">
            <v>6448 СВИНИНА МАДЕРА с/к с/н в/у 1/100 10шт.   ОСТАНКИНО</v>
          </cell>
          <cell r="D158">
            <v>141</v>
          </cell>
        </row>
        <row r="159">
          <cell r="A159" t="str">
            <v>6453 ЭКСТРА Папа может с/к с/н в/у 1/100 14шт.   ОСТАНКИНО</v>
          </cell>
          <cell r="D159">
            <v>431</v>
          </cell>
        </row>
        <row r="160">
          <cell r="A160" t="str">
            <v>6454 АРОМАТНАЯ с/к с/н в/у 1/100 14шт.  ОСТАНКИНО</v>
          </cell>
          <cell r="D160">
            <v>375</v>
          </cell>
        </row>
        <row r="161">
          <cell r="A161" t="str">
            <v>6459 СЕРВЕЛАТ ШВЕЙЦАРСК. в/к с/н в/у 1/100*10  ОСТАНКИНО</v>
          </cell>
          <cell r="D161">
            <v>40</v>
          </cell>
        </row>
        <row r="162">
          <cell r="A162" t="str">
            <v>6470 ВЕТЧ.МРАМОРНАЯ в/у_45с  ОСТАНКИНО</v>
          </cell>
          <cell r="D162">
            <v>7.2229999999999999</v>
          </cell>
        </row>
        <row r="163">
          <cell r="A163" t="str">
            <v>6492 ШПИК С ЧЕСНОК.И ПЕРЦЕМ к/в в/у 0.3кг_45c  ОСТАНКИНО</v>
          </cell>
          <cell r="D163">
            <v>42</v>
          </cell>
        </row>
        <row r="164">
          <cell r="A164" t="str">
            <v>6495 ВЕТЧ.МРАМОРНАЯ в/у срез 0.3кг 6шт_45с  ОСТАНКИНО</v>
          </cell>
          <cell r="D164">
            <v>187</v>
          </cell>
        </row>
        <row r="165">
          <cell r="A165" t="str">
            <v>6527 ШПИКАЧКИ СОЧНЫЕ ПМ сар б/о мгс 1*3 45с ОСТАНКИНО</v>
          </cell>
          <cell r="D165">
            <v>101.839</v>
          </cell>
        </row>
        <row r="166">
          <cell r="A166" t="str">
            <v>6586 МРАМОРНАЯ И БАЛЫКОВАЯ в/к с/н мгс 1/90 ОСТАНКИНО</v>
          </cell>
          <cell r="D166">
            <v>56</v>
          </cell>
        </row>
        <row r="167">
          <cell r="A167" t="str">
            <v>6609 С ГОВЯДИНОЙ ПМ сар б/о мгс 0.4кг_45с ОСТАНКИНО</v>
          </cell>
          <cell r="D167">
            <v>11</v>
          </cell>
        </row>
        <row r="168">
          <cell r="A168" t="str">
            <v>6653 ШПИКАЧКИ СОЧНЫЕ С БЕКОНОМ п/о мгс 0.3кг. ОСТАНКИНО</v>
          </cell>
          <cell r="D168">
            <v>21</v>
          </cell>
        </row>
        <row r="169">
          <cell r="A169" t="str">
            <v>6666 БОЯНСКАЯ Папа может п/к в/у 0,28кг 8 шт. ОСТАНКИНО</v>
          </cell>
          <cell r="D169">
            <v>313</v>
          </cell>
        </row>
        <row r="170">
          <cell r="A170" t="str">
            <v>6683 СЕРВЕЛАТ ЗЕРНИСТЫЙ ПМ в/к в/у 0,35кг  ОСТАНКИНО</v>
          </cell>
          <cell r="D170">
            <v>620</v>
          </cell>
        </row>
        <row r="171">
          <cell r="A171" t="str">
            <v>6684 СЕРВЕЛАТ КАРЕЛЬСКИЙ ПМ в/к в/у 0.28кг  ОСТАНКИНО</v>
          </cell>
          <cell r="D171">
            <v>471</v>
          </cell>
        </row>
        <row r="172">
          <cell r="A172" t="str">
            <v>6689 СЕРВЕЛАТ ОХОТНИЧИЙ ПМ в/к в/у 0,35кг 8шт  ОСТАНКИНО</v>
          </cell>
          <cell r="D172">
            <v>769</v>
          </cell>
        </row>
        <row r="173">
          <cell r="A173" t="str">
            <v>6697 СЕРВЕЛАТ ФИНСКИЙ ПМ в/к в/у 0,35кг 8шт.  ОСТАНКИНО</v>
          </cell>
          <cell r="D173">
            <v>942</v>
          </cell>
        </row>
        <row r="174">
          <cell r="A174" t="str">
            <v>6713 СОЧНЫЙ ГРИЛЬ ПМ сос п/о мгс 0.41кг 8шт.  ОСТАНКИНО</v>
          </cell>
          <cell r="D174">
            <v>228</v>
          </cell>
        </row>
        <row r="175">
          <cell r="A175" t="str">
            <v>6722 СОЧНЫЕ ПМ сос п/о мгс 0,41кг 10шт.  ОСТАНКИНО</v>
          </cell>
          <cell r="D175">
            <v>958</v>
          </cell>
        </row>
        <row r="176">
          <cell r="A176" t="str">
            <v>6726 СЛИВОЧНЫЕ ПМ сос п/о мгс 0.41кг 10шт.  ОСТАНКИНО</v>
          </cell>
          <cell r="D176">
            <v>467</v>
          </cell>
        </row>
        <row r="177">
          <cell r="A177" t="str">
            <v>6762 СЛИВОЧНЫЕ сос ц/о мгс 0.41кг 8шт.  ОСТАНКИНО</v>
          </cell>
          <cell r="D177">
            <v>31</v>
          </cell>
        </row>
        <row r="178">
          <cell r="A178" t="str">
            <v>6765 РУБЛЕНЫЕ сос ц/о мгс 0.36кг 6шт.  ОСТАНКИНО</v>
          </cell>
          <cell r="D178">
            <v>127</v>
          </cell>
        </row>
        <row r="179">
          <cell r="A179" t="str">
            <v>6767 РУБЛЕНЫЕ сос ц/о мгс 1*4  ОСТАНКИНО</v>
          </cell>
          <cell r="D179">
            <v>9.8160000000000007</v>
          </cell>
        </row>
        <row r="180">
          <cell r="A180" t="str">
            <v>6768 С СЫРОМ сос ц/о мгс 0.41кг 6шт.  ОСТАНКИНО</v>
          </cell>
          <cell r="D180">
            <v>31</v>
          </cell>
        </row>
        <row r="181">
          <cell r="A181" t="str">
            <v>6773 САЛЯМИ Папа может п/к в/у 0,28кг 8шт.  ОСТАНКИНО</v>
          </cell>
          <cell r="D181">
            <v>114</v>
          </cell>
        </row>
        <row r="182">
          <cell r="A182" t="str">
            <v>6777 МЯСНЫЕ С ГОВЯДИНОЙ ПМ сос п/о мгс 0.4кг  ОСТАНКИНО</v>
          </cell>
          <cell r="D182">
            <v>147</v>
          </cell>
        </row>
        <row r="183">
          <cell r="A183" t="str">
            <v>6785 ВЕНСКАЯ САЛЯМИ п/к в/у 0.33кг 8шт.  ОСТАНКИНО</v>
          </cell>
          <cell r="D183">
            <v>74</v>
          </cell>
        </row>
        <row r="184">
          <cell r="A184" t="str">
            <v>6787 СЕРВЕЛАТ КРЕМЛЕВСКИЙ в/к в/у 0,33кг 8шт.  ОСТАНКИНО</v>
          </cell>
          <cell r="D184">
            <v>61</v>
          </cell>
        </row>
        <row r="185">
          <cell r="A185" t="str">
            <v>6791 СЕРВЕЛАТ ПРЕМИУМ в/к в/у 0,33кг 8шт.  ОСТАНКИНО</v>
          </cell>
          <cell r="D185">
            <v>98</v>
          </cell>
        </row>
        <row r="186">
          <cell r="A186" t="str">
            <v>6793 БАЛЫКОВАЯ в/к в/у 0,33кг 8шт.  ОСТАНКИНО</v>
          </cell>
          <cell r="D186">
            <v>176</v>
          </cell>
        </row>
        <row r="187">
          <cell r="A187" t="str">
            <v>6794 БАЛЫКОВАЯ в/к в/у  ОСТАНКИНО</v>
          </cell>
          <cell r="D187">
            <v>3.2770000000000001</v>
          </cell>
        </row>
        <row r="188">
          <cell r="A188" t="str">
            <v>6795 ОСТАНКИНСКАЯ в/к в/у 0,33кг 8шт.  ОСТАНКИНО</v>
          </cell>
          <cell r="D188">
            <v>30</v>
          </cell>
        </row>
        <row r="189">
          <cell r="A189" t="str">
            <v>6801 ОСТАНКИНСКАЯ вар п/о 0.4кг 8шт.  ОСТАНКИНО</v>
          </cell>
          <cell r="D189">
            <v>26</v>
          </cell>
        </row>
        <row r="190">
          <cell r="A190" t="str">
            <v>6807 СЕРВЕЛАТ ЕВРОПЕЙСКИЙ в/к в/у 0,33кг 8шт.  ОСТАНКИНО</v>
          </cell>
          <cell r="D190">
            <v>17</v>
          </cell>
        </row>
        <row r="191">
          <cell r="A191" t="str">
            <v>6829 МОЛОЧНЫЕ КЛАССИЧЕСКИЕ сос п/о мгс 2*4_С  ОСТАНКИНО</v>
          </cell>
          <cell r="D191">
            <v>86.206000000000003</v>
          </cell>
        </row>
        <row r="192">
          <cell r="A192" t="str">
            <v>6837 ФИЛЕЙНЫЕ Папа Может сос ц/о мгс 0.4кг  ОСТАНКИНО</v>
          </cell>
          <cell r="D192">
            <v>126</v>
          </cell>
        </row>
        <row r="193">
          <cell r="A193" t="str">
            <v>6842 ДЫМОВИЦА ИЗ ОКОРОКА к/в мл/к в/у 0,3кг  ОСТАНКИНО</v>
          </cell>
          <cell r="D193">
            <v>18</v>
          </cell>
        </row>
        <row r="194">
          <cell r="A194" t="str">
            <v>6852 МОЛОЧНЫЕ ПРЕМИУМ ПМ сос п/о в/ у 1/350  ОСТАНКИНО</v>
          </cell>
          <cell r="D194">
            <v>415</v>
          </cell>
        </row>
        <row r="195">
          <cell r="A195" t="str">
            <v>6854 МОЛОЧНЫЕ ПРЕМИУМ ПМ сос п/о мгс 0.6кг  ОСТАНКИНО</v>
          </cell>
          <cell r="D195">
            <v>68</v>
          </cell>
        </row>
        <row r="196">
          <cell r="A196" t="str">
            <v>6861 ДОМАШНИЙ РЕЦЕПТ Коровино вар п/о  ОСТАНКИНО</v>
          </cell>
          <cell r="D196">
            <v>123.32</v>
          </cell>
        </row>
        <row r="197">
          <cell r="A197" t="str">
            <v>6862 ДОМАШНИЙ РЕЦЕПТ СО ШПИК. Коровино вар п/о  ОСТАНКИНО</v>
          </cell>
          <cell r="D197">
            <v>11.74</v>
          </cell>
        </row>
        <row r="198">
          <cell r="A198" t="str">
            <v>6866 ВЕТЧ.НЕЖНАЯ Коровино п/о_Маяк  ОСТАНКИНО</v>
          </cell>
          <cell r="D198">
            <v>19.61</v>
          </cell>
        </row>
        <row r="199">
          <cell r="A199" t="str">
            <v>6869 С ГОВЯДИНОЙ СН сос п/о мгс 1кг 6шт.  ОСТАНКИНО</v>
          </cell>
          <cell r="D199">
            <v>18</v>
          </cell>
        </row>
        <row r="200">
          <cell r="A200" t="str">
            <v>6909 ДЛЯ ДЕТЕЙ сос п/о мгс 0.33кг 8шт.  ОСТАНКИНО</v>
          </cell>
          <cell r="D200">
            <v>136</v>
          </cell>
        </row>
        <row r="201">
          <cell r="A201" t="str">
            <v>6919 БЕКОН с/к с/н в/у 1/180 10шт.  ОСТАНКИНО</v>
          </cell>
          <cell r="D201">
            <v>93</v>
          </cell>
        </row>
        <row r="202">
          <cell r="A202" t="str">
            <v>6921 БЕКОН Папа может с/к с/н в/у 1/140 10шт  ОСТАНКИНО</v>
          </cell>
          <cell r="D202">
            <v>274</v>
          </cell>
        </row>
        <row r="203">
          <cell r="A203" t="str">
            <v>6948 МОЛОЧНЫЕ ПРЕМИУМ.ПМ сос п/о мгс 1,5*4 Останкино</v>
          </cell>
          <cell r="D203">
            <v>30.913</v>
          </cell>
        </row>
        <row r="204">
          <cell r="A204" t="str">
            <v>6951 СЛИВОЧНЫЕ Папа может сос п/о мгс 1.5*4  ОСТАНКИНО</v>
          </cell>
          <cell r="D204">
            <v>18.766999999999999</v>
          </cell>
        </row>
        <row r="205">
          <cell r="A205" t="str">
            <v>6955 СОЧНЫЕ Папа может сос п/о мгс1.5*4_А Останкино</v>
          </cell>
          <cell r="D205">
            <v>393.858</v>
          </cell>
        </row>
        <row r="206">
          <cell r="A206" t="str">
            <v>7045 БЕКОН Папа может с/к с/н в/у 1/250 7 шт ОСТАНКИНО</v>
          </cell>
          <cell r="D206">
            <v>12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10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40</v>
          </cell>
        </row>
        <row r="209">
          <cell r="A209" t="str">
            <v>БОНУС ДОМАШНИЙ РЕЦЕПТ Коровино 0.5кг 8шт. (6305)</v>
          </cell>
          <cell r="D209">
            <v>5</v>
          </cell>
        </row>
        <row r="210">
          <cell r="A210" t="str">
            <v>БОНУС СОЧНЫЕ Папа может сос п/о мгс 1.5*4 (6954)  ОСТАНКИНО</v>
          </cell>
          <cell r="D210">
            <v>6.1929999999999996</v>
          </cell>
        </row>
        <row r="211">
          <cell r="A211" t="str">
            <v>БОНУС СОЧНЫЕ сос п/о мгс 0.41кг_UZ (6087)  ОСТАНКИНО</v>
          </cell>
          <cell r="D211">
            <v>32</v>
          </cell>
        </row>
        <row r="212">
          <cell r="A212" t="str">
            <v>БОНУС_ 457  Колбаса Молочная ТМ Особый рецепт ВЕС большой батон  ПОКОМ</v>
          </cell>
          <cell r="D212">
            <v>207.46</v>
          </cell>
        </row>
        <row r="213">
          <cell r="A213" t="str">
            <v>БОНУС_273  Сосиски Сочинки с сочной грудинкой, МГС 0.4кг,   ПОКОМ</v>
          </cell>
          <cell r="D213">
            <v>278</v>
          </cell>
        </row>
        <row r="214">
          <cell r="A214" t="str">
            <v>БОНУС_Колбаса вареная Филейская ТМ Вязанка. ВЕС  ПОКОМ</v>
          </cell>
          <cell r="D214">
            <v>41.95</v>
          </cell>
        </row>
        <row r="215">
          <cell r="A215" t="str">
            <v>БОНУС_Колбаса Сервелат Филедворский, фиброуз, в/у 0,35 кг срез,  ПОКОМ</v>
          </cell>
          <cell r="D215">
            <v>98</v>
          </cell>
        </row>
        <row r="216">
          <cell r="A216" t="str">
            <v>БОНУС_Пельмени Бульмени с говядиной и свининой Наваристые 2,7кг Горячая штучка ВЕС  ПОКОМ</v>
          </cell>
          <cell r="D216">
            <v>35.1</v>
          </cell>
        </row>
        <row r="217">
          <cell r="A217" t="str">
            <v>БОНУС_Пельмени Отборные из свинины и говядины 0,9 кг ТМ Стародворье ТС Медвежье ушко  ПОКОМ</v>
          </cell>
          <cell r="D217">
            <v>106</v>
          </cell>
        </row>
        <row r="218">
          <cell r="A218" t="str">
            <v>Бутербродная вареная 0,47 кг шт.  СПК</v>
          </cell>
          <cell r="D218">
            <v>6</v>
          </cell>
        </row>
        <row r="219">
          <cell r="A219" t="str">
            <v>Вацлавская п/к (черева) 390 гр.шт. термоус.пак  СПК</v>
          </cell>
          <cell r="D219">
            <v>3</v>
          </cell>
        </row>
        <row r="220">
          <cell r="A220" t="str">
            <v>Готовые чебупели острые с мясом Горячая штучка 0,3 кг зам  ПОКОМ</v>
          </cell>
          <cell r="D220">
            <v>131</v>
          </cell>
        </row>
        <row r="221">
          <cell r="A221" t="str">
            <v>Готовые чебупели с ветчиной и сыром Горячая штучка 0,3кг зам  ПОКОМ</v>
          </cell>
          <cell r="D221">
            <v>314</v>
          </cell>
        </row>
        <row r="222">
          <cell r="A222" t="str">
            <v>Готовые чебупели сочные с мясом ТМ Горячая штучка  0,3кг зам  ПОКОМ</v>
          </cell>
          <cell r="D222">
            <v>367</v>
          </cell>
        </row>
        <row r="223">
          <cell r="A223" t="str">
            <v>Готовые чебуреки с мясом ТМ Горячая штучка 0,09 кг флоу-пак ПОКОМ</v>
          </cell>
          <cell r="D223">
            <v>58</v>
          </cell>
        </row>
        <row r="224">
          <cell r="A224" t="str">
            <v>Гуцульская с/к "КолбасГрад" 160 гр.шт. термоус. пак  СПК</v>
          </cell>
          <cell r="D224">
            <v>2</v>
          </cell>
        </row>
        <row r="225">
          <cell r="A225" t="str">
            <v>Дельгаро с/в "Эликатессе" 140 гр.шт.  СПК</v>
          </cell>
          <cell r="D225">
            <v>5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20</v>
          </cell>
        </row>
        <row r="227">
          <cell r="A227" t="str">
            <v>Докторская вареная в/с  СПК</v>
          </cell>
          <cell r="D227">
            <v>4.9050000000000002</v>
          </cell>
        </row>
        <row r="228">
          <cell r="A228" t="str">
            <v>Докторская вареная в/с 0,47 кг шт.  СПК</v>
          </cell>
          <cell r="D228">
            <v>2</v>
          </cell>
        </row>
        <row r="229">
          <cell r="A229" t="str">
            <v>Докторская вареная термоус.пак. "Высокий вкус"  СПК</v>
          </cell>
          <cell r="D229">
            <v>24.856999999999999</v>
          </cell>
        </row>
        <row r="230">
          <cell r="A230" t="str">
            <v>ЖАР-ладушки с клубникой и вишней ТМ Стародворье 0,2 кг ПОКОМ</v>
          </cell>
          <cell r="D230">
            <v>12</v>
          </cell>
        </row>
        <row r="231">
          <cell r="A231" t="str">
            <v>ЖАР-ладушки с мясом 0,2кг ТМ Стародворье  ПОКОМ</v>
          </cell>
          <cell r="D231">
            <v>80</v>
          </cell>
        </row>
        <row r="232">
          <cell r="A232" t="str">
            <v>ЖАР-ладушки с яблоком и грушей ТМ Стародворье 0,2 кг. ПОКОМ</v>
          </cell>
          <cell r="D232">
            <v>9</v>
          </cell>
        </row>
        <row r="233">
          <cell r="A233" t="str">
            <v>Классическая с/к 80 гр.шт.нар. (лоток с ср.защ.атм.)  СПК</v>
          </cell>
          <cell r="D233">
            <v>8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145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93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15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187</v>
          </cell>
        </row>
        <row r="238">
          <cell r="A238" t="str">
            <v>Круггетсы сочные ТМ Горячая штучка ТС Круггетсы 0,25 кг зам  ПОКОМ</v>
          </cell>
          <cell r="D238">
            <v>179</v>
          </cell>
        </row>
        <row r="239">
          <cell r="A239" t="str">
            <v>Ла Фаворте с/в "Эликатессе" 140 гр.шт.  СПК</v>
          </cell>
          <cell r="D239">
            <v>25</v>
          </cell>
        </row>
        <row r="240">
          <cell r="A240" t="str">
            <v>Ливерная Печеночная "Просто выгодно" 0,3 кг.шт.  СПК</v>
          </cell>
          <cell r="D240">
            <v>8</v>
          </cell>
        </row>
        <row r="241">
          <cell r="A241" t="str">
            <v>Любительская вареная термоус.пак. "Высокий вкус"  СПК</v>
          </cell>
          <cell r="D241">
            <v>13.528</v>
          </cell>
        </row>
        <row r="242">
          <cell r="A242" t="str">
            <v>Мини-сосиски в тесте 3,7кг ВЕС заморож. ТМ Зареченские  ПОКОМ</v>
          </cell>
          <cell r="D242">
            <v>55.5</v>
          </cell>
        </row>
        <row r="243">
          <cell r="A243" t="str">
            <v>Мини-чебуречки с мясом ВЕС 5,5кг ТМ Зареченские  ПОКОМ</v>
          </cell>
          <cell r="D243">
            <v>11</v>
          </cell>
        </row>
        <row r="244">
          <cell r="A244" t="str">
            <v>Мини-шарики с курочкой и сыром ТМ Зареченские ВЕС  ПОКОМ</v>
          </cell>
          <cell r="D244">
            <v>39</v>
          </cell>
        </row>
        <row r="245">
          <cell r="A245" t="str">
            <v>Мусульманская п/к "Просто выгодно" термофор.пак.  СПК</v>
          </cell>
          <cell r="D245">
            <v>4.9779999999999998</v>
          </cell>
        </row>
        <row r="246">
          <cell r="A246" t="str">
            <v>Наггетсы из печи 0,25кг ТМ Вязанка ТС Няняггетсы Сливушки замор.  ПОКОМ</v>
          </cell>
          <cell r="D246">
            <v>352</v>
          </cell>
        </row>
        <row r="247">
          <cell r="A247" t="str">
            <v>Наггетсы Нагетосы Сочная курочка в хрустящей панировке 0,25кг ТМ Горячая штучка   ПОКОМ</v>
          </cell>
          <cell r="D247">
            <v>1</v>
          </cell>
        </row>
        <row r="248">
          <cell r="A248" t="str">
            <v>Наггетсы Нагетосы Сочная курочка ТМ Горячая штучка 0,25 кг зам  ПОКОМ</v>
          </cell>
          <cell r="D248">
            <v>268</v>
          </cell>
        </row>
        <row r="249">
          <cell r="A249" t="str">
            <v>Наггетсы с индейкой 0,25кг ТМ Вязанка ТС Няняггетсы Сливушки НД2 замор.  ПОКОМ</v>
          </cell>
          <cell r="D249">
            <v>318</v>
          </cell>
        </row>
        <row r="250">
          <cell r="A250" t="str">
            <v>Наггетсы с куриным филе и сыром ТМ Вязанка 0,25 кг ПОКОМ</v>
          </cell>
          <cell r="D250">
            <v>173</v>
          </cell>
        </row>
        <row r="251">
          <cell r="A251" t="str">
            <v>Наггетсы Хрустящие 0,3кг ТМ Зареченские  ПОКОМ</v>
          </cell>
          <cell r="D251">
            <v>7</v>
          </cell>
        </row>
        <row r="252">
          <cell r="A252" t="str">
            <v>Наггетсы Хрустящие ТМ Зареченские. ВЕС ПОКОМ</v>
          </cell>
          <cell r="D252">
            <v>156</v>
          </cell>
        </row>
        <row r="253">
          <cell r="A253" t="str">
            <v>Оригинальная с перцем с/к  СПК</v>
          </cell>
          <cell r="D253">
            <v>29.216000000000001</v>
          </cell>
        </row>
        <row r="254">
          <cell r="A254" t="str">
            <v>Пельмени Grandmeni со сливочным маслом Горячая штучка 0,75 кг ПОКОМ</v>
          </cell>
          <cell r="D254">
            <v>22</v>
          </cell>
        </row>
        <row r="255">
          <cell r="A255" t="str">
            <v>Пельмени Бигбули #МЕГАВКУСИЩЕ с сочной грудинкой 0,43 кг  ПОКОМ</v>
          </cell>
          <cell r="D255">
            <v>2</v>
          </cell>
        </row>
        <row r="256">
          <cell r="A256" t="str">
            <v>Пельмени Бигбули #МЕГАВКУСИЩЕ с сочной грудинкой 0,9 кг  ПОКОМ</v>
          </cell>
          <cell r="D256">
            <v>29</v>
          </cell>
        </row>
        <row r="257">
          <cell r="A257" t="str">
            <v>Пельмени Бигбули #МЕГАВКУСИЩЕ с сочной грудинкой ТМ Горячая штучка 0,4 кг. ПОКОМ</v>
          </cell>
          <cell r="D257">
            <v>14</v>
          </cell>
        </row>
        <row r="258">
          <cell r="A258" t="str">
            <v>Пельмени Бигбули #МЕГАВКУСИЩЕ с сочной грудинкой ТМ Горячая штучка 0,7 кг. ПОКОМ</v>
          </cell>
          <cell r="D258">
            <v>23</v>
          </cell>
        </row>
        <row r="259">
          <cell r="A259" t="str">
            <v>Пельмени Бигбули с мясом ТМ Горячая штучка. флоу-пак сфера 0,4 кг. ПОКОМ</v>
          </cell>
          <cell r="D259">
            <v>53</v>
          </cell>
        </row>
        <row r="260">
          <cell r="A260" t="str">
            <v>Пельмени Бигбули с мясом ТМ Горячая штучка. флоу-пак сфера 0,7 кг ПОКОМ</v>
          </cell>
          <cell r="D260">
            <v>100</v>
          </cell>
        </row>
        <row r="261">
          <cell r="A261" t="str">
            <v>Пельмени Бигбули с мясом, Горячая штучка 0,9кг  ПОКОМ</v>
          </cell>
          <cell r="D261">
            <v>10</v>
          </cell>
        </row>
        <row r="262">
          <cell r="A262" t="str">
            <v>Пельмени Бигбули со сливоч.маслом (Мегамаслище) ТМ БУЛЬМЕНИ сфера 0,43. замор. ПОКОМ</v>
          </cell>
          <cell r="D262">
            <v>46</v>
          </cell>
        </row>
        <row r="263">
          <cell r="A263" t="str">
            <v>Пельмени Бигбули со сливочным маслом ТМ Горячая штучка, флоу-пак сфера 0,4. ПОКОМ</v>
          </cell>
          <cell r="D263">
            <v>29</v>
          </cell>
        </row>
        <row r="264">
          <cell r="A264" t="str">
            <v>Пельмени Бигбули со сливочным маслом ТМ Горячая штучка, флоу-пак сфера 0,7. ПОКОМ</v>
          </cell>
          <cell r="D264">
            <v>80</v>
          </cell>
        </row>
        <row r="265">
          <cell r="A265" t="str">
            <v>Пельмени Бульмени по-сибирски с говядиной и свининой ТМ Горячая штучка 0,8 кг ПОКОМ</v>
          </cell>
          <cell r="D265">
            <v>32</v>
          </cell>
        </row>
        <row r="266">
          <cell r="A266" t="str">
            <v>Пельмени Бульмени с говядиной и свининой Горячая шт. 0,9 кг  ПОКОМ</v>
          </cell>
          <cell r="D266">
            <v>105</v>
          </cell>
        </row>
        <row r="267">
          <cell r="A267" t="str">
            <v>Пельмени Бульмени с говядиной и свининой Наваристые 2,7кг Горячая штучка ВЕС  ПОКОМ</v>
          </cell>
          <cell r="D267">
            <v>32</v>
          </cell>
        </row>
        <row r="268">
          <cell r="A268" t="str">
            <v>Пельмени Бульмени с говядиной и свининой Наваристые 5кг Горячая штучка ВЕС  ПОКОМ</v>
          </cell>
          <cell r="D268">
            <v>260</v>
          </cell>
        </row>
        <row r="269">
          <cell r="A269" t="str">
            <v>Пельмени Бульмени с говядиной и свининой ТМ Горячая штучка. флоу-пак сфера 0,4 кг ПОКОМ</v>
          </cell>
          <cell r="D269">
            <v>327</v>
          </cell>
        </row>
        <row r="270">
          <cell r="A270" t="str">
            <v>Пельмени Бульмени с говядиной и свининой ТМ Горячая штучка. флоу-пак сфера 0,7 кг ПОКОМ</v>
          </cell>
          <cell r="D270">
            <v>248</v>
          </cell>
        </row>
        <row r="271">
          <cell r="A271" t="str">
            <v>Пельмени Бульмени со сливочным маслом ТМ Горячая шт. 0,43 кг  ПОКОМ</v>
          </cell>
          <cell r="D271">
            <v>3</v>
          </cell>
        </row>
        <row r="272">
          <cell r="A272" t="str">
            <v>Пельмени Бульмени со сливочным маслом ТМ Горячая штучка. флоу-пак сфера 0,4 кг. ПОКОМ</v>
          </cell>
          <cell r="D272">
            <v>360</v>
          </cell>
        </row>
        <row r="273">
          <cell r="A273" t="str">
            <v>Пельмени Бульмени со сливочным маслом ТМ Горячая штучка.флоу-пак сфера 0,7 кг. ПОКОМ</v>
          </cell>
          <cell r="D273">
            <v>423</v>
          </cell>
        </row>
        <row r="274">
          <cell r="A274" t="str">
            <v>Пельмени Домашние со сливочным маслом 0,7кг, сфера ТМ Зареченские  ПОКОМ</v>
          </cell>
          <cell r="D274">
            <v>6</v>
          </cell>
        </row>
        <row r="275">
          <cell r="A275" t="str">
            <v>Пельмени Медвежьи ушки с фермерскими сливками 0,7кг  ПОКОМ</v>
          </cell>
          <cell r="D275">
            <v>32</v>
          </cell>
        </row>
        <row r="276">
          <cell r="A276" t="str">
            <v>Пельмени Медвежьи ушки с фермерской свининой и говядиной Малые 0,7кг  ПОКОМ</v>
          </cell>
          <cell r="D276">
            <v>65</v>
          </cell>
        </row>
        <row r="277">
          <cell r="A277" t="str">
            <v>Пельмени Мясорубские с рубленой грудинкой ТМ Стародворье флоупак  0,7 кг. ПОКОМ</v>
          </cell>
          <cell r="D277">
            <v>30</v>
          </cell>
        </row>
        <row r="278">
          <cell r="A278" t="str">
            <v>Пельмени Мясорубские ТМ Стародворье фоупак равиоли 0,7 кг  ПОКОМ</v>
          </cell>
          <cell r="D278">
            <v>288</v>
          </cell>
        </row>
        <row r="279">
          <cell r="A279" t="str">
            <v>Пельмени Отборные из свинины и говядины 0,9 кг ТМ Стародворье ТС Медвежье ушко  ПОКОМ</v>
          </cell>
          <cell r="D279">
            <v>64</v>
          </cell>
        </row>
        <row r="280">
          <cell r="A280" t="str">
            <v>Пельмени С говядиной и свининой, ВЕС, сфера пуговки Мясная Галерея  ПОКОМ</v>
          </cell>
          <cell r="D280">
            <v>65</v>
          </cell>
        </row>
        <row r="281">
          <cell r="A281" t="str">
            <v>Пельмени Со свининой и говядиной ТМ Особый рецепт Любимая ложка 1,0 кг  ПОКОМ</v>
          </cell>
          <cell r="D281">
            <v>137</v>
          </cell>
        </row>
        <row r="282">
          <cell r="A282" t="str">
            <v>Пельмени Сочные сфера 0,8 кг ТМ Стародворье  ПОКОМ</v>
          </cell>
          <cell r="D282">
            <v>22</v>
          </cell>
        </row>
        <row r="283">
          <cell r="A283" t="str">
            <v>Пельмени Татарские 0,4кг ТМ Особый рецепт  ПОКОМ</v>
          </cell>
          <cell r="D283">
            <v>19</v>
          </cell>
        </row>
        <row r="284">
          <cell r="A284" t="str">
            <v>Пирожки с мясом 3,7кг ВЕС ТМ Зареченские  ПОКОМ</v>
          </cell>
          <cell r="D284">
            <v>62.9</v>
          </cell>
        </row>
        <row r="285">
          <cell r="A285" t="str">
            <v>Покровская вареная 0,47 кг шт.  СПК</v>
          </cell>
          <cell r="D285">
            <v>11</v>
          </cell>
        </row>
        <row r="286">
          <cell r="A286" t="str">
            <v>ПолуКоп п/к 250 гр.шт. термоформ.пак.  СПК</v>
          </cell>
          <cell r="D286">
            <v>11</v>
          </cell>
        </row>
        <row r="287">
          <cell r="A287" t="str">
            <v>Ричеза с/к 230 гр.шт.  СПК</v>
          </cell>
          <cell r="D287">
            <v>19</v>
          </cell>
        </row>
        <row r="288">
          <cell r="A288" t="str">
            <v>Сальчетти с/к 230 гр.шт.  СПК</v>
          </cell>
          <cell r="D288">
            <v>35</v>
          </cell>
        </row>
        <row r="289">
          <cell r="A289" t="str">
            <v>Салями с перчиком с/к "КолбасГрад" 160 гр.шт. термоус. пак.  СПК</v>
          </cell>
          <cell r="D289">
            <v>5</v>
          </cell>
        </row>
        <row r="290">
          <cell r="A290" t="str">
            <v>Салями с/к 100 гр.шт.нар. (лоток с ср.защ.атм.)  СПК</v>
          </cell>
          <cell r="D290">
            <v>4</v>
          </cell>
        </row>
        <row r="291">
          <cell r="A291" t="str">
            <v>Салями Трюфель с/в "Эликатессе" 0,16 кг.шт.  СПК</v>
          </cell>
          <cell r="D291">
            <v>26</v>
          </cell>
        </row>
        <row r="292">
          <cell r="A292" t="str">
            <v>Сардельки "Докторские" (черева) ( в ср.защ.атм.) 1.0 кг. "Высокий вкус"  СПК</v>
          </cell>
          <cell r="D292">
            <v>30.84</v>
          </cell>
        </row>
        <row r="293">
          <cell r="A293" t="str">
            <v>Сардельки из говядины (черева) (в ср.защ.атм.) "Высокий вкус"  СПК</v>
          </cell>
          <cell r="D293">
            <v>5.4569999999999999</v>
          </cell>
        </row>
        <row r="294">
          <cell r="A294" t="str">
            <v>Семейная с чесночком Экстра вареная 0,5 кг.шт.  СПК</v>
          </cell>
          <cell r="D294">
            <v>-2</v>
          </cell>
        </row>
        <row r="295">
          <cell r="A295" t="str">
            <v>Сервелат Европейский в/к, в/с 0,38 кг.шт.термофор.пак  СПК</v>
          </cell>
          <cell r="D295">
            <v>-2</v>
          </cell>
        </row>
        <row r="296">
          <cell r="A296" t="str">
            <v>Сервелат мелкозернистый в/к 0,5 кг.шт. термоус.пак. "Высокий вкус"  СПК</v>
          </cell>
          <cell r="D296">
            <v>8</v>
          </cell>
        </row>
        <row r="297">
          <cell r="A297" t="str">
            <v>Сервелат Финский в/к 0,38 кг.шт. термофор.пак.  СПК</v>
          </cell>
          <cell r="D297">
            <v>11</v>
          </cell>
        </row>
        <row r="298">
          <cell r="A298" t="str">
            <v>Сервелат Фирменный в/к 0,10 кг.шт. нарезка (лоток с ср.защ.атм.)  СПК</v>
          </cell>
          <cell r="D298">
            <v>2</v>
          </cell>
        </row>
        <row r="299">
          <cell r="A299" t="str">
            <v>Сервелат Фирменный в/к 0,38 кг.шт. термофор.пак.  СПК</v>
          </cell>
          <cell r="D299">
            <v>2</v>
          </cell>
        </row>
        <row r="300">
          <cell r="A300" t="str">
            <v>Сибирская особая с/к 0,10 кг.шт. нарезка (лоток с ср.защ.атм.)  СПК</v>
          </cell>
          <cell r="D300">
            <v>25</v>
          </cell>
        </row>
        <row r="301">
          <cell r="A301" t="str">
            <v>Сибирская особая с/к 0,235 кг шт.  СПК</v>
          </cell>
          <cell r="D301">
            <v>34</v>
          </cell>
        </row>
        <row r="302">
          <cell r="A302" t="str">
            <v>Сосиски Мини (коллаген) (лоток с ср.защ.атм.) (для ХОРЕКА)  СПК</v>
          </cell>
          <cell r="D302">
            <v>8.718</v>
          </cell>
        </row>
        <row r="303">
          <cell r="A303" t="str">
            <v>Сосиски Мусульманские "Просто выгодно" (в ср.защ.атм.)  СПК</v>
          </cell>
          <cell r="D303">
            <v>3.7109999999999999</v>
          </cell>
        </row>
        <row r="304">
          <cell r="A304" t="str">
            <v>Сосиски Хот-дог подкопченные (лоток с ср.защ.атм.)  СПК</v>
          </cell>
          <cell r="D304">
            <v>12.802</v>
          </cell>
        </row>
        <row r="305">
          <cell r="A305" t="str">
            <v>Сочный мегачебурек ТМ Зареченские ВЕС ПОКОМ</v>
          </cell>
          <cell r="D305">
            <v>49.28</v>
          </cell>
        </row>
        <row r="306">
          <cell r="A306" t="str">
            <v>Торо Неро с/в "Эликатессе" 140 гр.шт.  СПК</v>
          </cell>
          <cell r="D306">
            <v>12</v>
          </cell>
        </row>
        <row r="307">
          <cell r="A307" t="str">
            <v>Уши свиные копченые к пиву 0,15кг нар. д/ф шт.  СПК</v>
          </cell>
          <cell r="D307">
            <v>5</v>
          </cell>
        </row>
        <row r="308">
          <cell r="A308" t="str">
            <v>Фестивальная пора с/к 100 гр.шт.нар. (лоток с ср.защ.атм.)  СПК</v>
          </cell>
          <cell r="D308">
            <v>37</v>
          </cell>
        </row>
        <row r="309">
          <cell r="A309" t="str">
            <v>Фестивальная пора с/к 235 гр.шт.  СПК</v>
          </cell>
          <cell r="D309">
            <v>69</v>
          </cell>
        </row>
        <row r="310">
          <cell r="A310" t="str">
            <v>Фестивальная пора с/к термоус.пак  СПК</v>
          </cell>
          <cell r="D310">
            <v>21.734999999999999</v>
          </cell>
        </row>
        <row r="311">
          <cell r="A311" t="str">
            <v>Фестивальная с/к 0,10 кг.шт. нарезка (лоток с ср.защ.атм.)  СПК</v>
          </cell>
          <cell r="D311">
            <v>-2</v>
          </cell>
        </row>
        <row r="312">
          <cell r="A312" t="str">
            <v>Фуэт с/в "Эликатессе" 160 гр.шт.  СПК</v>
          </cell>
          <cell r="D312">
            <v>24</v>
          </cell>
        </row>
        <row r="313">
          <cell r="A313" t="str">
            <v>Хинкали Классические ТМ Зареченские ВЕС ПОКОМ</v>
          </cell>
          <cell r="D313">
            <v>10</v>
          </cell>
        </row>
        <row r="314">
          <cell r="A314" t="str">
            <v>Хот-догстер ТМ Горячая штучка ТС Хот-Догстер флоу-пак 0,09 кг. ПОКОМ</v>
          </cell>
          <cell r="D314">
            <v>74</v>
          </cell>
        </row>
        <row r="315">
          <cell r="A315" t="str">
            <v>Хотстеры с сыром 0,25кг ТМ Горячая штучка  ПОКОМ</v>
          </cell>
          <cell r="D315">
            <v>136</v>
          </cell>
        </row>
        <row r="316">
          <cell r="A316" t="str">
            <v>Хотстеры ТМ Горячая штучка ТС Хотстеры 0,25 кг зам  ПОКОМ</v>
          </cell>
          <cell r="D316">
            <v>267</v>
          </cell>
        </row>
        <row r="317">
          <cell r="A317" t="str">
            <v>Хрустящие крылышки острые к пиву ТМ Горячая штучка 0,3кг зам  ПОКОМ</v>
          </cell>
          <cell r="D317">
            <v>83</v>
          </cell>
        </row>
        <row r="318">
          <cell r="A318" t="str">
            <v>Хрустящие крылышки ТМ Горячая штучка 0,3 кг зам  ПОКОМ</v>
          </cell>
          <cell r="D318">
            <v>117</v>
          </cell>
        </row>
        <row r="319">
          <cell r="A319" t="str">
            <v>Чебупели Курочка гриль ТМ Горячая штучка, 0,3 кг зам  ПОКОМ</v>
          </cell>
          <cell r="D319">
            <v>64</v>
          </cell>
        </row>
        <row r="320">
          <cell r="A320" t="str">
            <v>Чебупицца курочка по-итальянски Горячая штучка 0,25 кг зам  ПОКОМ</v>
          </cell>
          <cell r="D320">
            <v>490</v>
          </cell>
        </row>
        <row r="321">
          <cell r="A321" t="str">
            <v>Чебупицца Пепперони ТМ Горячая штучка ТС Чебупицца 0.25кг зам  ПОКОМ</v>
          </cell>
          <cell r="D321">
            <v>410</v>
          </cell>
        </row>
        <row r="322">
          <cell r="A322" t="str">
            <v>Чебуреки Мясные вес 2,7 кг ТМ Зареченские ВЕС ПОКОМ</v>
          </cell>
          <cell r="D322">
            <v>2.7</v>
          </cell>
        </row>
        <row r="323">
          <cell r="A323" t="str">
            <v>Чебуреки сочные ВЕС ТМ Зареченские  ПОКОМ</v>
          </cell>
          <cell r="D323">
            <v>135</v>
          </cell>
        </row>
        <row r="324">
          <cell r="A324" t="str">
            <v>Шпикачки Русские (черева) (в ср.защ.атм.) "Высокий вкус"  СПК</v>
          </cell>
          <cell r="D324">
            <v>11.335000000000001</v>
          </cell>
        </row>
        <row r="325">
          <cell r="A325" t="str">
            <v>Эликапреза с/в "Эликатессе" 85 гр.шт. нарезка (лоток с ср.защ.атм.)  СПК</v>
          </cell>
          <cell r="D325">
            <v>13</v>
          </cell>
        </row>
        <row r="326">
          <cell r="A326" t="str">
            <v>Юбилейная с/к 0,235 кг.шт.  СПК</v>
          </cell>
          <cell r="D326">
            <v>66</v>
          </cell>
        </row>
        <row r="327">
          <cell r="A327" t="str">
            <v>Итого</v>
          </cell>
          <cell r="D327">
            <v>41202.589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104"/>
  <sheetViews>
    <sheetView tabSelected="1" workbookViewId="0">
      <pane xSplit="2" ySplit="6" topLeftCell="C37" activePane="bottomRight" state="frozen"/>
      <selection pane="topRight" activeCell="C1" sqref="C1"/>
      <selection pane="bottomLeft" activeCell="A7" sqref="A7"/>
      <selection pane="bottomRight" activeCell="T69" sqref="T69"/>
    </sheetView>
  </sheetViews>
  <sheetFormatPr defaultColWidth="10.5" defaultRowHeight="11.45" customHeight="1" outlineLevelRow="1" x14ac:dyDescent="0.2"/>
  <cols>
    <col min="1" max="1" width="43.6640625" style="1" customWidth="1"/>
    <col min="2" max="2" width="4.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8" width="0.6640625" style="5" customWidth="1"/>
    <col min="19" max="20" width="6.6640625" style="5" bestFit="1" customWidth="1"/>
    <col min="21" max="21" width="6.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7.5" style="5" customWidth="1"/>
    <col min="32" max="33" width="0.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" t="s">
        <v>129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108</v>
      </c>
      <c r="H4" s="9" t="s">
        <v>109</v>
      </c>
      <c r="I4" s="9" t="s">
        <v>110</v>
      </c>
      <c r="J4" s="9" t="s">
        <v>111</v>
      </c>
      <c r="K4" s="9" t="s">
        <v>112</v>
      </c>
      <c r="L4" s="9" t="s">
        <v>112</v>
      </c>
      <c r="M4" s="9" t="s">
        <v>112</v>
      </c>
      <c r="N4" s="9" t="s">
        <v>112</v>
      </c>
      <c r="O4" s="10" t="s">
        <v>112</v>
      </c>
      <c r="P4" s="10" t="s">
        <v>112</v>
      </c>
      <c r="Q4" s="10" t="s">
        <v>112</v>
      </c>
      <c r="R4" s="10" t="s">
        <v>112</v>
      </c>
      <c r="S4" s="9" t="s">
        <v>109</v>
      </c>
      <c r="T4" s="11" t="s">
        <v>112</v>
      </c>
      <c r="U4" s="9" t="s">
        <v>113</v>
      </c>
      <c r="V4" s="12" t="s">
        <v>114</v>
      </c>
      <c r="W4" s="9" t="s">
        <v>115</v>
      </c>
      <c r="X4" s="9" t="s">
        <v>116</v>
      </c>
      <c r="Y4" s="9" t="s">
        <v>109</v>
      </c>
      <c r="Z4" s="9" t="s">
        <v>109</v>
      </c>
      <c r="AA4" s="9" t="s">
        <v>109</v>
      </c>
      <c r="AB4" s="9" t="s">
        <v>117</v>
      </c>
      <c r="AC4" s="9" t="s">
        <v>118</v>
      </c>
      <c r="AD4" s="9" t="s">
        <v>119</v>
      </c>
      <c r="AE4" s="12" t="s">
        <v>120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121</v>
      </c>
      <c r="L5" s="15" t="s">
        <v>122</v>
      </c>
      <c r="M5" s="15" t="s">
        <v>123</v>
      </c>
      <c r="N5" s="15" t="s">
        <v>124</v>
      </c>
      <c r="T5" s="15" t="s">
        <v>125</v>
      </c>
      <c r="Y5" s="15" t="s">
        <v>126</v>
      </c>
      <c r="Z5" s="15" t="s">
        <v>127</v>
      </c>
      <c r="AA5" s="15" t="s">
        <v>128</v>
      </c>
      <c r="AB5" s="15" t="s">
        <v>121</v>
      </c>
      <c r="AE5" s="15" t="s">
        <v>125</v>
      </c>
    </row>
    <row r="6" spans="1:34" ht="11.1" customHeight="1" x14ac:dyDescent="0.2">
      <c r="A6" s="6"/>
      <c r="B6" s="6"/>
      <c r="C6" s="3"/>
      <c r="D6" s="3"/>
      <c r="E6" s="13">
        <f>SUM(E7:E115)</f>
        <v>93424.292000000016</v>
      </c>
      <c r="F6" s="13">
        <f>SUM(F7:F115)</f>
        <v>62235.538000000008</v>
      </c>
      <c r="I6" s="13">
        <f>SUM(I7:I115)</f>
        <v>94349.169999999969</v>
      </c>
      <c r="J6" s="13">
        <f t="shared" ref="J6:T6" si="0">SUM(J7:J115)</f>
        <v>-924.87799999999936</v>
      </c>
      <c r="K6" s="13">
        <f t="shared" si="0"/>
        <v>16500</v>
      </c>
      <c r="L6" s="13">
        <f t="shared" si="0"/>
        <v>13306</v>
      </c>
      <c r="M6" s="13">
        <f t="shared" si="0"/>
        <v>8820</v>
      </c>
      <c r="N6" s="13">
        <f t="shared" si="0"/>
        <v>39230</v>
      </c>
      <c r="O6" s="13">
        <f t="shared" si="0"/>
        <v>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3">
        <f t="shared" si="0"/>
        <v>18684.858399999994</v>
      </c>
      <c r="T6" s="13">
        <f t="shared" si="0"/>
        <v>18970</v>
      </c>
      <c r="W6" s="13">
        <f t="shared" ref="W6" si="1">SUM(W7:W115)</f>
        <v>0</v>
      </c>
      <c r="X6" s="13">
        <f t="shared" ref="X6" si="2">SUM(X7:X115)</f>
        <v>0</v>
      </c>
      <c r="Y6" s="13">
        <f t="shared" ref="Y6" si="3">SUM(Y7:Y115)</f>
        <v>16086.935200000002</v>
      </c>
      <c r="Z6" s="13">
        <f t="shared" ref="Z6" si="4">SUM(Z7:Z115)</f>
        <v>18069.909799999994</v>
      </c>
      <c r="AA6" s="13">
        <f t="shared" ref="AA6" si="5">SUM(AA7:AA115)</f>
        <v>16809.642600000003</v>
      </c>
      <c r="AB6" s="13">
        <f t="shared" ref="AB6" si="6">SUM(AB7:AB115)</f>
        <v>14438.956</v>
      </c>
      <c r="AE6" s="13">
        <f t="shared" ref="AE6" si="7">SUM(AE7:AE115)</f>
        <v>7792.5000000000009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1.4339999999999999</v>
      </c>
      <c r="D7" s="8">
        <v>74.665999999999997</v>
      </c>
      <c r="E7" s="8">
        <v>12.016999999999999</v>
      </c>
      <c r="F7" s="8">
        <v>59.026000000000003</v>
      </c>
      <c r="G7" s="1">
        <f>VLOOKUP(A:A,[1]TDSheet!$A:$G,7,0)</f>
        <v>1</v>
      </c>
      <c r="H7" s="1">
        <f>VLOOKUP(A:A,[1]TDSheet!$A:$H,8,0)</f>
        <v>120</v>
      </c>
      <c r="I7" s="14">
        <f>VLOOKUP(A:A,[2]TDSheet!$A:$F,6,0)</f>
        <v>13</v>
      </c>
      <c r="J7" s="14">
        <f>E7-I7</f>
        <v>-0.98300000000000054</v>
      </c>
      <c r="K7" s="14">
        <f>VLOOKUP(A:A,[1]TDSheet!$A:$L,12,0)</f>
        <v>0</v>
      </c>
      <c r="L7" s="14">
        <f>VLOOKUP(A:A,[1]TDSheet!$A:$M,13,0)</f>
        <v>0</v>
      </c>
      <c r="M7" s="14">
        <f>VLOOKUP(A:A,[1]TDSheet!$A:$N,14,0)</f>
        <v>0</v>
      </c>
      <c r="N7" s="14">
        <f>VLOOKUP(A:A,[1]TDSheet!$A:$T,20,0)</f>
        <v>0</v>
      </c>
      <c r="O7" s="14"/>
      <c r="P7" s="14"/>
      <c r="Q7" s="14"/>
      <c r="R7" s="14"/>
      <c r="S7" s="14">
        <f>E7/5</f>
        <v>2.4034</v>
      </c>
      <c r="T7" s="16"/>
      <c r="U7" s="17">
        <f>(F7+K7+L7+M7+N7+T7)/S7</f>
        <v>24.559374219855208</v>
      </c>
      <c r="V7" s="14">
        <f>F7/S7</f>
        <v>24.559374219855208</v>
      </c>
      <c r="W7" s="14"/>
      <c r="X7" s="14"/>
      <c r="Y7" s="14">
        <f>VLOOKUP(A:A,[1]TDSheet!$A:$Y,25,0)</f>
        <v>2.0962000000000001</v>
      </c>
      <c r="Z7" s="14">
        <f>VLOOKUP(A:A,[1]TDSheet!$A:$Z,26,0)</f>
        <v>2.7706</v>
      </c>
      <c r="AA7" s="14">
        <f>VLOOKUP(A:A,[1]TDSheet!$A:$AA,27,0)</f>
        <v>2.1383999999999999</v>
      </c>
      <c r="AB7" s="14">
        <f>VLOOKUP(A:A,[3]TDSheet!$A:$D,4,0)</f>
        <v>1.994</v>
      </c>
      <c r="AC7" s="14">
        <f>VLOOKUP(A:A,[1]TDSheet!$A:$AC,29,0)</f>
        <v>0</v>
      </c>
      <c r="AD7" s="14" t="e">
        <f>VLOOKUP(A:A,[1]TDSheet!$A:$AD,30,0)</f>
        <v>#N/A</v>
      </c>
      <c r="AE7" s="14">
        <f>T7*G7</f>
        <v>0</v>
      </c>
      <c r="AF7" s="14"/>
      <c r="AG7" s="14"/>
      <c r="AH7" s="14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142</v>
      </c>
      <c r="D8" s="8">
        <v>807</v>
      </c>
      <c r="E8" s="8">
        <v>382</v>
      </c>
      <c r="F8" s="8">
        <v>558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392</v>
      </c>
      <c r="J8" s="14">
        <f t="shared" ref="J8:J71" si="8">E8-I8</f>
        <v>-10</v>
      </c>
      <c r="K8" s="14">
        <f>VLOOKUP(A:A,[1]TDSheet!$A:$L,12,0)</f>
        <v>0</v>
      </c>
      <c r="L8" s="14">
        <f>VLOOKUP(A:A,[1]TDSheet!$A:$M,13,0)</f>
        <v>200</v>
      </c>
      <c r="M8" s="14">
        <f>VLOOKUP(A:A,[1]TDSheet!$A:$N,14,0)</f>
        <v>0</v>
      </c>
      <c r="N8" s="14">
        <f>VLOOKUP(A:A,[1]TDSheet!$A:$T,20,0)</f>
        <v>120</v>
      </c>
      <c r="O8" s="14"/>
      <c r="P8" s="14"/>
      <c r="Q8" s="14"/>
      <c r="R8" s="14"/>
      <c r="S8" s="14">
        <f t="shared" ref="S8:S71" si="9">E8/5</f>
        <v>76.400000000000006</v>
      </c>
      <c r="T8" s="16">
        <v>120</v>
      </c>
      <c r="U8" s="17">
        <f t="shared" ref="U8:U71" si="10">(F8+K8+L8+M8+N8+T8)/S8</f>
        <v>13.062827225130889</v>
      </c>
      <c r="V8" s="14">
        <f t="shared" ref="V8:V71" si="11">F8/S8</f>
        <v>7.3036649214659679</v>
      </c>
      <c r="W8" s="14"/>
      <c r="X8" s="14"/>
      <c r="Y8" s="14">
        <f>VLOOKUP(A:A,[1]TDSheet!$A:$Y,25,0)</f>
        <v>79.8</v>
      </c>
      <c r="Z8" s="14">
        <f>VLOOKUP(A:A,[1]TDSheet!$A:$Z,26,0)</f>
        <v>53.2</v>
      </c>
      <c r="AA8" s="14">
        <f>VLOOKUP(A:A,[1]TDSheet!$A:$AA,27,0)</f>
        <v>53.6</v>
      </c>
      <c r="AB8" s="14">
        <f>VLOOKUP(A:A,[3]TDSheet!$A:$D,4,0)</f>
        <v>79</v>
      </c>
      <c r="AC8" s="14" t="str">
        <f>VLOOKUP(A:A,[1]TDSheet!$A:$AC,29,0)</f>
        <v>Витал</v>
      </c>
      <c r="AD8" s="14">
        <f>VLOOKUP(A:A,[1]TDSheet!$A:$AD,30,0)</f>
        <v>0</v>
      </c>
      <c r="AE8" s="14">
        <f t="shared" ref="AE8:AE71" si="12">T8*G8</f>
        <v>48</v>
      </c>
      <c r="AF8" s="14"/>
      <c r="AG8" s="14"/>
      <c r="AH8" s="14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21.725000000000001</v>
      </c>
      <c r="D9" s="8"/>
      <c r="E9" s="8">
        <v>16.288</v>
      </c>
      <c r="F9" s="8">
        <v>5.4370000000000003</v>
      </c>
      <c r="G9" s="1">
        <f>VLOOKUP(A:A,[1]TDSheet!$A:$G,7,0)</f>
        <v>1</v>
      </c>
      <c r="H9" s="1">
        <f>VLOOKUP(A:A,[1]TDSheet!$A:$H,8,0)</f>
        <v>120</v>
      </c>
      <c r="I9" s="14">
        <f>VLOOKUP(A:A,[2]TDSheet!$A:$F,6,0)</f>
        <v>15.2</v>
      </c>
      <c r="J9" s="14">
        <f t="shared" si="8"/>
        <v>1.088000000000001</v>
      </c>
      <c r="K9" s="14">
        <f>VLOOKUP(A:A,[1]TDSheet!$A:$L,12,0)</f>
        <v>0</v>
      </c>
      <c r="L9" s="14">
        <f>VLOOKUP(A:A,[1]TDSheet!$A:$M,13,0)</f>
        <v>16</v>
      </c>
      <c r="M9" s="14">
        <f>VLOOKUP(A:A,[1]TDSheet!$A:$N,14,0)</f>
        <v>0</v>
      </c>
      <c r="N9" s="14">
        <f>VLOOKUP(A:A,[1]TDSheet!$A:$T,20,0)</f>
        <v>0</v>
      </c>
      <c r="O9" s="14"/>
      <c r="P9" s="14"/>
      <c r="Q9" s="14"/>
      <c r="R9" s="14"/>
      <c r="S9" s="14">
        <f t="shared" si="9"/>
        <v>3.2576000000000001</v>
      </c>
      <c r="T9" s="16">
        <v>50</v>
      </c>
      <c r="U9" s="17">
        <f t="shared" si="10"/>
        <v>21.929334479371317</v>
      </c>
      <c r="V9" s="14">
        <f t="shared" si="11"/>
        <v>1.6690201375245579</v>
      </c>
      <c r="W9" s="14"/>
      <c r="X9" s="14"/>
      <c r="Y9" s="14">
        <f>VLOOKUP(A:A,[1]TDSheet!$A:$Y,25,0)</f>
        <v>2.6635999999999997</v>
      </c>
      <c r="Z9" s="14">
        <f>VLOOKUP(A:A,[1]TDSheet!$A:$Z,26,0)</f>
        <v>4.1950000000000003</v>
      </c>
      <c r="AA9" s="14">
        <f>VLOOKUP(A:A,[1]TDSheet!$A:$AA,27,0)</f>
        <v>1.5310000000000001</v>
      </c>
      <c r="AB9" s="14">
        <f>VLOOKUP(A:A,[3]TDSheet!$A:$D,4,0)</f>
        <v>4.8369999999999997</v>
      </c>
      <c r="AC9" s="14">
        <f>VLOOKUP(A:A,[1]TDSheet!$A:$AC,29,0)</f>
        <v>0</v>
      </c>
      <c r="AD9" s="14" t="e">
        <f>VLOOKUP(A:A,[1]TDSheet!$A:$AD,30,0)</f>
        <v>#N/A</v>
      </c>
      <c r="AE9" s="14">
        <f t="shared" si="12"/>
        <v>50</v>
      </c>
      <c r="AF9" s="14"/>
      <c r="AG9" s="14"/>
      <c r="AH9" s="14"/>
    </row>
    <row r="10" spans="1:34" s="1" customFormat="1" ht="11.1" customHeight="1" outlineLevel="1" x14ac:dyDescent="0.2">
      <c r="A10" s="7" t="s">
        <v>13</v>
      </c>
      <c r="B10" s="7" t="s">
        <v>8</v>
      </c>
      <c r="C10" s="8">
        <v>357</v>
      </c>
      <c r="D10" s="8">
        <v>607</v>
      </c>
      <c r="E10" s="8">
        <v>132</v>
      </c>
      <c r="F10" s="8">
        <v>827</v>
      </c>
      <c r="G10" s="1">
        <f>VLOOKUP(A:A,[1]TDSheet!$A:$G,7,0)</f>
        <v>0.25</v>
      </c>
      <c r="H10" s="1">
        <f>VLOOKUP(A:A,[1]TDSheet!$A:$H,8,0)</f>
        <v>120</v>
      </c>
      <c r="I10" s="14">
        <f>VLOOKUP(A:A,[2]TDSheet!$A:$F,6,0)</f>
        <v>141</v>
      </c>
      <c r="J10" s="14">
        <f t="shared" si="8"/>
        <v>-9</v>
      </c>
      <c r="K10" s="14">
        <f>VLOOKUP(A:A,[1]TDSheet!$A:$L,12,0)</f>
        <v>0</v>
      </c>
      <c r="L10" s="14">
        <f>VLOOKUP(A:A,[1]TDSheet!$A:$M,13,0)</f>
        <v>0</v>
      </c>
      <c r="M10" s="14">
        <f>VLOOKUP(A:A,[1]TDSheet!$A:$N,14,0)</f>
        <v>0</v>
      </c>
      <c r="N10" s="14">
        <f>VLOOKUP(A:A,[1]TDSheet!$A:$T,20,0)</f>
        <v>0</v>
      </c>
      <c r="O10" s="14"/>
      <c r="P10" s="14"/>
      <c r="Q10" s="14"/>
      <c r="R10" s="14"/>
      <c r="S10" s="14">
        <f t="shared" si="9"/>
        <v>26.4</v>
      </c>
      <c r="T10" s="16"/>
      <c r="U10" s="17">
        <f t="shared" si="10"/>
        <v>31.325757575757578</v>
      </c>
      <c r="V10" s="14">
        <f t="shared" si="11"/>
        <v>31.325757575757578</v>
      </c>
      <c r="W10" s="14"/>
      <c r="X10" s="14"/>
      <c r="Y10" s="14">
        <f>VLOOKUP(A:A,[1]TDSheet!$A:$Y,25,0)</f>
        <v>18</v>
      </c>
      <c r="Z10" s="14">
        <f>VLOOKUP(A:A,[1]TDSheet!$A:$Z,26,0)</f>
        <v>56.4</v>
      </c>
      <c r="AA10" s="14">
        <f>VLOOKUP(A:A,[1]TDSheet!$A:$AA,27,0)</f>
        <v>22.4</v>
      </c>
      <c r="AB10" s="14">
        <f>VLOOKUP(A:A,[3]TDSheet!$A:$D,4,0)</f>
        <v>28</v>
      </c>
      <c r="AC10" s="14">
        <f>VLOOKUP(A:A,[1]TDSheet!$A:$AC,29,0)</f>
        <v>0</v>
      </c>
      <c r="AD10" s="14" t="e">
        <f>VLOOKUP(A:A,[1]TDSheet!$A:$AD,30,0)</f>
        <v>#N/A</v>
      </c>
      <c r="AE10" s="14">
        <f t="shared" si="12"/>
        <v>0</v>
      </c>
      <c r="AF10" s="14"/>
      <c r="AG10" s="14"/>
      <c r="AH10" s="14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1205.135</v>
      </c>
      <c r="D11" s="8">
        <v>1770.848</v>
      </c>
      <c r="E11" s="8">
        <v>1787.627</v>
      </c>
      <c r="F11" s="8">
        <v>1174.9280000000001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1736.1</v>
      </c>
      <c r="J11" s="14">
        <f t="shared" si="8"/>
        <v>51.527000000000044</v>
      </c>
      <c r="K11" s="14">
        <f>VLOOKUP(A:A,[1]TDSheet!$A:$L,12,0)</f>
        <v>300</v>
      </c>
      <c r="L11" s="14">
        <f>VLOOKUP(A:A,[1]TDSheet!$A:$M,13,0)</f>
        <v>500</v>
      </c>
      <c r="M11" s="14">
        <f>VLOOKUP(A:A,[1]TDSheet!$A:$N,14,0)</f>
        <v>300</v>
      </c>
      <c r="N11" s="14">
        <f>VLOOKUP(A:A,[1]TDSheet!$A:$T,20,0)</f>
        <v>900</v>
      </c>
      <c r="O11" s="14"/>
      <c r="P11" s="14"/>
      <c r="Q11" s="14"/>
      <c r="R11" s="14"/>
      <c r="S11" s="14">
        <f t="shared" si="9"/>
        <v>357.52539999999999</v>
      </c>
      <c r="T11" s="16">
        <v>500</v>
      </c>
      <c r="U11" s="17">
        <f t="shared" si="10"/>
        <v>10.278788583971936</v>
      </c>
      <c r="V11" s="14">
        <f t="shared" si="11"/>
        <v>3.2862784014786088</v>
      </c>
      <c r="W11" s="14"/>
      <c r="X11" s="14"/>
      <c r="Y11" s="14">
        <f>VLOOKUP(A:A,[1]TDSheet!$A:$Y,25,0)</f>
        <v>290.82060000000001</v>
      </c>
      <c r="Z11" s="14">
        <f>VLOOKUP(A:A,[1]TDSheet!$A:$Z,26,0)</f>
        <v>342.76339999999999</v>
      </c>
      <c r="AA11" s="14">
        <f>VLOOKUP(A:A,[1]TDSheet!$A:$AA,27,0)</f>
        <v>329.90500000000003</v>
      </c>
      <c r="AB11" s="14">
        <f>VLOOKUP(A:A,[3]TDSheet!$A:$D,4,0)</f>
        <v>230.51900000000001</v>
      </c>
      <c r="AC11" s="14">
        <f>VLOOKUP(A:A,[1]TDSheet!$A:$AC,29,0)</f>
        <v>0</v>
      </c>
      <c r="AD11" s="14">
        <f>VLOOKUP(A:A,[1]TDSheet!$A:$AD,30,0)</f>
        <v>0</v>
      </c>
      <c r="AE11" s="14">
        <f t="shared" si="12"/>
        <v>500</v>
      </c>
      <c r="AF11" s="14"/>
      <c r="AG11" s="14"/>
      <c r="AH11" s="14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93.728999999999999</v>
      </c>
      <c r="D12" s="8">
        <v>210.38200000000001</v>
      </c>
      <c r="E12" s="8">
        <v>129.10300000000001</v>
      </c>
      <c r="F12" s="8">
        <v>173.011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126</v>
      </c>
      <c r="J12" s="14">
        <f t="shared" si="8"/>
        <v>3.1030000000000086</v>
      </c>
      <c r="K12" s="14">
        <f>VLOOKUP(A:A,[1]TDSheet!$A:$L,12,0)</f>
        <v>0</v>
      </c>
      <c r="L12" s="14">
        <f>VLOOKUP(A:A,[1]TDSheet!$A:$M,13,0)</f>
        <v>50</v>
      </c>
      <c r="M12" s="14">
        <f>VLOOKUP(A:A,[1]TDSheet!$A:$N,14,0)</f>
        <v>0</v>
      </c>
      <c r="N12" s="14">
        <f>VLOOKUP(A:A,[1]TDSheet!$A:$T,20,0)</f>
        <v>150</v>
      </c>
      <c r="O12" s="14"/>
      <c r="P12" s="14"/>
      <c r="Q12" s="14"/>
      <c r="R12" s="14"/>
      <c r="S12" s="14">
        <f t="shared" si="9"/>
        <v>25.820600000000002</v>
      </c>
      <c r="T12" s="16">
        <v>50</v>
      </c>
      <c r="U12" s="17">
        <f t="shared" si="10"/>
        <v>16.382694437774486</v>
      </c>
      <c r="V12" s="14">
        <f t="shared" si="11"/>
        <v>6.7005026993950558</v>
      </c>
      <c r="W12" s="14"/>
      <c r="X12" s="14"/>
      <c r="Y12" s="14">
        <f>VLOOKUP(A:A,[1]TDSheet!$A:$Y,25,0)</f>
        <v>15.571199999999999</v>
      </c>
      <c r="Z12" s="14">
        <f>VLOOKUP(A:A,[1]TDSheet!$A:$Z,26,0)</f>
        <v>17.911799999999999</v>
      </c>
      <c r="AA12" s="14">
        <f>VLOOKUP(A:A,[1]TDSheet!$A:$AA,27,0)</f>
        <v>11.6442</v>
      </c>
      <c r="AB12" s="14">
        <f>VLOOKUP(A:A,[3]TDSheet!$A:$D,4,0)</f>
        <v>7.5579999999999998</v>
      </c>
      <c r="AC12" s="14">
        <f>VLOOKUP(A:A,[1]TDSheet!$A:$AC,29,0)</f>
        <v>0</v>
      </c>
      <c r="AD12" s="14">
        <f>VLOOKUP(A:A,[1]TDSheet!$A:$AD,30,0)</f>
        <v>0</v>
      </c>
      <c r="AE12" s="14">
        <f t="shared" si="12"/>
        <v>50</v>
      </c>
      <c r="AF12" s="14"/>
      <c r="AG12" s="14"/>
      <c r="AH12" s="14"/>
    </row>
    <row r="13" spans="1:34" s="1" customFormat="1" ht="11.1" customHeight="1" outlineLevel="1" x14ac:dyDescent="0.2">
      <c r="A13" s="7" t="s">
        <v>16</v>
      </c>
      <c r="B13" s="7" t="s">
        <v>9</v>
      </c>
      <c r="C13" s="8">
        <v>9.3420000000000005</v>
      </c>
      <c r="D13" s="8">
        <v>32.356999999999999</v>
      </c>
      <c r="E13" s="8">
        <v>34.984000000000002</v>
      </c>
      <c r="F13" s="8">
        <v>6.7149999999999999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33.75</v>
      </c>
      <c r="J13" s="14">
        <f t="shared" si="8"/>
        <v>1.2340000000000018</v>
      </c>
      <c r="K13" s="14">
        <f>VLOOKUP(A:A,[1]TDSheet!$A:$L,12,0)</f>
        <v>0</v>
      </c>
      <c r="L13" s="14">
        <f>VLOOKUP(A:A,[1]TDSheet!$A:$M,13,0)</f>
        <v>0</v>
      </c>
      <c r="M13" s="14">
        <f>VLOOKUP(A:A,[1]TDSheet!$A:$N,14,0)</f>
        <v>0</v>
      </c>
      <c r="N13" s="14">
        <f>VLOOKUP(A:A,[1]TDSheet!$A:$T,20,0)</f>
        <v>20</v>
      </c>
      <c r="O13" s="14"/>
      <c r="P13" s="14"/>
      <c r="Q13" s="14"/>
      <c r="R13" s="14"/>
      <c r="S13" s="14">
        <f t="shared" si="9"/>
        <v>6.9968000000000004</v>
      </c>
      <c r="T13" s="16">
        <v>20</v>
      </c>
      <c r="U13" s="17">
        <f t="shared" si="10"/>
        <v>6.6766235993597078</v>
      </c>
      <c r="V13" s="14">
        <f t="shared" si="11"/>
        <v>0.95972444546078195</v>
      </c>
      <c r="W13" s="14"/>
      <c r="X13" s="14"/>
      <c r="Y13" s="14">
        <f>VLOOKUP(A:A,[1]TDSheet!$A:$Y,25,0)</f>
        <v>4.0632000000000001</v>
      </c>
      <c r="Z13" s="14">
        <f>VLOOKUP(A:A,[1]TDSheet!$A:$Z,26,0)</f>
        <v>4.0600000000000005</v>
      </c>
      <c r="AA13" s="14">
        <f>VLOOKUP(A:A,[1]TDSheet!$A:$AA,27,0)</f>
        <v>3.4997999999999996</v>
      </c>
      <c r="AB13" s="14">
        <f>VLOOKUP(A:A,[3]TDSheet!$A:$D,4,0)</f>
        <v>6.76</v>
      </c>
      <c r="AC13" s="14" t="str">
        <f>VLOOKUP(A:A,[1]TDSheet!$A:$AC,29,0)</f>
        <v>увел</v>
      </c>
      <c r="AD13" s="14" t="str">
        <f>VLOOKUP(A:A,[1]TDSheet!$A:$AD,30,0)</f>
        <v>увел</v>
      </c>
      <c r="AE13" s="14">
        <f t="shared" si="12"/>
        <v>20</v>
      </c>
      <c r="AF13" s="14"/>
      <c r="AG13" s="14"/>
      <c r="AH13" s="14"/>
    </row>
    <row r="14" spans="1:34" s="1" customFormat="1" ht="21.95" customHeight="1" outlineLevel="1" x14ac:dyDescent="0.2">
      <c r="A14" s="7" t="s">
        <v>17</v>
      </c>
      <c r="B14" s="7" t="s">
        <v>9</v>
      </c>
      <c r="C14" s="8">
        <v>61.664000000000001</v>
      </c>
      <c r="D14" s="8">
        <v>167.899</v>
      </c>
      <c r="E14" s="8">
        <v>103.81100000000001</v>
      </c>
      <c r="F14" s="8">
        <v>69.031999999999996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101.3</v>
      </c>
      <c r="J14" s="14">
        <f t="shared" si="8"/>
        <v>2.5110000000000099</v>
      </c>
      <c r="K14" s="14">
        <f>VLOOKUP(A:A,[1]TDSheet!$A:$L,12,0)</f>
        <v>30</v>
      </c>
      <c r="L14" s="14">
        <f>VLOOKUP(A:A,[1]TDSheet!$A:$M,13,0)</f>
        <v>0</v>
      </c>
      <c r="M14" s="14">
        <f>VLOOKUP(A:A,[1]TDSheet!$A:$N,14,0)</f>
        <v>0</v>
      </c>
      <c r="N14" s="14">
        <f>VLOOKUP(A:A,[1]TDSheet!$A:$T,20,0)</f>
        <v>40</v>
      </c>
      <c r="O14" s="14"/>
      <c r="P14" s="14"/>
      <c r="Q14" s="14"/>
      <c r="R14" s="14"/>
      <c r="S14" s="14">
        <f t="shared" si="9"/>
        <v>20.7622</v>
      </c>
      <c r="T14" s="16">
        <v>30</v>
      </c>
      <c r="U14" s="17">
        <f t="shared" si="10"/>
        <v>8.1413337700243709</v>
      </c>
      <c r="V14" s="14">
        <f t="shared" si="11"/>
        <v>3.3248884992919825</v>
      </c>
      <c r="W14" s="14"/>
      <c r="X14" s="14"/>
      <c r="Y14" s="14">
        <f>VLOOKUP(A:A,[1]TDSheet!$A:$Y,25,0)</f>
        <v>23.417400000000001</v>
      </c>
      <c r="Z14" s="14">
        <f>VLOOKUP(A:A,[1]TDSheet!$A:$Z,26,0)</f>
        <v>24.904</v>
      </c>
      <c r="AA14" s="14">
        <f>VLOOKUP(A:A,[1]TDSheet!$A:$AA,27,0)</f>
        <v>20.994399999999999</v>
      </c>
      <c r="AB14" s="14">
        <f>VLOOKUP(A:A,[3]TDSheet!$A:$D,4,0)</f>
        <v>25.55</v>
      </c>
      <c r="AC14" s="14">
        <f>VLOOKUP(A:A,[1]TDSheet!$A:$AC,29,0)</f>
        <v>0</v>
      </c>
      <c r="AD14" s="14">
        <f>VLOOKUP(A:A,[1]TDSheet!$A:$AD,30,0)</f>
        <v>0</v>
      </c>
      <c r="AE14" s="14">
        <f t="shared" si="12"/>
        <v>30</v>
      </c>
      <c r="AF14" s="14"/>
      <c r="AG14" s="14"/>
      <c r="AH14" s="14"/>
    </row>
    <row r="15" spans="1:34" s="1" customFormat="1" ht="11.1" customHeight="1" outlineLevel="1" x14ac:dyDescent="0.2">
      <c r="A15" s="7" t="s">
        <v>18</v>
      </c>
      <c r="B15" s="7" t="s">
        <v>8</v>
      </c>
      <c r="C15" s="8">
        <v>29</v>
      </c>
      <c r="D15" s="8">
        <v>198</v>
      </c>
      <c r="E15" s="8">
        <v>71</v>
      </c>
      <c r="F15" s="8">
        <v>156</v>
      </c>
      <c r="G15" s="1">
        <f>VLOOKUP(A:A,[1]TDSheet!$A:$G,7,0)</f>
        <v>0.3</v>
      </c>
      <c r="H15" s="1">
        <f>VLOOKUP(A:A,[1]TDSheet!$A:$H,8,0)</f>
        <v>45</v>
      </c>
      <c r="I15" s="14">
        <f>VLOOKUP(A:A,[2]TDSheet!$A:$F,6,0)</f>
        <v>129</v>
      </c>
      <c r="J15" s="14">
        <f t="shared" si="8"/>
        <v>-58</v>
      </c>
      <c r="K15" s="14">
        <f>VLOOKUP(A:A,[1]TDSheet!$A:$L,12,0)</f>
        <v>0</v>
      </c>
      <c r="L15" s="14">
        <f>VLOOKUP(A:A,[1]TDSheet!$A:$M,13,0)</f>
        <v>0</v>
      </c>
      <c r="M15" s="14">
        <f>VLOOKUP(A:A,[1]TDSheet!$A:$N,14,0)</f>
        <v>0</v>
      </c>
      <c r="N15" s="14">
        <f>VLOOKUP(A:A,[1]TDSheet!$A:$T,20,0)</f>
        <v>0</v>
      </c>
      <c r="O15" s="14"/>
      <c r="P15" s="14"/>
      <c r="Q15" s="14"/>
      <c r="R15" s="14"/>
      <c r="S15" s="14">
        <f t="shared" si="9"/>
        <v>14.2</v>
      </c>
      <c r="T15" s="16"/>
      <c r="U15" s="17">
        <f t="shared" si="10"/>
        <v>10.985915492957748</v>
      </c>
      <c r="V15" s="14">
        <f t="shared" si="11"/>
        <v>10.985915492957748</v>
      </c>
      <c r="W15" s="14"/>
      <c r="X15" s="14"/>
      <c r="Y15" s="14">
        <f>VLOOKUP(A:A,[1]TDSheet!$A:$Y,25,0)</f>
        <v>25.8</v>
      </c>
      <c r="Z15" s="14">
        <f>VLOOKUP(A:A,[1]TDSheet!$A:$Z,26,0)</f>
        <v>23.2</v>
      </c>
      <c r="AA15" s="14">
        <f>VLOOKUP(A:A,[1]TDSheet!$A:$AA,27,0)</f>
        <v>23.2</v>
      </c>
      <c r="AB15" s="14">
        <f>VLOOKUP(A:A,[3]TDSheet!$A:$D,4,0)</f>
        <v>14</v>
      </c>
      <c r="AC15" s="14" t="str">
        <f>VLOOKUP(A:A,[1]TDSheet!$A:$AC,29,0)</f>
        <v>костик</v>
      </c>
      <c r="AD15" s="14" t="str">
        <f>VLOOKUP(A:A,[1]TDSheet!$A:$AD,30,0)</f>
        <v>костик</v>
      </c>
      <c r="AE15" s="14">
        <f t="shared" si="12"/>
        <v>0</v>
      </c>
      <c r="AF15" s="14"/>
      <c r="AG15" s="14"/>
      <c r="AH15" s="14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21</v>
      </c>
      <c r="D16" s="8">
        <v>291</v>
      </c>
      <c r="E16" s="8">
        <v>118</v>
      </c>
      <c r="F16" s="8">
        <v>189</v>
      </c>
      <c r="G16" s="1">
        <f>VLOOKUP(A:A,[1]TDSheet!$A:$G,7,0)</f>
        <v>7.0000000000000007E-2</v>
      </c>
      <c r="H16" s="1">
        <f>VLOOKUP(A:A,[1]TDSheet!$A:$H,8,0)</f>
        <v>120</v>
      </c>
      <c r="I16" s="14">
        <f>VLOOKUP(A:A,[2]TDSheet!$A:$F,6,0)</f>
        <v>123</v>
      </c>
      <c r="J16" s="14">
        <f t="shared" si="8"/>
        <v>-5</v>
      </c>
      <c r="K16" s="14">
        <f>VLOOKUP(A:A,[1]TDSheet!$A:$L,12,0)</f>
        <v>0</v>
      </c>
      <c r="L16" s="14">
        <f>VLOOKUP(A:A,[1]TDSheet!$A:$M,13,0)</f>
        <v>0</v>
      </c>
      <c r="M16" s="14">
        <f>VLOOKUP(A:A,[1]TDSheet!$A:$N,14,0)</f>
        <v>0</v>
      </c>
      <c r="N16" s="14">
        <f>VLOOKUP(A:A,[1]TDSheet!$A:$T,20,0)</f>
        <v>0</v>
      </c>
      <c r="O16" s="14"/>
      <c r="P16" s="14"/>
      <c r="Q16" s="14"/>
      <c r="R16" s="14"/>
      <c r="S16" s="14">
        <f t="shared" si="9"/>
        <v>23.6</v>
      </c>
      <c r="T16" s="16"/>
      <c r="U16" s="17">
        <f t="shared" si="10"/>
        <v>8.0084745762711851</v>
      </c>
      <c r="V16" s="14">
        <f t="shared" si="11"/>
        <v>8.0084745762711851</v>
      </c>
      <c r="W16" s="14"/>
      <c r="X16" s="14"/>
      <c r="Y16" s="14">
        <f>VLOOKUP(A:A,[1]TDSheet!$A:$Y,25,0)</f>
        <v>19.2</v>
      </c>
      <c r="Z16" s="14">
        <f>VLOOKUP(A:A,[1]TDSheet!$A:$Z,26,0)</f>
        <v>21</v>
      </c>
      <c r="AA16" s="14">
        <f>VLOOKUP(A:A,[1]TDSheet!$A:$AA,27,0)</f>
        <v>26.6</v>
      </c>
      <c r="AB16" s="14">
        <f>VLOOKUP(A:A,[3]TDSheet!$A:$D,4,0)</f>
        <v>19</v>
      </c>
      <c r="AC16" s="14" t="str">
        <f>VLOOKUP(A:A,[1]TDSheet!$A:$AC,29,0)</f>
        <v>костик</v>
      </c>
      <c r="AD16" s="14" t="str">
        <f>VLOOKUP(A:A,[1]TDSheet!$A:$AD,30,0)</f>
        <v>костик</v>
      </c>
      <c r="AE16" s="14">
        <f t="shared" si="12"/>
        <v>0</v>
      </c>
      <c r="AF16" s="14"/>
      <c r="AG16" s="14"/>
      <c r="AH16" s="14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400.91899999999998</v>
      </c>
      <c r="D17" s="8">
        <v>719.37599999999998</v>
      </c>
      <c r="E17" s="8">
        <v>593.53899999999999</v>
      </c>
      <c r="F17" s="8">
        <v>369.83499999999998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561.29999999999995</v>
      </c>
      <c r="J17" s="14">
        <f t="shared" si="8"/>
        <v>32.239000000000033</v>
      </c>
      <c r="K17" s="14">
        <f>VLOOKUP(A:A,[1]TDSheet!$A:$L,12,0)</f>
        <v>100</v>
      </c>
      <c r="L17" s="14">
        <f>VLOOKUP(A:A,[1]TDSheet!$A:$M,13,0)</f>
        <v>200</v>
      </c>
      <c r="M17" s="14">
        <f>VLOOKUP(A:A,[1]TDSheet!$A:$N,14,0)</f>
        <v>0</v>
      </c>
      <c r="N17" s="14">
        <f>VLOOKUP(A:A,[1]TDSheet!$A:$T,20,0)</f>
        <v>300</v>
      </c>
      <c r="O17" s="14"/>
      <c r="P17" s="14"/>
      <c r="Q17" s="14"/>
      <c r="R17" s="14"/>
      <c r="S17" s="14">
        <f t="shared" si="9"/>
        <v>118.70779999999999</v>
      </c>
      <c r="T17" s="16">
        <v>200</v>
      </c>
      <c r="U17" s="17">
        <f t="shared" si="10"/>
        <v>9.8547441701387779</v>
      </c>
      <c r="V17" s="14">
        <f t="shared" si="11"/>
        <v>3.1155071528576892</v>
      </c>
      <c r="W17" s="14"/>
      <c r="X17" s="14"/>
      <c r="Y17" s="14">
        <f>VLOOKUP(A:A,[1]TDSheet!$A:$Y,25,0)</f>
        <v>96.419799999999995</v>
      </c>
      <c r="Z17" s="14">
        <f>VLOOKUP(A:A,[1]TDSheet!$A:$Z,26,0)</f>
        <v>89.6404</v>
      </c>
      <c r="AA17" s="14">
        <f>VLOOKUP(A:A,[1]TDSheet!$A:$AA,27,0)</f>
        <v>98.119600000000005</v>
      </c>
      <c r="AB17" s="14">
        <f>VLOOKUP(A:A,[3]TDSheet!$A:$D,4,0)</f>
        <v>51.167000000000002</v>
      </c>
      <c r="AC17" s="14">
        <f>VLOOKUP(A:A,[1]TDSheet!$A:$AC,29,0)</f>
        <v>0</v>
      </c>
      <c r="AD17" s="14">
        <f>VLOOKUP(A:A,[1]TDSheet!$A:$AD,30,0)</f>
        <v>0</v>
      </c>
      <c r="AE17" s="14">
        <f t="shared" si="12"/>
        <v>200</v>
      </c>
      <c r="AF17" s="14"/>
      <c r="AG17" s="14"/>
      <c r="AH17" s="14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461</v>
      </c>
      <c r="D18" s="8">
        <v>1413</v>
      </c>
      <c r="E18" s="8">
        <v>370</v>
      </c>
      <c r="F18" s="8">
        <v>1491</v>
      </c>
      <c r="G18" s="1">
        <f>VLOOKUP(A:A,[1]TDSheet!$A:$G,7,0)</f>
        <v>0.25</v>
      </c>
      <c r="H18" s="1">
        <f>VLOOKUP(A:A,[1]TDSheet!$A:$H,8,0)</f>
        <v>120</v>
      </c>
      <c r="I18" s="14">
        <f>VLOOKUP(A:A,[2]TDSheet!$A:$F,6,0)</f>
        <v>384</v>
      </c>
      <c r="J18" s="14">
        <f t="shared" si="8"/>
        <v>-14</v>
      </c>
      <c r="K18" s="14">
        <f>VLOOKUP(A:A,[1]TDSheet!$A:$L,12,0)</f>
        <v>0</v>
      </c>
      <c r="L18" s="14">
        <f>VLOOKUP(A:A,[1]TDSheet!$A:$M,13,0)</f>
        <v>400</v>
      </c>
      <c r="M18" s="14">
        <f>VLOOKUP(A:A,[1]TDSheet!$A:$N,14,0)</f>
        <v>0</v>
      </c>
      <c r="N18" s="14">
        <f>VLOOKUP(A:A,[1]TDSheet!$A:$T,20,0)</f>
        <v>0</v>
      </c>
      <c r="O18" s="14"/>
      <c r="P18" s="14"/>
      <c r="Q18" s="14"/>
      <c r="R18" s="14"/>
      <c r="S18" s="14">
        <f t="shared" si="9"/>
        <v>74</v>
      </c>
      <c r="T18" s="16"/>
      <c r="U18" s="17">
        <f t="shared" si="10"/>
        <v>25.554054054054053</v>
      </c>
      <c r="V18" s="14">
        <f t="shared" si="11"/>
        <v>20.148648648648649</v>
      </c>
      <c r="W18" s="14"/>
      <c r="X18" s="14"/>
      <c r="Y18" s="14">
        <f>VLOOKUP(A:A,[1]TDSheet!$A:$Y,25,0)</f>
        <v>71.400000000000006</v>
      </c>
      <c r="Z18" s="14">
        <f>VLOOKUP(A:A,[1]TDSheet!$A:$Z,26,0)</f>
        <v>103.4</v>
      </c>
      <c r="AA18" s="14">
        <f>VLOOKUP(A:A,[1]TDSheet!$A:$AA,27,0)</f>
        <v>82.8</v>
      </c>
      <c r="AB18" s="14">
        <f>VLOOKUP(A:A,[3]TDSheet!$A:$D,4,0)</f>
        <v>78</v>
      </c>
      <c r="AC18" s="14">
        <f>VLOOKUP(A:A,[1]TDSheet!$A:$AC,29,0)</f>
        <v>0</v>
      </c>
      <c r="AD18" s="14">
        <f>VLOOKUP(A:A,[1]TDSheet!$A:$AD,30,0)</f>
        <v>0</v>
      </c>
      <c r="AE18" s="14">
        <f t="shared" si="12"/>
        <v>0</v>
      </c>
      <c r="AF18" s="14"/>
      <c r="AG18" s="14"/>
      <c r="AH18" s="14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7.726</v>
      </c>
      <c r="D19" s="8">
        <v>88.54</v>
      </c>
      <c r="E19" s="8">
        <v>31.577000000000002</v>
      </c>
      <c r="F19" s="8">
        <v>27.079000000000001</v>
      </c>
      <c r="G19" s="1">
        <f>VLOOKUP(A:A,[1]TDSheet!$A:$G,7,0)</f>
        <v>1</v>
      </c>
      <c r="H19" s="1">
        <f>VLOOKUP(A:A,[1]TDSheet!$A:$H,8,0)</f>
        <v>30</v>
      </c>
      <c r="I19" s="14">
        <f>VLOOKUP(A:A,[2]TDSheet!$A:$F,6,0)</f>
        <v>31.8</v>
      </c>
      <c r="J19" s="14">
        <f t="shared" si="8"/>
        <v>-0.22299999999999898</v>
      </c>
      <c r="K19" s="14">
        <f>VLOOKUP(A:A,[1]TDSheet!$A:$L,12,0)</f>
        <v>10</v>
      </c>
      <c r="L19" s="14">
        <f>VLOOKUP(A:A,[1]TDSheet!$A:$M,13,0)</f>
        <v>0</v>
      </c>
      <c r="M19" s="14">
        <f>VLOOKUP(A:A,[1]TDSheet!$A:$N,14,0)</f>
        <v>0</v>
      </c>
      <c r="N19" s="14">
        <f>VLOOKUP(A:A,[1]TDSheet!$A:$T,20,0)</f>
        <v>10</v>
      </c>
      <c r="O19" s="14"/>
      <c r="P19" s="14"/>
      <c r="Q19" s="14"/>
      <c r="R19" s="14"/>
      <c r="S19" s="14">
        <f t="shared" si="9"/>
        <v>6.3154000000000003</v>
      </c>
      <c r="T19" s="16">
        <v>10</v>
      </c>
      <c r="U19" s="17">
        <f t="shared" si="10"/>
        <v>9.0380656807169775</v>
      </c>
      <c r="V19" s="14">
        <f t="shared" si="11"/>
        <v>4.2877727459860022</v>
      </c>
      <c r="W19" s="14"/>
      <c r="X19" s="14"/>
      <c r="Y19" s="14">
        <f>VLOOKUP(A:A,[1]TDSheet!$A:$Y,25,0)</f>
        <v>5.3764000000000003</v>
      </c>
      <c r="Z19" s="14">
        <f>VLOOKUP(A:A,[1]TDSheet!$A:$Z,26,0)</f>
        <v>4.7492000000000001</v>
      </c>
      <c r="AA19" s="14">
        <f>VLOOKUP(A:A,[1]TDSheet!$A:$AA,27,0)</f>
        <v>6.6046000000000005</v>
      </c>
      <c r="AB19" s="14">
        <f>VLOOKUP(A:A,[3]TDSheet!$A:$D,4,0)</f>
        <v>1.5029999999999999</v>
      </c>
      <c r="AC19" s="14" t="str">
        <f>VLOOKUP(A:A,[1]TDSheet!$A:$AC,29,0)</f>
        <v>костик</v>
      </c>
      <c r="AD19" s="14">
        <f>VLOOKUP(A:A,[1]TDSheet!$A:$AD,30,0)</f>
        <v>0</v>
      </c>
      <c r="AE19" s="14">
        <f t="shared" si="12"/>
        <v>10</v>
      </c>
      <c r="AF19" s="14"/>
      <c r="AG19" s="14"/>
      <c r="AH19" s="14"/>
    </row>
    <row r="20" spans="1:34" s="1" customFormat="1" ht="11.1" customHeight="1" outlineLevel="1" x14ac:dyDescent="0.2">
      <c r="A20" s="7" t="s">
        <v>23</v>
      </c>
      <c r="B20" s="7" t="s">
        <v>9</v>
      </c>
      <c r="C20" s="8">
        <v>171.11799999999999</v>
      </c>
      <c r="D20" s="8">
        <v>1170.203</v>
      </c>
      <c r="E20" s="8">
        <v>637.56399999999996</v>
      </c>
      <c r="F20" s="8">
        <v>453.92399999999998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618.12</v>
      </c>
      <c r="J20" s="14">
        <f t="shared" si="8"/>
        <v>19.44399999999996</v>
      </c>
      <c r="K20" s="14">
        <f>VLOOKUP(A:A,[1]TDSheet!$A:$L,12,0)</f>
        <v>0</v>
      </c>
      <c r="L20" s="14">
        <f>VLOOKUP(A:A,[1]TDSheet!$A:$M,13,0)</f>
        <v>200</v>
      </c>
      <c r="M20" s="14">
        <f>VLOOKUP(A:A,[1]TDSheet!$A:$N,14,0)</f>
        <v>50</v>
      </c>
      <c r="N20" s="14">
        <f>VLOOKUP(A:A,[1]TDSheet!$A:$T,20,0)</f>
        <v>700</v>
      </c>
      <c r="O20" s="14"/>
      <c r="P20" s="14"/>
      <c r="Q20" s="14"/>
      <c r="R20" s="14"/>
      <c r="S20" s="14">
        <f t="shared" si="9"/>
        <v>127.5128</v>
      </c>
      <c r="T20" s="16">
        <v>100</v>
      </c>
      <c r="U20" s="17">
        <f t="shared" si="10"/>
        <v>11.794298297896368</v>
      </c>
      <c r="V20" s="14">
        <f t="shared" si="11"/>
        <v>3.5598308561963976</v>
      </c>
      <c r="W20" s="14"/>
      <c r="X20" s="14"/>
      <c r="Y20" s="14">
        <f>VLOOKUP(A:A,[1]TDSheet!$A:$Y,25,0)</f>
        <v>95.072599999999994</v>
      </c>
      <c r="Z20" s="14">
        <f>VLOOKUP(A:A,[1]TDSheet!$A:$Z,26,0)</f>
        <v>115.65619999999998</v>
      </c>
      <c r="AA20" s="14">
        <f>VLOOKUP(A:A,[1]TDSheet!$A:$AA,27,0)</f>
        <v>104.0796</v>
      </c>
      <c r="AB20" s="14">
        <f>VLOOKUP(A:A,[3]TDSheet!$A:$D,4,0)</f>
        <v>42.569000000000003</v>
      </c>
      <c r="AC20" s="14">
        <f>VLOOKUP(A:A,[1]TDSheet!$A:$AC,29,0)</f>
        <v>0</v>
      </c>
      <c r="AD20" s="14">
        <f>VLOOKUP(A:A,[1]TDSheet!$A:$AD,30,0)</f>
        <v>0</v>
      </c>
      <c r="AE20" s="14">
        <f t="shared" si="12"/>
        <v>100</v>
      </c>
      <c r="AF20" s="14"/>
      <c r="AG20" s="14"/>
      <c r="AH20" s="14"/>
    </row>
    <row r="21" spans="1:34" s="1" customFormat="1" ht="11.1" customHeight="1" outlineLevel="1" x14ac:dyDescent="0.2">
      <c r="A21" s="7" t="s">
        <v>24</v>
      </c>
      <c r="B21" s="7" t="s">
        <v>8</v>
      </c>
      <c r="C21" s="8">
        <v>1174</v>
      </c>
      <c r="D21" s="8">
        <v>1622</v>
      </c>
      <c r="E21" s="8">
        <v>842</v>
      </c>
      <c r="F21" s="8">
        <v>1909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886</v>
      </c>
      <c r="J21" s="14">
        <f t="shared" si="8"/>
        <v>-44</v>
      </c>
      <c r="K21" s="14">
        <f>VLOOKUP(A:A,[1]TDSheet!$A:$L,12,0)</f>
        <v>0</v>
      </c>
      <c r="L21" s="14">
        <f>VLOOKUP(A:A,[1]TDSheet!$A:$M,13,0)</f>
        <v>1200</v>
      </c>
      <c r="M21" s="14">
        <f>VLOOKUP(A:A,[1]TDSheet!$A:$N,14,0)</f>
        <v>0</v>
      </c>
      <c r="N21" s="14">
        <f>VLOOKUP(A:A,[1]TDSheet!$A:$T,20,0)</f>
        <v>400</v>
      </c>
      <c r="O21" s="14"/>
      <c r="P21" s="14"/>
      <c r="Q21" s="14"/>
      <c r="R21" s="14"/>
      <c r="S21" s="14">
        <f t="shared" si="9"/>
        <v>168.4</v>
      </c>
      <c r="T21" s="16"/>
      <c r="U21" s="17">
        <f t="shared" si="10"/>
        <v>20.837292161520189</v>
      </c>
      <c r="V21" s="14">
        <f t="shared" si="11"/>
        <v>11.336104513064132</v>
      </c>
      <c r="W21" s="14"/>
      <c r="X21" s="14"/>
      <c r="Y21" s="14">
        <f>VLOOKUP(A:A,[1]TDSheet!$A:$Y,25,0)</f>
        <v>154.4</v>
      </c>
      <c r="Z21" s="14">
        <f>VLOOKUP(A:A,[1]TDSheet!$A:$Z,26,0)</f>
        <v>177.4</v>
      </c>
      <c r="AA21" s="14">
        <f>VLOOKUP(A:A,[1]TDSheet!$A:$AA,27,0)</f>
        <v>157.19999999999999</v>
      </c>
      <c r="AB21" s="14">
        <f>VLOOKUP(A:A,[3]TDSheet!$A:$D,4,0)</f>
        <v>223</v>
      </c>
      <c r="AC21" s="14">
        <f>VLOOKUP(A:A,[1]TDSheet!$A:$AC,29,0)</f>
        <v>0</v>
      </c>
      <c r="AD21" s="14">
        <f>VLOOKUP(A:A,[1]TDSheet!$A:$AD,30,0)</f>
        <v>0</v>
      </c>
      <c r="AE21" s="14">
        <f t="shared" si="12"/>
        <v>0</v>
      </c>
      <c r="AF21" s="14"/>
      <c r="AG21" s="14"/>
      <c r="AH21" s="14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344.80799999999999</v>
      </c>
      <c r="D22" s="8">
        <v>1944.5830000000001</v>
      </c>
      <c r="E22" s="8">
        <v>1437.664</v>
      </c>
      <c r="F22" s="8">
        <v>847.49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1624</v>
      </c>
      <c r="J22" s="14">
        <f t="shared" si="8"/>
        <v>-186.33600000000001</v>
      </c>
      <c r="K22" s="14">
        <f>VLOOKUP(A:A,[1]TDSheet!$A:$L,12,0)</f>
        <v>200</v>
      </c>
      <c r="L22" s="14">
        <f>VLOOKUP(A:A,[1]TDSheet!$A:$M,13,0)</f>
        <v>700</v>
      </c>
      <c r="M22" s="14">
        <f>VLOOKUP(A:A,[1]TDSheet!$A:$N,14,0)</f>
        <v>200</v>
      </c>
      <c r="N22" s="14">
        <f>VLOOKUP(A:A,[1]TDSheet!$A:$T,20,0)</f>
        <v>1200</v>
      </c>
      <c r="O22" s="14"/>
      <c r="P22" s="14"/>
      <c r="Q22" s="14"/>
      <c r="R22" s="14"/>
      <c r="S22" s="14">
        <f t="shared" si="9"/>
        <v>287.53280000000001</v>
      </c>
      <c r="T22" s="16">
        <v>500</v>
      </c>
      <c r="U22" s="17">
        <f t="shared" si="10"/>
        <v>12.685474491953613</v>
      </c>
      <c r="V22" s="14">
        <f t="shared" si="11"/>
        <v>2.947455038173036</v>
      </c>
      <c r="W22" s="14"/>
      <c r="X22" s="14"/>
      <c r="Y22" s="14">
        <f>VLOOKUP(A:A,[1]TDSheet!$A:$Y,25,0)</f>
        <v>178.28479999999999</v>
      </c>
      <c r="Z22" s="14">
        <f>VLOOKUP(A:A,[1]TDSheet!$A:$Z,26,0)</f>
        <v>188.4846</v>
      </c>
      <c r="AA22" s="14">
        <f>VLOOKUP(A:A,[1]TDSheet!$A:$AA,27,0)</f>
        <v>247.2534</v>
      </c>
      <c r="AB22" s="14">
        <f>VLOOKUP(A:A,[3]TDSheet!$A:$D,4,0)</f>
        <v>88.134</v>
      </c>
      <c r="AC22" s="14">
        <f>VLOOKUP(A:A,[1]TDSheet!$A:$AC,29,0)</f>
        <v>0</v>
      </c>
      <c r="AD22" s="14">
        <f>VLOOKUP(A:A,[1]TDSheet!$A:$AD,30,0)</f>
        <v>0</v>
      </c>
      <c r="AE22" s="14">
        <f t="shared" si="12"/>
        <v>500</v>
      </c>
      <c r="AF22" s="14"/>
      <c r="AG22" s="14"/>
      <c r="AH22" s="14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102</v>
      </c>
      <c r="D23" s="8">
        <v>368</v>
      </c>
      <c r="E23" s="8">
        <v>297</v>
      </c>
      <c r="F23" s="8">
        <v>165</v>
      </c>
      <c r="G23" s="1">
        <f>VLOOKUP(A:A,[1]TDSheet!$A:$G,7,0)</f>
        <v>0.15</v>
      </c>
      <c r="H23" s="1">
        <f>VLOOKUP(A:A,[1]TDSheet!$A:$H,8,0)</f>
        <v>60</v>
      </c>
      <c r="I23" s="14">
        <f>VLOOKUP(A:A,[2]TDSheet!$A:$F,6,0)</f>
        <v>312</v>
      </c>
      <c r="J23" s="14">
        <f t="shared" si="8"/>
        <v>-15</v>
      </c>
      <c r="K23" s="14">
        <f>VLOOKUP(A:A,[1]TDSheet!$A:$L,12,0)</f>
        <v>80</v>
      </c>
      <c r="L23" s="14">
        <f>VLOOKUP(A:A,[1]TDSheet!$A:$M,13,0)</f>
        <v>0</v>
      </c>
      <c r="M23" s="14">
        <f>VLOOKUP(A:A,[1]TDSheet!$A:$N,14,0)</f>
        <v>0</v>
      </c>
      <c r="N23" s="14">
        <f>VLOOKUP(A:A,[1]TDSheet!$A:$T,20,0)</f>
        <v>80</v>
      </c>
      <c r="O23" s="14"/>
      <c r="P23" s="14"/>
      <c r="Q23" s="14"/>
      <c r="R23" s="14"/>
      <c r="S23" s="14">
        <f t="shared" si="9"/>
        <v>59.4</v>
      </c>
      <c r="T23" s="16">
        <v>160</v>
      </c>
      <c r="U23" s="17">
        <f t="shared" si="10"/>
        <v>8.1649831649831643</v>
      </c>
      <c r="V23" s="14">
        <f t="shared" si="11"/>
        <v>2.7777777777777777</v>
      </c>
      <c r="W23" s="14"/>
      <c r="X23" s="14"/>
      <c r="Y23" s="14">
        <f>VLOOKUP(A:A,[1]TDSheet!$A:$Y,25,0)</f>
        <v>47</v>
      </c>
      <c r="Z23" s="14">
        <f>VLOOKUP(A:A,[1]TDSheet!$A:$Z,26,0)</f>
        <v>50.4</v>
      </c>
      <c r="AA23" s="14">
        <f>VLOOKUP(A:A,[1]TDSheet!$A:$AA,27,0)</f>
        <v>55.6</v>
      </c>
      <c r="AB23" s="14">
        <f>VLOOKUP(A:A,[3]TDSheet!$A:$D,4,0)</f>
        <v>59</v>
      </c>
      <c r="AC23" s="14" t="str">
        <f>VLOOKUP(A:A,[1]TDSheet!$A:$AC,29,0)</f>
        <v>увел</v>
      </c>
      <c r="AD23" s="14" t="str">
        <f>VLOOKUP(A:A,[1]TDSheet!$A:$AD,30,0)</f>
        <v>увел</v>
      </c>
      <c r="AE23" s="14">
        <f t="shared" si="12"/>
        <v>24</v>
      </c>
      <c r="AF23" s="14"/>
      <c r="AG23" s="14"/>
      <c r="AH23" s="14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1281</v>
      </c>
      <c r="D24" s="8">
        <v>1814</v>
      </c>
      <c r="E24" s="8">
        <v>2144</v>
      </c>
      <c r="F24" s="8">
        <v>927</v>
      </c>
      <c r="G24" s="1">
        <f>VLOOKUP(A:A,[1]TDSheet!$A:$G,7,0)</f>
        <v>0.12</v>
      </c>
      <c r="H24" s="1">
        <f>VLOOKUP(A:A,[1]TDSheet!$A:$H,8,0)</f>
        <v>60</v>
      </c>
      <c r="I24" s="14">
        <f>VLOOKUP(A:A,[2]TDSheet!$A:$F,6,0)</f>
        <v>2160</v>
      </c>
      <c r="J24" s="14">
        <f t="shared" si="8"/>
        <v>-16</v>
      </c>
      <c r="K24" s="14">
        <f>VLOOKUP(A:A,[1]TDSheet!$A:$L,12,0)</f>
        <v>400</v>
      </c>
      <c r="L24" s="14">
        <f>VLOOKUP(A:A,[1]TDSheet!$A:$M,13,0)</f>
        <v>0</v>
      </c>
      <c r="M24" s="14">
        <f>VLOOKUP(A:A,[1]TDSheet!$A:$N,14,0)</f>
        <v>0</v>
      </c>
      <c r="N24" s="14">
        <f>VLOOKUP(A:A,[1]TDSheet!$A:$T,20,0)</f>
        <v>1800</v>
      </c>
      <c r="O24" s="14"/>
      <c r="P24" s="14"/>
      <c r="Q24" s="14"/>
      <c r="R24" s="14"/>
      <c r="S24" s="14">
        <f t="shared" si="9"/>
        <v>428.8</v>
      </c>
      <c r="T24" s="16">
        <v>400</v>
      </c>
      <c r="U24" s="17">
        <f t="shared" si="10"/>
        <v>8.2252798507462686</v>
      </c>
      <c r="V24" s="14">
        <f t="shared" si="11"/>
        <v>2.1618470149253732</v>
      </c>
      <c r="W24" s="14"/>
      <c r="X24" s="14"/>
      <c r="Y24" s="14">
        <f>VLOOKUP(A:A,[1]TDSheet!$A:$Y,25,0)</f>
        <v>448.6</v>
      </c>
      <c r="Z24" s="14">
        <f>VLOOKUP(A:A,[1]TDSheet!$A:$Z,26,0)</f>
        <v>362</v>
      </c>
      <c r="AA24" s="14">
        <f>VLOOKUP(A:A,[1]TDSheet!$A:$AA,27,0)</f>
        <v>360.2</v>
      </c>
      <c r="AB24" s="14">
        <f>VLOOKUP(A:A,[3]TDSheet!$A:$D,4,0)</f>
        <v>270</v>
      </c>
      <c r="AC24" s="14">
        <f>VLOOKUP(A:A,[1]TDSheet!$A:$AC,29,0)</f>
        <v>0</v>
      </c>
      <c r="AD24" s="14">
        <f>VLOOKUP(A:A,[1]TDSheet!$A:$AD,30,0)</f>
        <v>0</v>
      </c>
      <c r="AE24" s="14">
        <f t="shared" si="12"/>
        <v>48</v>
      </c>
      <c r="AF24" s="14"/>
      <c r="AG24" s="14"/>
      <c r="AH24" s="14"/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14.255000000000001</v>
      </c>
      <c r="D25" s="8">
        <v>465.65499999999997</v>
      </c>
      <c r="E25" s="8">
        <v>284.29700000000003</v>
      </c>
      <c r="F25" s="8">
        <v>192.619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287.89999999999998</v>
      </c>
      <c r="J25" s="14">
        <f t="shared" si="8"/>
        <v>-3.6029999999999518</v>
      </c>
      <c r="K25" s="14">
        <f>VLOOKUP(A:A,[1]TDSheet!$A:$L,12,0)</f>
        <v>0</v>
      </c>
      <c r="L25" s="14">
        <f>VLOOKUP(A:A,[1]TDSheet!$A:$M,13,0)</f>
        <v>0</v>
      </c>
      <c r="M25" s="14">
        <f>VLOOKUP(A:A,[1]TDSheet!$A:$N,14,0)</f>
        <v>0</v>
      </c>
      <c r="N25" s="14">
        <f>VLOOKUP(A:A,[1]TDSheet!$A:$T,20,0)</f>
        <v>190</v>
      </c>
      <c r="O25" s="14"/>
      <c r="P25" s="14"/>
      <c r="Q25" s="14"/>
      <c r="R25" s="14"/>
      <c r="S25" s="14">
        <f t="shared" si="9"/>
        <v>56.859400000000008</v>
      </c>
      <c r="T25" s="16"/>
      <c r="U25" s="17">
        <f t="shared" si="10"/>
        <v>6.7292127598954607</v>
      </c>
      <c r="V25" s="14">
        <f t="shared" si="11"/>
        <v>3.3876368727070627</v>
      </c>
      <c r="W25" s="14"/>
      <c r="X25" s="14"/>
      <c r="Y25" s="14">
        <f>VLOOKUP(A:A,[1]TDSheet!$A:$Y,25,0)</f>
        <v>46.419600000000003</v>
      </c>
      <c r="Z25" s="14">
        <f>VLOOKUP(A:A,[1]TDSheet!$A:$Z,26,0)</f>
        <v>59.419399999999996</v>
      </c>
      <c r="AA25" s="14">
        <f>VLOOKUP(A:A,[1]TDSheet!$A:$AA,27,0)</f>
        <v>50.855800000000002</v>
      </c>
      <c r="AB25" s="14">
        <f>VLOOKUP(A:A,[3]TDSheet!$A:$D,4,0)</f>
        <v>41.024999999999999</v>
      </c>
      <c r="AC25" s="14" t="e">
        <f>VLOOKUP(A:A,[1]TDSheet!$A:$AC,29,0)</f>
        <v>#N/A</v>
      </c>
      <c r="AD25" s="14" t="e">
        <f>VLOOKUP(A:A,[1]TDSheet!$A:$AD,30,0)</f>
        <v>#N/A</v>
      </c>
      <c r="AE25" s="14">
        <f t="shared" si="12"/>
        <v>0</v>
      </c>
      <c r="AF25" s="14"/>
      <c r="AG25" s="14"/>
      <c r="AH25" s="14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1472</v>
      </c>
      <c r="D26" s="8">
        <v>1807</v>
      </c>
      <c r="E26" s="8">
        <v>917</v>
      </c>
      <c r="F26" s="8">
        <v>2342</v>
      </c>
      <c r="G26" s="1">
        <f>VLOOKUP(A:A,[1]TDSheet!$A:$G,7,0)</f>
        <v>0.25</v>
      </c>
      <c r="H26" s="1">
        <f>VLOOKUP(A:A,[1]TDSheet!$A:$H,8,0)</f>
        <v>120</v>
      </c>
      <c r="I26" s="14">
        <f>VLOOKUP(A:A,[2]TDSheet!$A:$F,6,0)</f>
        <v>935</v>
      </c>
      <c r="J26" s="14">
        <f t="shared" si="8"/>
        <v>-18</v>
      </c>
      <c r="K26" s="14">
        <f>VLOOKUP(A:A,[1]TDSheet!$A:$L,12,0)</f>
        <v>0</v>
      </c>
      <c r="L26" s="14">
        <f>VLOOKUP(A:A,[1]TDSheet!$A:$M,13,0)</f>
        <v>1000</v>
      </c>
      <c r="M26" s="14">
        <f>VLOOKUP(A:A,[1]TDSheet!$A:$N,14,0)</f>
        <v>0</v>
      </c>
      <c r="N26" s="14">
        <f>VLOOKUP(A:A,[1]TDSheet!$A:$T,20,0)</f>
        <v>600</v>
      </c>
      <c r="O26" s="14"/>
      <c r="P26" s="14"/>
      <c r="Q26" s="14"/>
      <c r="R26" s="14"/>
      <c r="S26" s="14">
        <f t="shared" si="9"/>
        <v>183.4</v>
      </c>
      <c r="T26" s="16"/>
      <c r="U26" s="17">
        <f t="shared" si="10"/>
        <v>21.494002181025081</v>
      </c>
      <c r="V26" s="14">
        <f t="shared" si="11"/>
        <v>12.769901853871319</v>
      </c>
      <c r="W26" s="14"/>
      <c r="X26" s="14"/>
      <c r="Y26" s="14">
        <f>VLOOKUP(A:A,[1]TDSheet!$A:$Y,25,0)</f>
        <v>147.6</v>
      </c>
      <c r="Z26" s="14">
        <f>VLOOKUP(A:A,[1]TDSheet!$A:$Z,26,0)</f>
        <v>205.2</v>
      </c>
      <c r="AA26" s="14">
        <f>VLOOKUP(A:A,[1]TDSheet!$A:$AA,27,0)</f>
        <v>168.2</v>
      </c>
      <c r="AB26" s="14">
        <f>VLOOKUP(A:A,[3]TDSheet!$A:$D,4,0)</f>
        <v>230</v>
      </c>
      <c r="AC26" s="14">
        <f>VLOOKUP(A:A,[1]TDSheet!$A:$AC,29,0)</f>
        <v>0</v>
      </c>
      <c r="AD26" s="14">
        <f>VLOOKUP(A:A,[1]TDSheet!$A:$AD,30,0)</f>
        <v>0</v>
      </c>
      <c r="AE26" s="14">
        <f t="shared" si="12"/>
        <v>0</v>
      </c>
      <c r="AF26" s="14"/>
      <c r="AG26" s="14"/>
      <c r="AH26" s="14"/>
    </row>
    <row r="27" spans="1:34" s="1" customFormat="1" ht="11.1" customHeight="1" outlineLevel="1" x14ac:dyDescent="0.2">
      <c r="A27" s="7" t="s">
        <v>30</v>
      </c>
      <c r="B27" s="7" t="s">
        <v>9</v>
      </c>
      <c r="C27" s="8">
        <v>34.100999999999999</v>
      </c>
      <c r="D27" s="8">
        <v>165.583</v>
      </c>
      <c r="E27" s="8">
        <v>57.27</v>
      </c>
      <c r="F27" s="8">
        <v>112.911</v>
      </c>
      <c r="G27" s="1">
        <f>VLOOKUP(A:A,[1]TDSheet!$A:$G,7,0)</f>
        <v>1</v>
      </c>
      <c r="H27" s="1">
        <f>VLOOKUP(A:A,[1]TDSheet!$A:$H,8,0)</f>
        <v>120</v>
      </c>
      <c r="I27" s="14">
        <f>VLOOKUP(A:A,[2]TDSheet!$A:$F,6,0)</f>
        <v>60.3</v>
      </c>
      <c r="J27" s="14">
        <f t="shared" si="8"/>
        <v>-3.029999999999994</v>
      </c>
      <c r="K27" s="14">
        <f>VLOOKUP(A:A,[1]TDSheet!$A:$L,12,0)</f>
        <v>0</v>
      </c>
      <c r="L27" s="14">
        <f>VLOOKUP(A:A,[1]TDSheet!$A:$M,13,0)</f>
        <v>200</v>
      </c>
      <c r="M27" s="14">
        <f>VLOOKUP(A:A,[1]TDSheet!$A:$N,14,0)</f>
        <v>0</v>
      </c>
      <c r="N27" s="14">
        <f>VLOOKUP(A:A,[1]TDSheet!$A:$T,20,0)</f>
        <v>50</v>
      </c>
      <c r="O27" s="14"/>
      <c r="P27" s="14"/>
      <c r="Q27" s="14"/>
      <c r="R27" s="14"/>
      <c r="S27" s="14">
        <f t="shared" si="9"/>
        <v>11.454000000000001</v>
      </c>
      <c r="T27" s="16"/>
      <c r="U27" s="17">
        <f t="shared" si="10"/>
        <v>31.684215121354985</v>
      </c>
      <c r="V27" s="14">
        <f t="shared" si="11"/>
        <v>9.8577789418543738</v>
      </c>
      <c r="W27" s="14"/>
      <c r="X27" s="14"/>
      <c r="Y27" s="14">
        <f>VLOOKUP(A:A,[1]TDSheet!$A:$Y,25,0)</f>
        <v>11.1858</v>
      </c>
      <c r="Z27" s="14">
        <f>VLOOKUP(A:A,[1]TDSheet!$A:$Z,26,0)</f>
        <v>12.216200000000001</v>
      </c>
      <c r="AA27" s="14">
        <f>VLOOKUP(A:A,[1]TDSheet!$A:$AA,27,0)</f>
        <v>13.004799999999999</v>
      </c>
      <c r="AB27" s="14">
        <f>VLOOKUP(A:A,[3]TDSheet!$A:$D,4,0)</f>
        <v>6.3620000000000001</v>
      </c>
      <c r="AC27" s="14">
        <f>VLOOKUP(A:A,[1]TDSheet!$A:$AC,29,0)</f>
        <v>0</v>
      </c>
      <c r="AD27" s="14">
        <f>VLOOKUP(A:A,[1]TDSheet!$A:$AD,30,0)</f>
        <v>0</v>
      </c>
      <c r="AE27" s="14">
        <f t="shared" si="12"/>
        <v>0</v>
      </c>
      <c r="AF27" s="14"/>
      <c r="AG27" s="14"/>
      <c r="AH27" s="14"/>
    </row>
    <row r="28" spans="1:34" s="1" customFormat="1" ht="11.1" customHeight="1" outlineLevel="1" x14ac:dyDescent="0.2">
      <c r="A28" s="7" t="s">
        <v>31</v>
      </c>
      <c r="B28" s="7" t="s">
        <v>9</v>
      </c>
      <c r="C28" s="8">
        <v>305.37599999999998</v>
      </c>
      <c r="D28" s="8">
        <v>512.80399999999997</v>
      </c>
      <c r="E28" s="8">
        <v>419.18400000000003</v>
      </c>
      <c r="F28" s="8">
        <v>297.50200000000001</v>
      </c>
      <c r="G28" s="1">
        <f>VLOOKUP(A:A,[1]TDSheet!$A:$G,7,0)</f>
        <v>1</v>
      </c>
      <c r="H28" s="1">
        <f>VLOOKUP(A:A,[1]TDSheet!$A:$H,8,0)</f>
        <v>60</v>
      </c>
      <c r="I28" s="14">
        <f>VLOOKUP(A:A,[2]TDSheet!$A:$F,6,0)</f>
        <v>398.2</v>
      </c>
      <c r="J28" s="14">
        <f t="shared" si="8"/>
        <v>20.984000000000037</v>
      </c>
      <c r="K28" s="14">
        <f>VLOOKUP(A:A,[1]TDSheet!$A:$L,12,0)</f>
        <v>100</v>
      </c>
      <c r="L28" s="14">
        <f>VLOOKUP(A:A,[1]TDSheet!$A:$M,13,0)</f>
        <v>200</v>
      </c>
      <c r="M28" s="14">
        <f>VLOOKUP(A:A,[1]TDSheet!$A:$N,14,0)</f>
        <v>0</v>
      </c>
      <c r="N28" s="14">
        <f>VLOOKUP(A:A,[1]TDSheet!$A:$T,20,0)</f>
        <v>150</v>
      </c>
      <c r="O28" s="14"/>
      <c r="P28" s="14"/>
      <c r="Q28" s="14"/>
      <c r="R28" s="14"/>
      <c r="S28" s="14">
        <f t="shared" si="9"/>
        <v>83.836800000000011</v>
      </c>
      <c r="T28" s="16">
        <v>100</v>
      </c>
      <c r="U28" s="17">
        <f t="shared" si="10"/>
        <v>10.108949769075153</v>
      </c>
      <c r="V28" s="14">
        <f t="shared" si="11"/>
        <v>3.548584869651513</v>
      </c>
      <c r="W28" s="14"/>
      <c r="X28" s="14"/>
      <c r="Y28" s="14">
        <f>VLOOKUP(A:A,[1]TDSheet!$A:$Y,25,0)</f>
        <v>69.994</v>
      </c>
      <c r="Z28" s="14">
        <f>VLOOKUP(A:A,[1]TDSheet!$A:$Z,26,0)</f>
        <v>72.631600000000006</v>
      </c>
      <c r="AA28" s="14">
        <f>VLOOKUP(A:A,[1]TDSheet!$A:$AA,27,0)</f>
        <v>79.794200000000004</v>
      </c>
      <c r="AB28" s="14">
        <f>VLOOKUP(A:A,[3]TDSheet!$A:$D,4,0)</f>
        <v>54.048000000000002</v>
      </c>
      <c r="AC28" s="14">
        <f>VLOOKUP(A:A,[1]TDSheet!$A:$AC,29,0)</f>
        <v>0</v>
      </c>
      <c r="AD28" s="14">
        <f>VLOOKUP(A:A,[1]TDSheet!$A:$AD,30,0)</f>
        <v>0</v>
      </c>
      <c r="AE28" s="14">
        <f t="shared" si="12"/>
        <v>100</v>
      </c>
      <c r="AF28" s="14"/>
      <c r="AG28" s="14"/>
      <c r="AH28" s="14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537</v>
      </c>
      <c r="D29" s="8">
        <v>1555</v>
      </c>
      <c r="E29" s="8">
        <v>1080</v>
      </c>
      <c r="F29" s="8">
        <v>995</v>
      </c>
      <c r="G29" s="1">
        <f>VLOOKUP(A:A,[1]TDSheet!$A:$G,7,0)</f>
        <v>0.22</v>
      </c>
      <c r="H29" s="1">
        <f>VLOOKUP(A:A,[1]TDSheet!$A:$H,8,0)</f>
        <v>120</v>
      </c>
      <c r="I29" s="14">
        <f>VLOOKUP(A:A,[2]TDSheet!$A:$F,6,0)</f>
        <v>1098</v>
      </c>
      <c r="J29" s="14">
        <f t="shared" si="8"/>
        <v>-18</v>
      </c>
      <c r="K29" s="14">
        <f>VLOOKUP(A:A,[1]TDSheet!$A:$L,12,0)</f>
        <v>200</v>
      </c>
      <c r="L29" s="14">
        <f>VLOOKUP(A:A,[1]TDSheet!$A:$M,13,0)</f>
        <v>1000</v>
      </c>
      <c r="M29" s="14">
        <f>VLOOKUP(A:A,[1]TDSheet!$A:$N,14,0)</f>
        <v>0</v>
      </c>
      <c r="N29" s="14">
        <f>VLOOKUP(A:A,[1]TDSheet!$A:$T,20,0)</f>
        <v>600</v>
      </c>
      <c r="O29" s="14"/>
      <c r="P29" s="14"/>
      <c r="Q29" s="14"/>
      <c r="R29" s="14"/>
      <c r="S29" s="14">
        <f t="shared" si="9"/>
        <v>216</v>
      </c>
      <c r="T29" s="16"/>
      <c r="U29" s="17">
        <f t="shared" si="10"/>
        <v>12.939814814814815</v>
      </c>
      <c r="V29" s="14">
        <f t="shared" si="11"/>
        <v>4.6064814814814818</v>
      </c>
      <c r="W29" s="14"/>
      <c r="X29" s="14"/>
      <c r="Y29" s="14">
        <f>VLOOKUP(A:A,[1]TDSheet!$A:$Y,25,0)</f>
        <v>165.4</v>
      </c>
      <c r="Z29" s="14">
        <f>VLOOKUP(A:A,[1]TDSheet!$A:$Z,26,0)</f>
        <v>223.6</v>
      </c>
      <c r="AA29" s="14">
        <f>VLOOKUP(A:A,[1]TDSheet!$A:$AA,27,0)</f>
        <v>232.8</v>
      </c>
      <c r="AB29" s="14">
        <f>VLOOKUP(A:A,[3]TDSheet!$A:$D,4,0)</f>
        <v>190</v>
      </c>
      <c r="AC29" s="14" t="str">
        <f>VLOOKUP(A:A,[1]TDSheet!$A:$AC,29,0)</f>
        <v>костик</v>
      </c>
      <c r="AD29" s="14">
        <f>VLOOKUP(A:A,[1]TDSheet!$A:$AD,30,0)</f>
        <v>0</v>
      </c>
      <c r="AE29" s="14">
        <f t="shared" si="12"/>
        <v>0</v>
      </c>
      <c r="AF29" s="14"/>
      <c r="AG29" s="14"/>
      <c r="AH29" s="14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1369</v>
      </c>
      <c r="D30" s="8">
        <v>1772</v>
      </c>
      <c r="E30" s="8">
        <v>1869</v>
      </c>
      <c r="F30" s="8">
        <v>1252</v>
      </c>
      <c r="G30" s="1">
        <f>VLOOKUP(A:A,[1]TDSheet!$A:$G,7,0)</f>
        <v>0.4</v>
      </c>
      <c r="H30" s="1" t="e">
        <f>VLOOKUP(A:A,[1]TDSheet!$A:$H,8,0)</f>
        <v>#N/A</v>
      </c>
      <c r="I30" s="14">
        <f>VLOOKUP(A:A,[2]TDSheet!$A:$F,6,0)</f>
        <v>1880</v>
      </c>
      <c r="J30" s="14">
        <f t="shared" si="8"/>
        <v>-11</v>
      </c>
      <c r="K30" s="14">
        <f>VLOOKUP(A:A,[1]TDSheet!$A:$L,12,0)</f>
        <v>400</v>
      </c>
      <c r="L30" s="14">
        <f>VLOOKUP(A:A,[1]TDSheet!$A:$M,13,0)</f>
        <v>1200</v>
      </c>
      <c r="M30" s="14">
        <f>VLOOKUP(A:A,[1]TDSheet!$A:$N,14,0)</f>
        <v>0</v>
      </c>
      <c r="N30" s="14">
        <f>VLOOKUP(A:A,[1]TDSheet!$A:$T,20,0)</f>
        <v>400</v>
      </c>
      <c r="O30" s="14"/>
      <c r="P30" s="14"/>
      <c r="Q30" s="14"/>
      <c r="R30" s="14"/>
      <c r="S30" s="14">
        <f t="shared" si="9"/>
        <v>373.8</v>
      </c>
      <c r="T30" s="16">
        <v>400</v>
      </c>
      <c r="U30" s="17">
        <f t="shared" si="10"/>
        <v>9.7699304440877466</v>
      </c>
      <c r="V30" s="14">
        <f t="shared" si="11"/>
        <v>3.3493846976993042</v>
      </c>
      <c r="W30" s="14"/>
      <c r="X30" s="14"/>
      <c r="Y30" s="14">
        <f>VLOOKUP(A:A,[1]TDSheet!$A:$Y,25,0)</f>
        <v>268</v>
      </c>
      <c r="Z30" s="14">
        <f>VLOOKUP(A:A,[1]TDSheet!$A:$Z,26,0)</f>
        <v>311.60000000000002</v>
      </c>
      <c r="AA30" s="14">
        <f>VLOOKUP(A:A,[1]TDSheet!$A:$AA,27,0)</f>
        <v>358.4</v>
      </c>
      <c r="AB30" s="14">
        <f>VLOOKUP(A:A,[3]TDSheet!$A:$D,4,0)</f>
        <v>99</v>
      </c>
      <c r="AC30" s="14" t="str">
        <f>VLOOKUP(A:A,[1]TDSheet!$A:$AC,29,0)</f>
        <v>Виталик</v>
      </c>
      <c r="AD30" s="14" t="str">
        <f>VLOOKUP(A:A,[1]TDSheet!$A:$AD,30,0)</f>
        <v>увел</v>
      </c>
      <c r="AE30" s="14">
        <f t="shared" si="12"/>
        <v>160</v>
      </c>
      <c r="AF30" s="14"/>
      <c r="AG30" s="14"/>
      <c r="AH30" s="14"/>
    </row>
    <row r="31" spans="1:34" s="1" customFormat="1" ht="11.1" customHeight="1" outlineLevel="1" x14ac:dyDescent="0.2">
      <c r="A31" s="7" t="s">
        <v>34</v>
      </c>
      <c r="B31" s="7" t="s">
        <v>9</v>
      </c>
      <c r="C31" s="8">
        <v>33.658000000000001</v>
      </c>
      <c r="D31" s="8">
        <v>33.6</v>
      </c>
      <c r="E31" s="8">
        <v>33.613999999999997</v>
      </c>
      <c r="F31" s="8">
        <v>21.643999999999998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43.8</v>
      </c>
      <c r="J31" s="14">
        <f t="shared" si="8"/>
        <v>-10.186</v>
      </c>
      <c r="K31" s="14">
        <f>VLOOKUP(A:A,[1]TDSheet!$A:$L,12,0)</f>
        <v>10</v>
      </c>
      <c r="L31" s="14">
        <f>VLOOKUP(A:A,[1]TDSheet!$A:$M,13,0)</f>
        <v>0</v>
      </c>
      <c r="M31" s="14">
        <f>VLOOKUP(A:A,[1]TDSheet!$A:$N,14,0)</f>
        <v>0</v>
      </c>
      <c r="N31" s="14">
        <f>VLOOKUP(A:A,[1]TDSheet!$A:$T,20,0)</f>
        <v>40</v>
      </c>
      <c r="O31" s="14"/>
      <c r="P31" s="14"/>
      <c r="Q31" s="14"/>
      <c r="R31" s="14"/>
      <c r="S31" s="14">
        <f t="shared" si="9"/>
        <v>6.7227999999999994</v>
      </c>
      <c r="T31" s="16"/>
      <c r="U31" s="17">
        <f t="shared" si="10"/>
        <v>10.656869161658834</v>
      </c>
      <c r="V31" s="14">
        <f t="shared" si="11"/>
        <v>3.2194918783840065</v>
      </c>
      <c r="W31" s="14"/>
      <c r="X31" s="14"/>
      <c r="Y31" s="14">
        <f>VLOOKUP(A:A,[1]TDSheet!$A:$Y,25,0)</f>
        <v>4.3146000000000004</v>
      </c>
      <c r="Z31" s="14">
        <f>VLOOKUP(A:A,[1]TDSheet!$A:$Z,26,0)</f>
        <v>5.6567999999999996</v>
      </c>
      <c r="AA31" s="14">
        <f>VLOOKUP(A:A,[1]TDSheet!$A:$AA,27,0)</f>
        <v>5.6520000000000001</v>
      </c>
      <c r="AB31" s="14">
        <f>VLOOKUP(A:A,[3]TDSheet!$A:$D,4,0)</f>
        <v>18.809000000000001</v>
      </c>
      <c r="AC31" s="14" t="str">
        <f>VLOOKUP(A:A,[1]TDSheet!$A:$AC,29,0)</f>
        <v>увел</v>
      </c>
      <c r="AD31" s="14" t="str">
        <f>VLOOKUP(A:A,[1]TDSheet!$A:$AD,30,0)</f>
        <v>костик</v>
      </c>
      <c r="AE31" s="14">
        <f t="shared" si="12"/>
        <v>0</v>
      </c>
      <c r="AF31" s="14"/>
      <c r="AG31" s="14"/>
      <c r="AH31" s="14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211</v>
      </c>
      <c r="D32" s="8">
        <v>401</v>
      </c>
      <c r="E32" s="8">
        <v>463</v>
      </c>
      <c r="F32" s="8">
        <v>140</v>
      </c>
      <c r="G32" s="1">
        <f>VLOOKUP(A:A,[1]TDSheet!$A:$G,7,0)</f>
        <v>0.3</v>
      </c>
      <c r="H32" s="1" t="e">
        <f>VLOOKUP(A:A,[1]TDSheet!$A:$H,8,0)</f>
        <v>#N/A</v>
      </c>
      <c r="I32" s="14">
        <f>VLOOKUP(A:A,[2]TDSheet!$A:$F,6,0)</f>
        <v>469</v>
      </c>
      <c r="J32" s="14">
        <f t="shared" si="8"/>
        <v>-6</v>
      </c>
      <c r="K32" s="14">
        <f>VLOOKUP(A:A,[1]TDSheet!$A:$L,12,0)</f>
        <v>80</v>
      </c>
      <c r="L32" s="14">
        <f>VLOOKUP(A:A,[1]TDSheet!$A:$M,13,0)</f>
        <v>0</v>
      </c>
      <c r="M32" s="14">
        <f>VLOOKUP(A:A,[1]TDSheet!$A:$N,14,0)</f>
        <v>40</v>
      </c>
      <c r="N32" s="14">
        <f>VLOOKUP(A:A,[1]TDSheet!$A:$T,20,0)</f>
        <v>280</v>
      </c>
      <c r="O32" s="14"/>
      <c r="P32" s="14"/>
      <c r="Q32" s="14"/>
      <c r="R32" s="14"/>
      <c r="S32" s="14">
        <f t="shared" si="9"/>
        <v>92.6</v>
      </c>
      <c r="T32" s="16">
        <v>200</v>
      </c>
      <c r="U32" s="17">
        <f t="shared" si="10"/>
        <v>7.9913606911447088</v>
      </c>
      <c r="V32" s="14">
        <f t="shared" si="11"/>
        <v>1.5118790496760259</v>
      </c>
      <c r="W32" s="14"/>
      <c r="X32" s="14"/>
      <c r="Y32" s="14">
        <f>VLOOKUP(A:A,[1]TDSheet!$A:$Y,25,0)</f>
        <v>81.8</v>
      </c>
      <c r="Z32" s="14">
        <f>VLOOKUP(A:A,[1]TDSheet!$A:$Z,26,0)</f>
        <v>78.400000000000006</v>
      </c>
      <c r="AA32" s="14">
        <f>VLOOKUP(A:A,[1]TDSheet!$A:$AA,27,0)</f>
        <v>72.400000000000006</v>
      </c>
      <c r="AB32" s="14">
        <f>VLOOKUP(A:A,[3]TDSheet!$A:$D,4,0)</f>
        <v>96</v>
      </c>
      <c r="AC32" s="14" t="e">
        <f>VLOOKUP(A:A,[1]TDSheet!$A:$AC,29,0)</f>
        <v>#N/A</v>
      </c>
      <c r="AD32" s="14" t="e">
        <f>VLOOKUP(A:A,[1]TDSheet!$A:$AD,30,0)</f>
        <v>#N/A</v>
      </c>
      <c r="AE32" s="14">
        <f t="shared" si="12"/>
        <v>60</v>
      </c>
      <c r="AF32" s="14"/>
      <c r="AG32" s="14"/>
      <c r="AH32" s="14"/>
    </row>
    <row r="33" spans="1:34" s="1" customFormat="1" ht="11.1" customHeight="1" outlineLevel="1" x14ac:dyDescent="0.2">
      <c r="A33" s="7" t="s">
        <v>102</v>
      </c>
      <c r="B33" s="7" t="s">
        <v>8</v>
      </c>
      <c r="C33" s="8">
        <v>171</v>
      </c>
      <c r="D33" s="8">
        <v>204</v>
      </c>
      <c r="E33" s="8">
        <v>176</v>
      </c>
      <c r="F33" s="8">
        <v>194</v>
      </c>
      <c r="G33" s="1">
        <f>VLOOKUP(A:A,[1]TDSheet!$A:$G,7,0)</f>
        <v>0.15</v>
      </c>
      <c r="H33" s="1" t="e">
        <f>VLOOKUP(A:A,[1]TDSheet!$A:$H,8,0)</f>
        <v>#N/A</v>
      </c>
      <c r="I33" s="14">
        <f>VLOOKUP(A:A,[2]TDSheet!$A:$F,6,0)</f>
        <v>181</v>
      </c>
      <c r="J33" s="14">
        <f t="shared" si="8"/>
        <v>-5</v>
      </c>
      <c r="K33" s="14">
        <f>VLOOKUP(A:A,[1]TDSheet!$A:$L,12,0)</f>
        <v>0</v>
      </c>
      <c r="L33" s="14">
        <f>VLOOKUP(A:A,[1]TDSheet!$A:$M,13,0)</f>
        <v>0</v>
      </c>
      <c r="M33" s="14">
        <f>VLOOKUP(A:A,[1]TDSheet!$A:$N,14,0)</f>
        <v>0</v>
      </c>
      <c r="N33" s="14">
        <f>VLOOKUP(A:A,[1]TDSheet!$A:$T,20,0)</f>
        <v>0</v>
      </c>
      <c r="O33" s="14"/>
      <c r="P33" s="14"/>
      <c r="Q33" s="14"/>
      <c r="R33" s="14"/>
      <c r="S33" s="14">
        <f t="shared" si="9"/>
        <v>35.200000000000003</v>
      </c>
      <c r="T33" s="16">
        <v>80</v>
      </c>
      <c r="U33" s="17">
        <f t="shared" si="10"/>
        <v>7.7840909090909083</v>
      </c>
      <c r="V33" s="14">
        <f t="shared" si="11"/>
        <v>5.5113636363636358</v>
      </c>
      <c r="W33" s="14"/>
      <c r="X33" s="14"/>
      <c r="Y33" s="14">
        <f>VLOOKUP(A:A,[1]TDSheet!$A:$Y,25,0)</f>
        <v>0</v>
      </c>
      <c r="Z33" s="14">
        <f>VLOOKUP(A:A,[1]TDSheet!$A:$Z,26,0)</f>
        <v>0</v>
      </c>
      <c r="AA33" s="14">
        <f>VLOOKUP(A:A,[1]TDSheet!$A:$AA,27,0)</f>
        <v>9.8000000000000007</v>
      </c>
      <c r="AB33" s="14">
        <f>VLOOKUP(A:A,[3]TDSheet!$A:$D,4,0)</f>
        <v>44</v>
      </c>
      <c r="AC33" s="14" t="str">
        <f>VLOOKUP(A:A,[1]TDSheet!$A:$AC,29,0)</f>
        <v>увел</v>
      </c>
      <c r="AD33" s="14" t="e">
        <f>VLOOKUP(A:A,[1]TDSheet!$A:$AD,30,0)</f>
        <v>#N/A</v>
      </c>
      <c r="AE33" s="14">
        <f t="shared" si="12"/>
        <v>12</v>
      </c>
      <c r="AF33" s="14"/>
      <c r="AG33" s="14"/>
      <c r="AH33" s="14"/>
    </row>
    <row r="34" spans="1:34" s="1" customFormat="1" ht="11.1" customHeight="1" outlineLevel="1" x14ac:dyDescent="0.2">
      <c r="A34" s="7" t="s">
        <v>36</v>
      </c>
      <c r="B34" s="7" t="s">
        <v>8</v>
      </c>
      <c r="C34" s="8">
        <v>318</v>
      </c>
      <c r="D34" s="8">
        <v>814</v>
      </c>
      <c r="E34" s="8">
        <v>743</v>
      </c>
      <c r="F34" s="8">
        <v>381</v>
      </c>
      <c r="G34" s="1">
        <f>VLOOKUP(A:A,[1]TDSheet!$A:$G,7,0)</f>
        <v>0.3</v>
      </c>
      <c r="H34" s="1" t="e">
        <f>VLOOKUP(A:A,[1]TDSheet!$A:$H,8,0)</f>
        <v>#N/A</v>
      </c>
      <c r="I34" s="14">
        <f>VLOOKUP(A:A,[2]TDSheet!$A:$F,6,0)</f>
        <v>745</v>
      </c>
      <c r="J34" s="14">
        <f t="shared" si="8"/>
        <v>-2</v>
      </c>
      <c r="K34" s="14">
        <f>VLOOKUP(A:A,[1]TDSheet!$A:$L,12,0)</f>
        <v>120</v>
      </c>
      <c r="L34" s="14">
        <f>VLOOKUP(A:A,[1]TDSheet!$A:$M,13,0)</f>
        <v>240</v>
      </c>
      <c r="M34" s="14">
        <f>VLOOKUP(A:A,[1]TDSheet!$A:$N,14,0)</f>
        <v>0</v>
      </c>
      <c r="N34" s="14">
        <f>VLOOKUP(A:A,[1]TDSheet!$A:$T,20,0)</f>
        <v>360</v>
      </c>
      <c r="O34" s="14"/>
      <c r="P34" s="14"/>
      <c r="Q34" s="14"/>
      <c r="R34" s="14"/>
      <c r="S34" s="14">
        <f t="shared" si="9"/>
        <v>148.6</v>
      </c>
      <c r="T34" s="16">
        <v>120</v>
      </c>
      <c r="U34" s="17">
        <f t="shared" si="10"/>
        <v>8.2166890982503364</v>
      </c>
      <c r="V34" s="14">
        <f t="shared" si="11"/>
        <v>2.5639300134589504</v>
      </c>
      <c r="W34" s="14"/>
      <c r="X34" s="14"/>
      <c r="Y34" s="14">
        <f>VLOOKUP(A:A,[1]TDSheet!$A:$Y,25,0)</f>
        <v>121.2</v>
      </c>
      <c r="Z34" s="14">
        <f>VLOOKUP(A:A,[1]TDSheet!$A:$Z,26,0)</f>
        <v>121.2</v>
      </c>
      <c r="AA34" s="14">
        <f>VLOOKUP(A:A,[1]TDSheet!$A:$AA,27,0)</f>
        <v>129.6</v>
      </c>
      <c r="AB34" s="14">
        <f>VLOOKUP(A:A,[3]TDSheet!$A:$D,4,0)</f>
        <v>75</v>
      </c>
      <c r="AC34" s="14" t="str">
        <f>VLOOKUP(A:A,[1]TDSheet!$A:$AC,29,0)</f>
        <v>костик</v>
      </c>
      <c r="AD34" s="14" t="e">
        <f>VLOOKUP(A:A,[1]TDSheet!$A:$AD,30,0)</f>
        <v>#N/A</v>
      </c>
      <c r="AE34" s="14">
        <f t="shared" si="12"/>
        <v>36</v>
      </c>
      <c r="AF34" s="14"/>
      <c r="AG34" s="14"/>
      <c r="AH34" s="14"/>
    </row>
    <row r="35" spans="1:34" s="1" customFormat="1" ht="11.1" customHeight="1" outlineLevel="1" x14ac:dyDescent="0.2">
      <c r="A35" s="7" t="s">
        <v>37</v>
      </c>
      <c r="B35" s="7" t="s">
        <v>8</v>
      </c>
      <c r="C35" s="8">
        <v>301</v>
      </c>
      <c r="D35" s="8">
        <v>457</v>
      </c>
      <c r="E35" s="8">
        <v>456</v>
      </c>
      <c r="F35" s="8">
        <v>285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473</v>
      </c>
      <c r="J35" s="14">
        <f t="shared" si="8"/>
        <v>-17</v>
      </c>
      <c r="K35" s="14">
        <f>VLOOKUP(A:A,[1]TDSheet!$A:$L,12,0)</f>
        <v>120</v>
      </c>
      <c r="L35" s="14">
        <f>VLOOKUP(A:A,[1]TDSheet!$A:$M,13,0)</f>
        <v>0</v>
      </c>
      <c r="M35" s="14">
        <f>VLOOKUP(A:A,[1]TDSheet!$A:$N,14,0)</f>
        <v>0</v>
      </c>
      <c r="N35" s="14">
        <f>VLOOKUP(A:A,[1]TDSheet!$A:$T,20,0)</f>
        <v>80</v>
      </c>
      <c r="O35" s="14"/>
      <c r="P35" s="14"/>
      <c r="Q35" s="14"/>
      <c r="R35" s="14"/>
      <c r="S35" s="14">
        <f t="shared" si="9"/>
        <v>91.2</v>
      </c>
      <c r="T35" s="16">
        <v>240</v>
      </c>
      <c r="U35" s="17">
        <f t="shared" si="10"/>
        <v>7.9495614035087714</v>
      </c>
      <c r="V35" s="14">
        <f t="shared" si="11"/>
        <v>3.125</v>
      </c>
      <c r="W35" s="14"/>
      <c r="X35" s="14"/>
      <c r="Y35" s="14">
        <f>VLOOKUP(A:A,[1]TDSheet!$A:$Y,25,0)</f>
        <v>73.2</v>
      </c>
      <c r="Z35" s="14">
        <f>VLOOKUP(A:A,[1]TDSheet!$A:$Z,26,0)</f>
        <v>116</v>
      </c>
      <c r="AA35" s="14">
        <f>VLOOKUP(A:A,[1]TDSheet!$A:$AA,27,0)</f>
        <v>92</v>
      </c>
      <c r="AB35" s="14">
        <f>VLOOKUP(A:A,[3]TDSheet!$A:$D,4,0)</f>
        <v>116</v>
      </c>
      <c r="AC35" s="14" t="str">
        <f>VLOOKUP(A:A,[1]TDSheet!$A:$AC,29,0)</f>
        <v>увел</v>
      </c>
      <c r="AD35" s="14" t="str">
        <f>VLOOKUP(A:A,[1]TDSheet!$A:$AD,30,0)</f>
        <v>увел</v>
      </c>
      <c r="AE35" s="14">
        <f t="shared" si="12"/>
        <v>21.599999999999998</v>
      </c>
      <c r="AF35" s="14"/>
      <c r="AG35" s="14"/>
      <c r="AH35" s="14"/>
    </row>
    <row r="36" spans="1:34" s="1" customFormat="1" ht="11.1" customHeight="1" outlineLevel="1" x14ac:dyDescent="0.2">
      <c r="A36" s="7" t="s">
        <v>38</v>
      </c>
      <c r="B36" s="7" t="s">
        <v>8</v>
      </c>
      <c r="C36" s="8">
        <v>113</v>
      </c>
      <c r="D36" s="8">
        <v>202</v>
      </c>
      <c r="E36" s="8">
        <v>225</v>
      </c>
      <c r="F36" s="8">
        <v>88</v>
      </c>
      <c r="G36" s="1">
        <f>VLOOKUP(A:A,[1]TDSheet!$A:$G,7,0)</f>
        <v>0.09</v>
      </c>
      <c r="H36" s="1" t="e">
        <f>VLOOKUP(A:A,[1]TDSheet!$A:$H,8,0)</f>
        <v>#N/A</v>
      </c>
      <c r="I36" s="14">
        <f>VLOOKUP(A:A,[2]TDSheet!$A:$F,6,0)</f>
        <v>227</v>
      </c>
      <c r="J36" s="14">
        <f t="shared" si="8"/>
        <v>-2</v>
      </c>
      <c r="K36" s="14">
        <f>VLOOKUP(A:A,[1]TDSheet!$A:$L,12,0)</f>
        <v>40</v>
      </c>
      <c r="L36" s="14">
        <f>VLOOKUP(A:A,[1]TDSheet!$A:$M,13,0)</f>
        <v>0</v>
      </c>
      <c r="M36" s="14">
        <f>VLOOKUP(A:A,[1]TDSheet!$A:$N,14,0)</f>
        <v>0</v>
      </c>
      <c r="N36" s="14">
        <f>VLOOKUP(A:A,[1]TDSheet!$A:$T,20,0)</f>
        <v>40</v>
      </c>
      <c r="O36" s="14"/>
      <c r="P36" s="14"/>
      <c r="Q36" s="14"/>
      <c r="R36" s="14"/>
      <c r="S36" s="14">
        <f t="shared" si="9"/>
        <v>45</v>
      </c>
      <c r="T36" s="16">
        <v>180</v>
      </c>
      <c r="U36" s="17">
        <f t="shared" si="10"/>
        <v>7.7333333333333334</v>
      </c>
      <c r="V36" s="14">
        <f t="shared" si="11"/>
        <v>1.9555555555555555</v>
      </c>
      <c r="W36" s="14"/>
      <c r="X36" s="14"/>
      <c r="Y36" s="14">
        <f>VLOOKUP(A:A,[1]TDSheet!$A:$Y,25,0)</f>
        <v>35.799999999999997</v>
      </c>
      <c r="Z36" s="14">
        <f>VLOOKUP(A:A,[1]TDSheet!$A:$Z,26,0)</f>
        <v>38.200000000000003</v>
      </c>
      <c r="AA36" s="14">
        <f>VLOOKUP(A:A,[1]TDSheet!$A:$AA,27,0)</f>
        <v>34.6</v>
      </c>
      <c r="AB36" s="14">
        <f>VLOOKUP(A:A,[3]TDSheet!$A:$D,4,0)</f>
        <v>57</v>
      </c>
      <c r="AC36" s="14" t="str">
        <f>VLOOKUP(A:A,[1]TDSheet!$A:$AC,29,0)</f>
        <v>увел</v>
      </c>
      <c r="AD36" s="14" t="str">
        <f>VLOOKUP(A:A,[1]TDSheet!$A:$AD,30,0)</f>
        <v>увел</v>
      </c>
      <c r="AE36" s="14">
        <f t="shared" si="12"/>
        <v>16.2</v>
      </c>
      <c r="AF36" s="14"/>
      <c r="AG36" s="14"/>
      <c r="AH36" s="14"/>
    </row>
    <row r="37" spans="1:34" s="1" customFormat="1" ht="11.1" customHeight="1" outlineLevel="1" x14ac:dyDescent="0.2">
      <c r="A37" s="7" t="s">
        <v>39</v>
      </c>
      <c r="B37" s="7" t="s">
        <v>8</v>
      </c>
      <c r="C37" s="8">
        <v>228</v>
      </c>
      <c r="D37" s="8">
        <v>851</v>
      </c>
      <c r="E37" s="8">
        <v>650</v>
      </c>
      <c r="F37" s="8">
        <v>413</v>
      </c>
      <c r="G37" s="1">
        <f>VLOOKUP(A:A,[1]TDSheet!$A:$G,7,0)</f>
        <v>0.09</v>
      </c>
      <c r="H37" s="1">
        <f>VLOOKUP(A:A,[1]TDSheet!$A:$H,8,0)</f>
        <v>45</v>
      </c>
      <c r="I37" s="14">
        <f>VLOOKUP(A:A,[2]TDSheet!$A:$F,6,0)</f>
        <v>668</v>
      </c>
      <c r="J37" s="14">
        <f t="shared" si="8"/>
        <v>-18</v>
      </c>
      <c r="K37" s="14">
        <f>VLOOKUP(A:A,[1]TDSheet!$A:$L,12,0)</f>
        <v>0</v>
      </c>
      <c r="L37" s="14">
        <f>VLOOKUP(A:A,[1]TDSheet!$A:$M,13,0)</f>
        <v>0</v>
      </c>
      <c r="M37" s="14">
        <f>VLOOKUP(A:A,[1]TDSheet!$A:$N,14,0)</f>
        <v>40</v>
      </c>
      <c r="N37" s="14">
        <f>VLOOKUP(A:A,[1]TDSheet!$A:$T,20,0)</f>
        <v>360</v>
      </c>
      <c r="O37" s="14"/>
      <c r="P37" s="14"/>
      <c r="Q37" s="14"/>
      <c r="R37" s="14"/>
      <c r="S37" s="14">
        <f t="shared" si="9"/>
        <v>130</v>
      </c>
      <c r="T37" s="16">
        <v>200</v>
      </c>
      <c r="U37" s="17">
        <f t="shared" si="10"/>
        <v>7.7923076923076922</v>
      </c>
      <c r="V37" s="14">
        <f t="shared" si="11"/>
        <v>3.1769230769230767</v>
      </c>
      <c r="W37" s="14"/>
      <c r="X37" s="14"/>
      <c r="Y37" s="14">
        <f>VLOOKUP(A:A,[1]TDSheet!$A:$Y,25,0)</f>
        <v>82</v>
      </c>
      <c r="Z37" s="14">
        <f>VLOOKUP(A:A,[1]TDSheet!$A:$Z,26,0)</f>
        <v>133.4</v>
      </c>
      <c r="AA37" s="14">
        <f>VLOOKUP(A:A,[1]TDSheet!$A:$AA,27,0)</f>
        <v>91.2</v>
      </c>
      <c r="AB37" s="14">
        <f>VLOOKUP(A:A,[3]TDSheet!$A:$D,4,0)</f>
        <v>117</v>
      </c>
      <c r="AC37" s="14">
        <f>VLOOKUP(A:A,[1]TDSheet!$A:$AC,29,0)</f>
        <v>0</v>
      </c>
      <c r="AD37" s="14">
        <f>VLOOKUP(A:A,[1]TDSheet!$A:$AD,30,0)</f>
        <v>0</v>
      </c>
      <c r="AE37" s="14">
        <f t="shared" si="12"/>
        <v>18</v>
      </c>
      <c r="AF37" s="14"/>
      <c r="AG37" s="14"/>
      <c r="AH37" s="14"/>
    </row>
    <row r="38" spans="1:34" s="1" customFormat="1" ht="11.1" customHeight="1" outlineLevel="1" x14ac:dyDescent="0.2">
      <c r="A38" s="7" t="s">
        <v>40</v>
      </c>
      <c r="B38" s="7" t="s">
        <v>8</v>
      </c>
      <c r="C38" s="8">
        <v>149</v>
      </c>
      <c r="D38" s="8">
        <v>268</v>
      </c>
      <c r="E38" s="8">
        <v>205</v>
      </c>
      <c r="F38" s="8">
        <v>143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230</v>
      </c>
      <c r="J38" s="14">
        <f t="shared" si="8"/>
        <v>-25</v>
      </c>
      <c r="K38" s="14">
        <f>VLOOKUP(A:A,[1]TDSheet!$A:$L,12,0)</f>
        <v>40</v>
      </c>
      <c r="L38" s="14">
        <f>VLOOKUP(A:A,[1]TDSheet!$A:$M,13,0)</f>
        <v>0</v>
      </c>
      <c r="M38" s="14">
        <f>VLOOKUP(A:A,[1]TDSheet!$A:$N,14,0)</f>
        <v>40</v>
      </c>
      <c r="N38" s="14">
        <f>VLOOKUP(A:A,[1]TDSheet!$A:$T,20,0)</f>
        <v>80</v>
      </c>
      <c r="O38" s="14"/>
      <c r="P38" s="14"/>
      <c r="Q38" s="14"/>
      <c r="R38" s="14"/>
      <c r="S38" s="14">
        <f t="shared" si="9"/>
        <v>41</v>
      </c>
      <c r="T38" s="16"/>
      <c r="U38" s="17">
        <f t="shared" si="10"/>
        <v>7.3902439024390247</v>
      </c>
      <c r="V38" s="14">
        <f t="shared" si="11"/>
        <v>3.4878048780487805</v>
      </c>
      <c r="W38" s="14"/>
      <c r="X38" s="14"/>
      <c r="Y38" s="14">
        <f>VLOOKUP(A:A,[1]TDSheet!$A:$Y,25,0)</f>
        <v>35</v>
      </c>
      <c r="Z38" s="14">
        <f>VLOOKUP(A:A,[1]TDSheet!$A:$Z,26,0)</f>
        <v>36.200000000000003</v>
      </c>
      <c r="AA38" s="14">
        <f>VLOOKUP(A:A,[1]TDSheet!$A:$AA,27,0)</f>
        <v>39.4</v>
      </c>
      <c r="AB38" s="14">
        <f>VLOOKUP(A:A,[3]TDSheet!$A:$D,4,0)</f>
        <v>7</v>
      </c>
      <c r="AC38" s="14" t="str">
        <f>VLOOKUP(A:A,[1]TDSheet!$A:$AC,29,0)</f>
        <v>м30з</v>
      </c>
      <c r="AD38" s="14" t="str">
        <f>VLOOKUP(A:A,[1]TDSheet!$A:$AD,30,0)</f>
        <v>м30з</v>
      </c>
      <c r="AE38" s="14">
        <f t="shared" si="12"/>
        <v>0</v>
      </c>
      <c r="AF38" s="14"/>
      <c r="AG38" s="14"/>
      <c r="AH38" s="14"/>
    </row>
    <row r="39" spans="1:34" s="1" customFormat="1" ht="11.1" customHeight="1" outlineLevel="1" x14ac:dyDescent="0.2">
      <c r="A39" s="7" t="s">
        <v>41</v>
      </c>
      <c r="B39" s="7" t="s">
        <v>8</v>
      </c>
      <c r="C39" s="8">
        <v>138</v>
      </c>
      <c r="D39" s="8">
        <v>769</v>
      </c>
      <c r="E39" s="8">
        <v>451</v>
      </c>
      <c r="F39" s="8">
        <v>268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466</v>
      </c>
      <c r="J39" s="14">
        <f t="shared" si="8"/>
        <v>-15</v>
      </c>
      <c r="K39" s="14">
        <f>VLOOKUP(A:A,[1]TDSheet!$A:$L,12,0)</f>
        <v>80</v>
      </c>
      <c r="L39" s="14">
        <f>VLOOKUP(A:A,[1]TDSheet!$A:$M,13,0)</f>
        <v>0</v>
      </c>
      <c r="M39" s="14">
        <f>VLOOKUP(A:A,[1]TDSheet!$A:$N,14,0)</f>
        <v>0</v>
      </c>
      <c r="N39" s="14">
        <f>VLOOKUP(A:A,[1]TDSheet!$A:$T,20,0)</f>
        <v>200</v>
      </c>
      <c r="O39" s="14"/>
      <c r="P39" s="14"/>
      <c r="Q39" s="14"/>
      <c r="R39" s="14"/>
      <c r="S39" s="14">
        <f t="shared" si="9"/>
        <v>90.2</v>
      </c>
      <c r="T39" s="16">
        <v>160</v>
      </c>
      <c r="U39" s="17">
        <f t="shared" si="10"/>
        <v>7.8492239467849219</v>
      </c>
      <c r="V39" s="14">
        <f t="shared" si="11"/>
        <v>2.9711751662971175</v>
      </c>
      <c r="W39" s="14"/>
      <c r="X39" s="14"/>
      <c r="Y39" s="14">
        <f>VLOOKUP(A:A,[1]TDSheet!$A:$Y,25,0)</f>
        <v>84.8</v>
      </c>
      <c r="Z39" s="14">
        <f>VLOOKUP(A:A,[1]TDSheet!$A:$Z,26,0)</f>
        <v>74.400000000000006</v>
      </c>
      <c r="AA39" s="14">
        <f>VLOOKUP(A:A,[1]TDSheet!$A:$AA,27,0)</f>
        <v>83.8</v>
      </c>
      <c r="AB39" s="14">
        <f>VLOOKUP(A:A,[3]TDSheet!$A:$D,4,0)</f>
        <v>69</v>
      </c>
      <c r="AC39" s="14" t="str">
        <f>VLOOKUP(A:A,[1]TDSheet!$A:$AC,29,0)</f>
        <v>м135з</v>
      </c>
      <c r="AD39" s="14" t="str">
        <f>VLOOKUP(A:A,[1]TDSheet!$A:$AD,30,0)</f>
        <v>м135з</v>
      </c>
      <c r="AE39" s="14">
        <f t="shared" si="12"/>
        <v>64</v>
      </c>
      <c r="AF39" s="14"/>
      <c r="AG39" s="14"/>
      <c r="AH39" s="14"/>
    </row>
    <row r="40" spans="1:34" s="1" customFormat="1" ht="11.1" customHeight="1" outlineLevel="1" x14ac:dyDescent="0.2">
      <c r="A40" s="7" t="s">
        <v>42</v>
      </c>
      <c r="B40" s="7" t="s">
        <v>8</v>
      </c>
      <c r="C40" s="8">
        <v>266</v>
      </c>
      <c r="D40" s="8">
        <v>264</v>
      </c>
      <c r="E40" s="8">
        <v>417</v>
      </c>
      <c r="F40" s="8">
        <v>110</v>
      </c>
      <c r="G40" s="1">
        <f>VLOOKUP(A:A,[1]TDSheet!$A:$G,7,0)</f>
        <v>0.15</v>
      </c>
      <c r="H40" s="1" t="e">
        <f>VLOOKUP(A:A,[1]TDSheet!$A:$H,8,0)</f>
        <v>#N/A</v>
      </c>
      <c r="I40" s="14">
        <f>VLOOKUP(A:A,[2]TDSheet!$A:$F,6,0)</f>
        <v>418</v>
      </c>
      <c r="J40" s="14">
        <f t="shared" si="8"/>
        <v>-1</v>
      </c>
      <c r="K40" s="14">
        <f>VLOOKUP(A:A,[1]TDSheet!$A:$L,12,0)</f>
        <v>0</v>
      </c>
      <c r="L40" s="14">
        <f>VLOOKUP(A:A,[1]TDSheet!$A:$M,13,0)</f>
        <v>0</v>
      </c>
      <c r="M40" s="14">
        <f>VLOOKUP(A:A,[1]TDSheet!$A:$N,14,0)</f>
        <v>0</v>
      </c>
      <c r="N40" s="14">
        <f>VLOOKUP(A:A,[1]TDSheet!$A:$T,20,0)</f>
        <v>480</v>
      </c>
      <c r="O40" s="14"/>
      <c r="P40" s="14"/>
      <c r="Q40" s="14"/>
      <c r="R40" s="14"/>
      <c r="S40" s="14">
        <f t="shared" si="9"/>
        <v>83.4</v>
      </c>
      <c r="T40" s="16">
        <v>80</v>
      </c>
      <c r="U40" s="17">
        <f t="shared" si="10"/>
        <v>8.0335731414868103</v>
      </c>
      <c r="V40" s="14">
        <f t="shared" si="11"/>
        <v>1.3189448441247003</v>
      </c>
      <c r="W40" s="14"/>
      <c r="X40" s="14"/>
      <c r="Y40" s="14">
        <f>VLOOKUP(A:A,[1]TDSheet!$A:$Y,25,0)</f>
        <v>48.2</v>
      </c>
      <c r="Z40" s="14">
        <f>VLOOKUP(A:A,[1]TDSheet!$A:$Z,26,0)</f>
        <v>79</v>
      </c>
      <c r="AA40" s="14">
        <f>VLOOKUP(A:A,[1]TDSheet!$A:$AA,27,0)</f>
        <v>54</v>
      </c>
      <c r="AB40" s="14">
        <f>VLOOKUP(A:A,[3]TDSheet!$A:$D,4,0)</f>
        <v>66</v>
      </c>
      <c r="AC40" s="14" t="str">
        <f>VLOOKUP(A:A,[1]TDSheet!$A:$AC,29,0)</f>
        <v>костик</v>
      </c>
      <c r="AD40" s="14" t="e">
        <f>VLOOKUP(A:A,[1]TDSheet!$A:$AD,30,0)</f>
        <v>#N/A</v>
      </c>
      <c r="AE40" s="14">
        <f t="shared" si="12"/>
        <v>12</v>
      </c>
      <c r="AF40" s="14"/>
      <c r="AG40" s="14"/>
      <c r="AH40" s="14"/>
    </row>
    <row r="41" spans="1:34" s="1" customFormat="1" ht="11.1" customHeight="1" outlineLevel="1" x14ac:dyDescent="0.2">
      <c r="A41" s="7" t="s">
        <v>43</v>
      </c>
      <c r="B41" s="7" t="s">
        <v>9</v>
      </c>
      <c r="C41" s="8">
        <v>92.274000000000001</v>
      </c>
      <c r="D41" s="8">
        <v>632.04999999999995</v>
      </c>
      <c r="E41" s="8">
        <v>485.33600000000001</v>
      </c>
      <c r="F41" s="8">
        <v>232.614</v>
      </c>
      <c r="G41" s="1">
        <f>VLOOKUP(A:A,[1]TDSheet!$A:$G,7,0)</f>
        <v>1</v>
      </c>
      <c r="H41" s="1">
        <f>VLOOKUP(A:A,[1]TDSheet!$A:$H,8,0)</f>
        <v>45</v>
      </c>
      <c r="I41" s="14">
        <f>VLOOKUP(A:A,[2]TDSheet!$A:$F,6,0)</f>
        <v>466.7</v>
      </c>
      <c r="J41" s="14">
        <f t="shared" si="8"/>
        <v>18.636000000000024</v>
      </c>
      <c r="K41" s="14">
        <f>VLOOKUP(A:A,[1]TDSheet!$A:$L,12,0)</f>
        <v>80</v>
      </c>
      <c r="L41" s="14">
        <f>VLOOKUP(A:A,[1]TDSheet!$A:$M,13,0)</f>
        <v>0</v>
      </c>
      <c r="M41" s="14">
        <f>VLOOKUP(A:A,[1]TDSheet!$A:$N,14,0)</f>
        <v>20</v>
      </c>
      <c r="N41" s="14">
        <f>VLOOKUP(A:A,[1]TDSheet!$A:$T,20,0)</f>
        <v>230</v>
      </c>
      <c r="O41" s="14"/>
      <c r="P41" s="14"/>
      <c r="Q41" s="14"/>
      <c r="R41" s="14"/>
      <c r="S41" s="14">
        <f t="shared" si="9"/>
        <v>97.0672</v>
      </c>
      <c r="T41" s="16">
        <v>110</v>
      </c>
      <c r="U41" s="17">
        <f t="shared" si="10"/>
        <v>6.9293643990967082</v>
      </c>
      <c r="V41" s="14">
        <f t="shared" si="11"/>
        <v>2.3964222724050965</v>
      </c>
      <c r="W41" s="14"/>
      <c r="X41" s="14"/>
      <c r="Y41" s="14">
        <f>VLOOKUP(A:A,[1]TDSheet!$A:$Y,25,0)</f>
        <v>84.344999999999999</v>
      </c>
      <c r="Z41" s="14">
        <f>VLOOKUP(A:A,[1]TDSheet!$A:$Z,26,0)</f>
        <v>87.526399999999995</v>
      </c>
      <c r="AA41" s="14">
        <f>VLOOKUP(A:A,[1]TDSheet!$A:$AA,27,0)</f>
        <v>81.442599999999999</v>
      </c>
      <c r="AB41" s="14">
        <f>VLOOKUP(A:A,[3]TDSheet!$A:$D,4,0)</f>
        <v>70.358999999999995</v>
      </c>
      <c r="AC41" s="14">
        <f>VLOOKUP(A:A,[1]TDSheet!$A:$AC,29,0)</f>
        <v>0</v>
      </c>
      <c r="AD41" s="14">
        <f>VLOOKUP(A:A,[1]TDSheet!$A:$AD,30,0)</f>
        <v>0</v>
      </c>
      <c r="AE41" s="14">
        <f t="shared" si="12"/>
        <v>110</v>
      </c>
      <c r="AF41" s="14"/>
      <c r="AG41" s="14"/>
      <c r="AH41" s="14"/>
    </row>
    <row r="42" spans="1:34" s="1" customFormat="1" ht="11.1" customHeight="1" outlineLevel="1" x14ac:dyDescent="0.2">
      <c r="A42" s="7" t="s">
        <v>44</v>
      </c>
      <c r="B42" s="7" t="s">
        <v>8</v>
      </c>
      <c r="C42" s="8">
        <v>242</v>
      </c>
      <c r="D42" s="8">
        <v>661</v>
      </c>
      <c r="E42" s="8">
        <v>503</v>
      </c>
      <c r="F42" s="8">
        <v>389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517</v>
      </c>
      <c r="J42" s="14">
        <f t="shared" si="8"/>
        <v>-14</v>
      </c>
      <c r="K42" s="14">
        <f>VLOOKUP(A:A,[1]TDSheet!$A:$L,12,0)</f>
        <v>0</v>
      </c>
      <c r="L42" s="14">
        <f>VLOOKUP(A:A,[1]TDSheet!$A:$M,13,0)</f>
        <v>0</v>
      </c>
      <c r="M42" s="14">
        <f>VLOOKUP(A:A,[1]TDSheet!$A:$N,14,0)</f>
        <v>0</v>
      </c>
      <c r="N42" s="14">
        <f>VLOOKUP(A:A,[1]TDSheet!$A:$T,20,0)</f>
        <v>320</v>
      </c>
      <c r="O42" s="14"/>
      <c r="P42" s="14"/>
      <c r="Q42" s="14"/>
      <c r="R42" s="14"/>
      <c r="S42" s="14">
        <f t="shared" si="9"/>
        <v>100.6</v>
      </c>
      <c r="T42" s="16">
        <v>80</v>
      </c>
      <c r="U42" s="17">
        <f t="shared" si="10"/>
        <v>7.8429423459244534</v>
      </c>
      <c r="V42" s="14">
        <f t="shared" si="11"/>
        <v>3.8667992047713722</v>
      </c>
      <c r="W42" s="14"/>
      <c r="X42" s="14"/>
      <c r="Y42" s="14">
        <f>VLOOKUP(A:A,[1]TDSheet!$A:$Y,25,0)</f>
        <v>68.599999999999994</v>
      </c>
      <c r="Z42" s="14">
        <f>VLOOKUP(A:A,[1]TDSheet!$A:$Z,26,0)</f>
        <v>102.8</v>
      </c>
      <c r="AA42" s="14">
        <f>VLOOKUP(A:A,[1]TDSheet!$A:$AA,27,0)</f>
        <v>88.6</v>
      </c>
      <c r="AB42" s="14">
        <f>VLOOKUP(A:A,[3]TDSheet!$A:$D,4,0)</f>
        <v>102</v>
      </c>
      <c r="AC42" s="14" t="str">
        <f>VLOOKUP(A:A,[1]TDSheet!$A:$AC,29,0)</f>
        <v>костик</v>
      </c>
      <c r="AD42" s="14" t="str">
        <f>VLOOKUP(A:A,[1]TDSheet!$A:$AD,30,0)</f>
        <v>костик</v>
      </c>
      <c r="AE42" s="14">
        <f t="shared" si="12"/>
        <v>32</v>
      </c>
      <c r="AF42" s="14"/>
      <c r="AG42" s="14"/>
      <c r="AH42" s="14"/>
    </row>
    <row r="43" spans="1:34" s="1" customFormat="1" ht="11.1" customHeight="1" outlineLevel="1" x14ac:dyDescent="0.2">
      <c r="A43" s="7" t="s">
        <v>45</v>
      </c>
      <c r="B43" s="7" t="s">
        <v>8</v>
      </c>
      <c r="C43" s="8">
        <v>247</v>
      </c>
      <c r="D43" s="8">
        <v>687</v>
      </c>
      <c r="E43" s="8">
        <v>613</v>
      </c>
      <c r="F43" s="8">
        <v>317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622</v>
      </c>
      <c r="J43" s="14">
        <f t="shared" si="8"/>
        <v>-9</v>
      </c>
      <c r="K43" s="14">
        <f>VLOOKUP(A:A,[1]TDSheet!$A:$L,12,0)</f>
        <v>80</v>
      </c>
      <c r="L43" s="14">
        <f>VLOOKUP(A:A,[1]TDSheet!$A:$M,13,0)</f>
        <v>0</v>
      </c>
      <c r="M43" s="14">
        <f>VLOOKUP(A:A,[1]TDSheet!$A:$N,14,0)</f>
        <v>0</v>
      </c>
      <c r="N43" s="14">
        <f>VLOOKUP(A:A,[1]TDSheet!$A:$T,20,0)</f>
        <v>160</v>
      </c>
      <c r="O43" s="14"/>
      <c r="P43" s="14"/>
      <c r="Q43" s="14"/>
      <c r="R43" s="14"/>
      <c r="S43" s="14">
        <f t="shared" si="9"/>
        <v>122.6</v>
      </c>
      <c r="T43" s="16">
        <v>400</v>
      </c>
      <c r="U43" s="17">
        <f t="shared" si="10"/>
        <v>7.8058727569331161</v>
      </c>
      <c r="V43" s="14">
        <f t="shared" si="11"/>
        <v>2.5856443719412727</v>
      </c>
      <c r="W43" s="14"/>
      <c r="X43" s="14"/>
      <c r="Y43" s="14">
        <f>VLOOKUP(A:A,[1]TDSheet!$A:$Y,25,0)</f>
        <v>110.6</v>
      </c>
      <c r="Z43" s="14">
        <f>VLOOKUP(A:A,[1]TDSheet!$A:$Z,26,0)</f>
        <v>107.8</v>
      </c>
      <c r="AA43" s="14">
        <f>VLOOKUP(A:A,[1]TDSheet!$A:$AA,27,0)</f>
        <v>105</v>
      </c>
      <c r="AB43" s="14">
        <f>VLOOKUP(A:A,[3]TDSheet!$A:$D,4,0)</f>
        <v>116</v>
      </c>
      <c r="AC43" s="14" t="str">
        <f>VLOOKUP(A:A,[1]TDSheet!$A:$AC,29,0)</f>
        <v>м43з</v>
      </c>
      <c r="AD43" s="14" t="str">
        <f>VLOOKUP(A:A,[1]TDSheet!$A:$AD,30,0)</f>
        <v>м43з</v>
      </c>
      <c r="AE43" s="14">
        <f t="shared" si="12"/>
        <v>160</v>
      </c>
      <c r="AF43" s="14"/>
      <c r="AG43" s="14"/>
      <c r="AH43" s="14"/>
    </row>
    <row r="44" spans="1:34" s="1" customFormat="1" ht="11.1" customHeight="1" outlineLevel="1" x14ac:dyDescent="0.2">
      <c r="A44" s="7" t="s">
        <v>46</v>
      </c>
      <c r="B44" s="7" t="s">
        <v>8</v>
      </c>
      <c r="C44" s="8">
        <v>2048</v>
      </c>
      <c r="D44" s="8">
        <v>8394</v>
      </c>
      <c r="E44" s="8">
        <v>7151</v>
      </c>
      <c r="F44" s="8">
        <v>3110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7328</v>
      </c>
      <c r="J44" s="14">
        <f t="shared" si="8"/>
        <v>-177</v>
      </c>
      <c r="K44" s="14">
        <f>VLOOKUP(A:A,[1]TDSheet!$A:$L,12,0)</f>
        <v>1000</v>
      </c>
      <c r="L44" s="14">
        <f>VLOOKUP(A:A,[1]TDSheet!$A:$M,13,0)</f>
        <v>0</v>
      </c>
      <c r="M44" s="14">
        <f>VLOOKUP(A:A,[1]TDSheet!$A:$N,14,0)</f>
        <v>4000</v>
      </c>
      <c r="N44" s="14">
        <f>VLOOKUP(A:A,[1]TDSheet!$A:$T,20,0)</f>
        <v>3200</v>
      </c>
      <c r="O44" s="14"/>
      <c r="P44" s="14"/>
      <c r="Q44" s="14"/>
      <c r="R44" s="14"/>
      <c r="S44" s="14">
        <f t="shared" si="9"/>
        <v>1430.2</v>
      </c>
      <c r="T44" s="16">
        <v>600</v>
      </c>
      <c r="U44" s="17">
        <f t="shared" si="10"/>
        <v>8.3275066424276325</v>
      </c>
      <c r="V44" s="14">
        <f t="shared" si="11"/>
        <v>2.1745210460075515</v>
      </c>
      <c r="W44" s="14"/>
      <c r="X44" s="14"/>
      <c r="Y44" s="14">
        <f>VLOOKUP(A:A,[1]TDSheet!$A:$Y,25,0)</f>
        <v>982.6</v>
      </c>
      <c r="Z44" s="14">
        <f>VLOOKUP(A:A,[1]TDSheet!$A:$Z,26,0)</f>
        <v>1258.4000000000001</v>
      </c>
      <c r="AA44" s="14">
        <f>VLOOKUP(A:A,[1]TDSheet!$A:$AA,27,0)</f>
        <v>1189.5999999999999</v>
      </c>
      <c r="AB44" s="14">
        <f>VLOOKUP(A:A,[3]TDSheet!$A:$D,4,0)</f>
        <v>997</v>
      </c>
      <c r="AC44" s="14" t="str">
        <f>VLOOKUP(A:A,[1]TDSheet!$A:$AC,29,0)</f>
        <v>кор</v>
      </c>
      <c r="AD44" s="14" t="str">
        <f>VLOOKUP(A:A,[1]TDSheet!$A:$AD,30,0)</f>
        <v>кор</v>
      </c>
      <c r="AE44" s="14">
        <f t="shared" si="12"/>
        <v>240</v>
      </c>
      <c r="AF44" s="14"/>
      <c r="AG44" s="14"/>
      <c r="AH44" s="14"/>
    </row>
    <row r="45" spans="1:34" s="1" customFormat="1" ht="11.1" customHeight="1" outlineLevel="1" x14ac:dyDescent="0.2">
      <c r="A45" s="7" t="s">
        <v>47</v>
      </c>
      <c r="B45" s="7" t="s">
        <v>8</v>
      </c>
      <c r="C45" s="8">
        <v>619</v>
      </c>
      <c r="D45" s="8">
        <v>1858</v>
      </c>
      <c r="E45" s="18">
        <v>1492</v>
      </c>
      <c r="F45" s="18">
        <v>974</v>
      </c>
      <c r="G45" s="1">
        <f>VLOOKUP(A:A,[1]TDSheet!$A:$G,7,0)</f>
        <v>0.5</v>
      </c>
      <c r="H45" s="1" t="e">
        <f>VLOOKUP(A:A,[1]TDSheet!$A:$H,8,0)</f>
        <v>#N/A</v>
      </c>
      <c r="I45" s="14">
        <f>VLOOKUP(A:A,[2]TDSheet!$A:$F,6,0)</f>
        <v>1483</v>
      </c>
      <c r="J45" s="14">
        <f t="shared" si="8"/>
        <v>9</v>
      </c>
      <c r="K45" s="14">
        <f>VLOOKUP(A:A,[1]TDSheet!$A:$L,12,0)</f>
        <v>0</v>
      </c>
      <c r="L45" s="14">
        <f>VLOOKUP(A:A,[1]TDSheet!$A:$M,13,0)</f>
        <v>200</v>
      </c>
      <c r="M45" s="14">
        <f>VLOOKUP(A:A,[1]TDSheet!$A:$N,14,0)</f>
        <v>0</v>
      </c>
      <c r="N45" s="14">
        <f>VLOOKUP(A:A,[1]TDSheet!$A:$T,20,0)</f>
        <v>800</v>
      </c>
      <c r="O45" s="14"/>
      <c r="P45" s="14"/>
      <c r="Q45" s="14"/>
      <c r="R45" s="14"/>
      <c r="S45" s="14">
        <f t="shared" si="9"/>
        <v>298.39999999999998</v>
      </c>
      <c r="T45" s="16">
        <v>400</v>
      </c>
      <c r="U45" s="17">
        <f t="shared" si="10"/>
        <v>7.9557640750670249</v>
      </c>
      <c r="V45" s="14">
        <f t="shared" si="11"/>
        <v>3.264075067024129</v>
      </c>
      <c r="W45" s="14"/>
      <c r="X45" s="14"/>
      <c r="Y45" s="14">
        <f>VLOOKUP(A:A,[1]TDSheet!$A:$Y,25,0)</f>
        <v>215</v>
      </c>
      <c r="Z45" s="14">
        <f>VLOOKUP(A:A,[1]TDSheet!$A:$Z,26,0)</f>
        <v>292.39999999999998</v>
      </c>
      <c r="AA45" s="14">
        <f>VLOOKUP(A:A,[1]TDSheet!$A:$AA,27,0)</f>
        <v>200.2</v>
      </c>
      <c r="AB45" s="14">
        <f>VLOOKUP(A:A,[3]TDSheet!$A:$D,4,0)</f>
        <v>306</v>
      </c>
      <c r="AC45" s="14" t="str">
        <f>VLOOKUP(A:A,[1]TDSheet!$A:$AC,29,0)</f>
        <v>костик</v>
      </c>
      <c r="AD45" s="14" t="e">
        <f>VLOOKUP(A:A,[1]TDSheet!$A:$AD,30,0)</f>
        <v>#N/A</v>
      </c>
      <c r="AE45" s="14">
        <f t="shared" si="12"/>
        <v>200</v>
      </c>
      <c r="AF45" s="14"/>
      <c r="AG45" s="14"/>
      <c r="AH45" s="14"/>
    </row>
    <row r="46" spans="1:34" s="1" customFormat="1" ht="11.1" customHeight="1" outlineLevel="1" x14ac:dyDescent="0.2">
      <c r="A46" s="7" t="s">
        <v>48</v>
      </c>
      <c r="B46" s="7" t="s">
        <v>8</v>
      </c>
      <c r="C46" s="8">
        <v>125</v>
      </c>
      <c r="D46" s="8">
        <v>44</v>
      </c>
      <c r="E46" s="8">
        <v>77</v>
      </c>
      <c r="F46" s="8">
        <v>89</v>
      </c>
      <c r="G46" s="1">
        <f>VLOOKUP(A:A,[1]TDSheet!$A:$G,7,0)</f>
        <v>0.5</v>
      </c>
      <c r="H46" s="1" t="e">
        <f>VLOOKUP(A:A,[1]TDSheet!$A:$H,8,0)</f>
        <v>#N/A</v>
      </c>
      <c r="I46" s="14">
        <f>VLOOKUP(A:A,[2]TDSheet!$A:$F,6,0)</f>
        <v>80</v>
      </c>
      <c r="J46" s="14">
        <f t="shared" si="8"/>
        <v>-3</v>
      </c>
      <c r="K46" s="14">
        <f>VLOOKUP(A:A,[1]TDSheet!$A:$L,12,0)</f>
        <v>0</v>
      </c>
      <c r="L46" s="14">
        <f>VLOOKUP(A:A,[1]TDSheet!$A:$M,13,0)</f>
        <v>0</v>
      </c>
      <c r="M46" s="14">
        <f>VLOOKUP(A:A,[1]TDSheet!$A:$N,14,0)</f>
        <v>0</v>
      </c>
      <c r="N46" s="14">
        <f>VLOOKUP(A:A,[1]TDSheet!$A:$T,20,0)</f>
        <v>0</v>
      </c>
      <c r="O46" s="14"/>
      <c r="P46" s="14"/>
      <c r="Q46" s="14"/>
      <c r="R46" s="14"/>
      <c r="S46" s="14">
        <f t="shared" si="9"/>
        <v>15.4</v>
      </c>
      <c r="T46" s="16">
        <v>40</v>
      </c>
      <c r="U46" s="17">
        <f t="shared" si="10"/>
        <v>8.3766233766233764</v>
      </c>
      <c r="V46" s="14">
        <f t="shared" si="11"/>
        <v>5.779220779220779</v>
      </c>
      <c r="W46" s="14"/>
      <c r="X46" s="14"/>
      <c r="Y46" s="14">
        <f>VLOOKUP(A:A,[1]TDSheet!$A:$Y,25,0)</f>
        <v>23.6</v>
      </c>
      <c r="Z46" s="14">
        <f>VLOOKUP(A:A,[1]TDSheet!$A:$Z,26,0)</f>
        <v>13.6</v>
      </c>
      <c r="AA46" s="14">
        <f>VLOOKUP(A:A,[1]TDSheet!$A:$AA,27,0)</f>
        <v>16.399999999999999</v>
      </c>
      <c r="AB46" s="14">
        <f>VLOOKUP(A:A,[3]TDSheet!$A:$D,4,0)</f>
        <v>17</v>
      </c>
      <c r="AC46" s="14" t="str">
        <f>VLOOKUP(A:A,[1]TDSheet!$A:$AC,29,0)</f>
        <v>увел</v>
      </c>
      <c r="AD46" s="14" t="str">
        <f>VLOOKUP(A:A,[1]TDSheet!$A:$AD,30,0)</f>
        <v>увел</v>
      </c>
      <c r="AE46" s="14">
        <f t="shared" si="12"/>
        <v>20</v>
      </c>
      <c r="AF46" s="14"/>
      <c r="AG46" s="14"/>
      <c r="AH46" s="14"/>
    </row>
    <row r="47" spans="1:34" s="1" customFormat="1" ht="11.1" customHeight="1" outlineLevel="1" x14ac:dyDescent="0.2">
      <c r="A47" s="7" t="s">
        <v>49</v>
      </c>
      <c r="B47" s="7" t="s">
        <v>8</v>
      </c>
      <c r="C47" s="8">
        <v>978</v>
      </c>
      <c r="D47" s="8">
        <v>2828</v>
      </c>
      <c r="E47" s="8">
        <v>1749</v>
      </c>
      <c r="F47" s="8">
        <v>2028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1784</v>
      </c>
      <c r="J47" s="14">
        <f t="shared" si="8"/>
        <v>-35</v>
      </c>
      <c r="K47" s="14">
        <f>VLOOKUP(A:A,[1]TDSheet!$A:$L,12,0)</f>
        <v>0</v>
      </c>
      <c r="L47" s="14">
        <f>VLOOKUP(A:A,[1]TDSheet!$A:$M,13,0)</f>
        <v>0</v>
      </c>
      <c r="M47" s="14">
        <f>VLOOKUP(A:A,[1]TDSheet!$A:$N,14,0)</f>
        <v>0</v>
      </c>
      <c r="N47" s="14">
        <f>VLOOKUP(A:A,[1]TDSheet!$A:$T,20,0)</f>
        <v>600</v>
      </c>
      <c r="O47" s="14"/>
      <c r="P47" s="14"/>
      <c r="Q47" s="14"/>
      <c r="R47" s="14"/>
      <c r="S47" s="14">
        <f t="shared" si="9"/>
        <v>349.8</v>
      </c>
      <c r="T47" s="16">
        <v>200</v>
      </c>
      <c r="U47" s="17">
        <f t="shared" si="10"/>
        <v>8.0846197827329895</v>
      </c>
      <c r="V47" s="14">
        <f t="shared" si="11"/>
        <v>5.7975986277873073</v>
      </c>
      <c r="W47" s="14"/>
      <c r="X47" s="14"/>
      <c r="Y47" s="14">
        <f>VLOOKUP(A:A,[1]TDSheet!$A:$Y,25,0)</f>
        <v>438</v>
      </c>
      <c r="Z47" s="14">
        <f>VLOOKUP(A:A,[1]TDSheet!$A:$Z,26,0)</f>
        <v>490.8</v>
      </c>
      <c r="AA47" s="14">
        <f>VLOOKUP(A:A,[1]TDSheet!$A:$AA,27,0)</f>
        <v>347</v>
      </c>
      <c r="AB47" s="14">
        <f>VLOOKUP(A:A,[3]TDSheet!$A:$D,4,0)</f>
        <v>334</v>
      </c>
      <c r="AC47" s="14" t="str">
        <f>VLOOKUP(A:A,[1]TDSheet!$A:$AC,29,0)</f>
        <v>м1400з</v>
      </c>
      <c r="AD47" s="14" t="str">
        <f>VLOOKUP(A:A,[1]TDSheet!$A:$AD,30,0)</f>
        <v>м1400з</v>
      </c>
      <c r="AE47" s="14">
        <f t="shared" si="12"/>
        <v>80</v>
      </c>
      <c r="AF47" s="14"/>
      <c r="AG47" s="14"/>
      <c r="AH47" s="14"/>
    </row>
    <row r="48" spans="1:34" s="1" customFormat="1" ht="11.1" customHeight="1" outlineLevel="1" x14ac:dyDescent="0.2">
      <c r="A48" s="7" t="s">
        <v>50</v>
      </c>
      <c r="B48" s="7" t="s">
        <v>8</v>
      </c>
      <c r="C48" s="8">
        <v>3471</v>
      </c>
      <c r="D48" s="8">
        <v>5938</v>
      </c>
      <c r="E48" s="8">
        <v>5918</v>
      </c>
      <c r="F48" s="8">
        <v>3441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5967</v>
      </c>
      <c r="J48" s="14">
        <f t="shared" si="8"/>
        <v>-49</v>
      </c>
      <c r="K48" s="14">
        <f>VLOOKUP(A:A,[1]TDSheet!$A:$L,12,0)</f>
        <v>1200</v>
      </c>
      <c r="L48" s="14">
        <f>VLOOKUP(A:A,[1]TDSheet!$A:$M,13,0)</f>
        <v>1600</v>
      </c>
      <c r="M48" s="14">
        <f>VLOOKUP(A:A,[1]TDSheet!$A:$N,14,0)</f>
        <v>1200</v>
      </c>
      <c r="N48" s="14">
        <f>VLOOKUP(A:A,[1]TDSheet!$A:$T,20,0)</f>
        <v>2000</v>
      </c>
      <c r="O48" s="14"/>
      <c r="P48" s="14"/>
      <c r="Q48" s="14"/>
      <c r="R48" s="14"/>
      <c r="S48" s="14">
        <f t="shared" si="9"/>
        <v>1183.5999999999999</v>
      </c>
      <c r="T48" s="16">
        <v>400</v>
      </c>
      <c r="U48" s="17">
        <f t="shared" si="10"/>
        <v>8.3144643460628593</v>
      </c>
      <c r="V48" s="14">
        <f t="shared" si="11"/>
        <v>2.9072321730314297</v>
      </c>
      <c r="W48" s="14"/>
      <c r="X48" s="14"/>
      <c r="Y48" s="14">
        <f>VLOOKUP(A:A,[1]TDSheet!$A:$Y,25,0)</f>
        <v>1060.4000000000001</v>
      </c>
      <c r="Z48" s="14">
        <f>VLOOKUP(A:A,[1]TDSheet!$A:$Z,26,0)</f>
        <v>1170.5999999999999</v>
      </c>
      <c r="AA48" s="14">
        <f>VLOOKUP(A:A,[1]TDSheet!$A:$AA,27,0)</f>
        <v>1081.4000000000001</v>
      </c>
      <c r="AB48" s="14">
        <f>VLOOKUP(A:A,[3]TDSheet!$A:$D,4,0)</f>
        <v>809</v>
      </c>
      <c r="AC48" s="14" t="str">
        <f>VLOOKUP(A:A,[1]TDSheet!$A:$AC,29,0)</f>
        <v>кор</v>
      </c>
      <c r="AD48" s="14" t="str">
        <f>VLOOKUP(A:A,[1]TDSheet!$A:$AD,30,0)</f>
        <v>кор</v>
      </c>
      <c r="AE48" s="14">
        <f t="shared" si="12"/>
        <v>160</v>
      </c>
      <c r="AF48" s="14"/>
      <c r="AG48" s="14"/>
      <c r="AH48" s="14"/>
    </row>
    <row r="49" spans="1:34" s="1" customFormat="1" ht="11.1" customHeight="1" outlineLevel="1" x14ac:dyDescent="0.2">
      <c r="A49" s="7" t="s">
        <v>51</v>
      </c>
      <c r="B49" s="7" t="s">
        <v>8</v>
      </c>
      <c r="C49" s="8">
        <v>45</v>
      </c>
      <c r="D49" s="8">
        <v>91</v>
      </c>
      <c r="E49" s="8">
        <v>63</v>
      </c>
      <c r="F49" s="8">
        <v>73</v>
      </c>
      <c r="G49" s="1">
        <f>VLOOKUP(A:A,[1]TDSheet!$A:$G,7,0)</f>
        <v>0.84</v>
      </c>
      <c r="H49" s="1" t="e">
        <f>VLOOKUP(A:A,[1]TDSheet!$A:$H,8,0)</f>
        <v>#N/A</v>
      </c>
      <c r="I49" s="14">
        <f>VLOOKUP(A:A,[2]TDSheet!$A:$F,6,0)</f>
        <v>64</v>
      </c>
      <c r="J49" s="14">
        <f t="shared" si="8"/>
        <v>-1</v>
      </c>
      <c r="K49" s="14">
        <f>VLOOKUP(A:A,[1]TDSheet!$A:$L,12,0)</f>
        <v>0</v>
      </c>
      <c r="L49" s="14">
        <f>VLOOKUP(A:A,[1]TDSheet!$A:$M,13,0)</f>
        <v>0</v>
      </c>
      <c r="M49" s="14">
        <f>VLOOKUP(A:A,[1]TDSheet!$A:$N,14,0)</f>
        <v>0</v>
      </c>
      <c r="N49" s="14">
        <f>VLOOKUP(A:A,[1]TDSheet!$A:$T,20,0)</f>
        <v>30</v>
      </c>
      <c r="O49" s="14"/>
      <c r="P49" s="14"/>
      <c r="Q49" s="14"/>
      <c r="R49" s="14"/>
      <c r="S49" s="14">
        <f t="shared" si="9"/>
        <v>12.6</v>
      </c>
      <c r="T49" s="16"/>
      <c r="U49" s="17">
        <f t="shared" si="10"/>
        <v>8.174603174603174</v>
      </c>
      <c r="V49" s="14">
        <f t="shared" si="11"/>
        <v>5.7936507936507935</v>
      </c>
      <c r="W49" s="14"/>
      <c r="X49" s="14"/>
      <c r="Y49" s="14">
        <f>VLOOKUP(A:A,[1]TDSheet!$A:$Y,25,0)</f>
        <v>20.8</v>
      </c>
      <c r="Z49" s="14">
        <f>VLOOKUP(A:A,[1]TDSheet!$A:$Z,26,0)</f>
        <v>5.4</v>
      </c>
      <c r="AA49" s="14">
        <f>VLOOKUP(A:A,[1]TDSheet!$A:$AA,27,0)</f>
        <v>14.8</v>
      </c>
      <c r="AB49" s="14">
        <f>VLOOKUP(A:A,[3]TDSheet!$A:$D,4,0)</f>
        <v>13</v>
      </c>
      <c r="AC49" s="14" t="str">
        <f>VLOOKUP(A:A,[1]TDSheet!$A:$AC,29,0)</f>
        <v>склад</v>
      </c>
      <c r="AD49" s="14" t="str">
        <f>VLOOKUP(A:A,[1]TDSheet!$A:$AD,30,0)</f>
        <v>увел</v>
      </c>
      <c r="AE49" s="14">
        <f t="shared" si="12"/>
        <v>0</v>
      </c>
      <c r="AF49" s="14"/>
      <c r="AG49" s="14"/>
      <c r="AH49" s="14"/>
    </row>
    <row r="50" spans="1:34" s="1" customFormat="1" ht="11.1" customHeight="1" outlineLevel="1" x14ac:dyDescent="0.2">
      <c r="A50" s="7" t="s">
        <v>52</v>
      </c>
      <c r="B50" s="7" t="s">
        <v>8</v>
      </c>
      <c r="C50" s="8">
        <v>380</v>
      </c>
      <c r="D50" s="8">
        <v>1633</v>
      </c>
      <c r="E50" s="8">
        <v>1428</v>
      </c>
      <c r="F50" s="8">
        <v>565</v>
      </c>
      <c r="G50" s="1">
        <f>VLOOKUP(A:A,[1]TDSheet!$A:$G,7,0)</f>
        <v>0.3</v>
      </c>
      <c r="H50" s="1">
        <f>VLOOKUP(A:A,[1]TDSheet!$A:$H,8,0)</f>
        <v>60</v>
      </c>
      <c r="I50" s="14">
        <f>VLOOKUP(A:A,[2]TDSheet!$A:$F,6,0)</f>
        <v>1444</v>
      </c>
      <c r="J50" s="14">
        <f t="shared" si="8"/>
        <v>-16</v>
      </c>
      <c r="K50" s="14">
        <f>VLOOKUP(A:A,[1]TDSheet!$A:$L,12,0)</f>
        <v>400</v>
      </c>
      <c r="L50" s="14">
        <f>VLOOKUP(A:A,[1]TDSheet!$A:$M,13,0)</f>
        <v>0</v>
      </c>
      <c r="M50" s="14">
        <f>VLOOKUP(A:A,[1]TDSheet!$A:$N,14,0)</f>
        <v>320</v>
      </c>
      <c r="N50" s="14">
        <f>VLOOKUP(A:A,[1]TDSheet!$A:$T,20,0)</f>
        <v>400</v>
      </c>
      <c r="O50" s="14"/>
      <c r="P50" s="14"/>
      <c r="Q50" s="14"/>
      <c r="R50" s="14"/>
      <c r="S50" s="14">
        <f t="shared" si="9"/>
        <v>285.60000000000002</v>
      </c>
      <c r="T50" s="16">
        <v>400</v>
      </c>
      <c r="U50" s="17">
        <f t="shared" si="10"/>
        <v>7.3004201680672267</v>
      </c>
      <c r="V50" s="14">
        <f t="shared" si="11"/>
        <v>1.9782913165266105</v>
      </c>
      <c r="W50" s="14"/>
      <c r="X50" s="14"/>
      <c r="Y50" s="14">
        <f>VLOOKUP(A:A,[1]TDSheet!$A:$Y,25,0)</f>
        <v>327.39999999999998</v>
      </c>
      <c r="Z50" s="14">
        <f>VLOOKUP(A:A,[1]TDSheet!$A:$Z,26,0)</f>
        <v>328.8</v>
      </c>
      <c r="AA50" s="14">
        <f>VLOOKUP(A:A,[1]TDSheet!$A:$AA,27,0)</f>
        <v>249.4</v>
      </c>
      <c r="AB50" s="14">
        <f>VLOOKUP(A:A,[3]TDSheet!$A:$D,4,0)</f>
        <v>144</v>
      </c>
      <c r="AC50" s="14" t="str">
        <f>VLOOKUP(A:A,[1]TDSheet!$A:$AC,29,0)</f>
        <v>костик</v>
      </c>
      <c r="AD50" s="14" t="str">
        <f>VLOOKUP(A:A,[1]TDSheet!$A:$AD,30,0)</f>
        <v>костик</v>
      </c>
      <c r="AE50" s="14">
        <f t="shared" si="12"/>
        <v>120</v>
      </c>
      <c r="AF50" s="14"/>
      <c r="AG50" s="14"/>
      <c r="AH50" s="14"/>
    </row>
    <row r="51" spans="1:34" s="1" customFormat="1" ht="11.1" customHeight="1" outlineLevel="1" x14ac:dyDescent="0.2">
      <c r="A51" s="7" t="s">
        <v>53</v>
      </c>
      <c r="B51" s="7" t="s">
        <v>8</v>
      </c>
      <c r="C51" s="8">
        <v>351</v>
      </c>
      <c r="D51" s="8">
        <v>289</v>
      </c>
      <c r="E51" s="8">
        <v>445</v>
      </c>
      <c r="F51" s="8">
        <v>192</v>
      </c>
      <c r="G51" s="1">
        <f>VLOOKUP(A:A,[1]TDSheet!$A:$G,7,0)</f>
        <v>0.1</v>
      </c>
      <c r="H51" s="1" t="e">
        <f>VLOOKUP(A:A,[1]TDSheet!$A:$H,8,0)</f>
        <v>#N/A</v>
      </c>
      <c r="I51" s="14">
        <f>VLOOKUP(A:A,[2]TDSheet!$A:$F,6,0)</f>
        <v>446</v>
      </c>
      <c r="J51" s="14">
        <f t="shared" si="8"/>
        <v>-1</v>
      </c>
      <c r="K51" s="14">
        <f>VLOOKUP(A:A,[1]TDSheet!$A:$L,12,0)</f>
        <v>0</v>
      </c>
      <c r="L51" s="14">
        <f>VLOOKUP(A:A,[1]TDSheet!$A:$M,13,0)</f>
        <v>0</v>
      </c>
      <c r="M51" s="14">
        <f>VLOOKUP(A:A,[1]TDSheet!$A:$N,14,0)</f>
        <v>80</v>
      </c>
      <c r="N51" s="14">
        <f>VLOOKUP(A:A,[1]TDSheet!$A:$T,20,0)</f>
        <v>180</v>
      </c>
      <c r="O51" s="14"/>
      <c r="P51" s="14"/>
      <c r="Q51" s="14"/>
      <c r="R51" s="14"/>
      <c r="S51" s="14">
        <f t="shared" si="9"/>
        <v>89</v>
      </c>
      <c r="T51" s="16">
        <v>240</v>
      </c>
      <c r="U51" s="17">
        <f t="shared" si="10"/>
        <v>7.7752808988764048</v>
      </c>
      <c r="V51" s="14">
        <f t="shared" si="11"/>
        <v>2.1573033707865168</v>
      </c>
      <c r="W51" s="14"/>
      <c r="X51" s="14"/>
      <c r="Y51" s="14">
        <f>VLOOKUP(A:A,[1]TDSheet!$A:$Y,25,0)</f>
        <v>62.4</v>
      </c>
      <c r="Z51" s="14">
        <f>VLOOKUP(A:A,[1]TDSheet!$A:$Z,26,0)</f>
        <v>112</v>
      </c>
      <c r="AA51" s="14">
        <f>VLOOKUP(A:A,[1]TDSheet!$A:$AA,27,0)</f>
        <v>68.599999999999994</v>
      </c>
      <c r="AB51" s="14">
        <f>VLOOKUP(A:A,[3]TDSheet!$A:$D,4,0)</f>
        <v>141</v>
      </c>
      <c r="AC51" s="14" t="str">
        <f>VLOOKUP(A:A,[1]TDSheet!$A:$AC,29,0)</f>
        <v>костик</v>
      </c>
      <c r="AD51" s="14" t="e">
        <f>VLOOKUP(A:A,[1]TDSheet!$A:$AD,30,0)</f>
        <v>#N/A</v>
      </c>
      <c r="AE51" s="14">
        <f t="shared" si="12"/>
        <v>24</v>
      </c>
      <c r="AF51" s="14"/>
      <c r="AG51" s="14"/>
      <c r="AH51" s="14"/>
    </row>
    <row r="52" spans="1:34" s="1" customFormat="1" ht="11.1" customHeight="1" outlineLevel="1" x14ac:dyDescent="0.2">
      <c r="A52" s="7" t="s">
        <v>54</v>
      </c>
      <c r="B52" s="7" t="s">
        <v>8</v>
      </c>
      <c r="C52" s="8">
        <v>539</v>
      </c>
      <c r="D52" s="8">
        <v>2277</v>
      </c>
      <c r="E52" s="8">
        <v>1769</v>
      </c>
      <c r="F52" s="8">
        <v>1012</v>
      </c>
      <c r="G52" s="1">
        <f>VLOOKUP(A:A,[1]TDSheet!$A:$G,7,0)</f>
        <v>0.1</v>
      </c>
      <c r="H52" s="1">
        <f>VLOOKUP(A:A,[1]TDSheet!$A:$H,8,0)</f>
        <v>60</v>
      </c>
      <c r="I52" s="14">
        <f>VLOOKUP(A:A,[2]TDSheet!$A:$F,6,0)</f>
        <v>1801</v>
      </c>
      <c r="J52" s="14">
        <f t="shared" si="8"/>
        <v>-32</v>
      </c>
      <c r="K52" s="14">
        <f>VLOOKUP(A:A,[1]TDSheet!$A:$L,12,0)</f>
        <v>420</v>
      </c>
      <c r="L52" s="14">
        <f>VLOOKUP(A:A,[1]TDSheet!$A:$M,13,0)</f>
        <v>0</v>
      </c>
      <c r="M52" s="14">
        <f>VLOOKUP(A:A,[1]TDSheet!$A:$N,14,0)</f>
        <v>420</v>
      </c>
      <c r="N52" s="14">
        <f>VLOOKUP(A:A,[1]TDSheet!$A:$T,20,0)</f>
        <v>420</v>
      </c>
      <c r="O52" s="14"/>
      <c r="P52" s="14"/>
      <c r="Q52" s="14"/>
      <c r="R52" s="14"/>
      <c r="S52" s="14">
        <f t="shared" si="9"/>
        <v>353.8</v>
      </c>
      <c r="T52" s="16">
        <v>560</v>
      </c>
      <c r="U52" s="17">
        <f t="shared" si="10"/>
        <v>8.0045223289994336</v>
      </c>
      <c r="V52" s="14">
        <f t="shared" si="11"/>
        <v>2.8603730921424533</v>
      </c>
      <c r="W52" s="14"/>
      <c r="X52" s="14"/>
      <c r="Y52" s="14">
        <f>VLOOKUP(A:A,[1]TDSheet!$A:$Y,25,0)</f>
        <v>328.2</v>
      </c>
      <c r="Z52" s="14">
        <f>VLOOKUP(A:A,[1]TDSheet!$A:$Z,26,0)</f>
        <v>330</v>
      </c>
      <c r="AA52" s="14">
        <f>VLOOKUP(A:A,[1]TDSheet!$A:$AA,27,0)</f>
        <v>334.6</v>
      </c>
      <c r="AB52" s="14">
        <f>VLOOKUP(A:A,[3]TDSheet!$A:$D,4,0)</f>
        <v>431</v>
      </c>
      <c r="AC52" s="14" t="str">
        <f>VLOOKUP(A:A,[1]TDSheet!$A:$AC,29,0)</f>
        <v>костик</v>
      </c>
      <c r="AD52" s="14" t="str">
        <f>VLOOKUP(A:A,[1]TDSheet!$A:$AD,30,0)</f>
        <v>костик</v>
      </c>
      <c r="AE52" s="14">
        <f t="shared" si="12"/>
        <v>56</v>
      </c>
      <c r="AF52" s="14"/>
      <c r="AG52" s="14"/>
      <c r="AH52" s="14"/>
    </row>
    <row r="53" spans="1:34" s="1" customFormat="1" ht="11.1" customHeight="1" outlineLevel="1" x14ac:dyDescent="0.2">
      <c r="A53" s="7" t="s">
        <v>55</v>
      </c>
      <c r="B53" s="7" t="s">
        <v>8</v>
      </c>
      <c r="C53" s="8">
        <v>628</v>
      </c>
      <c r="D53" s="8">
        <v>2687</v>
      </c>
      <c r="E53" s="8">
        <v>1819</v>
      </c>
      <c r="F53" s="8">
        <v>1465</v>
      </c>
      <c r="G53" s="1">
        <f>VLOOKUP(A:A,[1]TDSheet!$A:$G,7,0)</f>
        <v>0.1</v>
      </c>
      <c r="H53" s="1">
        <f>VLOOKUP(A:A,[1]TDSheet!$A:$H,8,0)</f>
        <v>60</v>
      </c>
      <c r="I53" s="14">
        <f>VLOOKUP(A:A,[2]TDSheet!$A:$F,6,0)</f>
        <v>1854</v>
      </c>
      <c r="J53" s="14">
        <f t="shared" si="8"/>
        <v>-35</v>
      </c>
      <c r="K53" s="14">
        <f>VLOOKUP(A:A,[1]TDSheet!$A:$L,12,0)</f>
        <v>280</v>
      </c>
      <c r="L53" s="14">
        <f>VLOOKUP(A:A,[1]TDSheet!$A:$M,13,0)</f>
        <v>0</v>
      </c>
      <c r="M53" s="14">
        <f>VLOOKUP(A:A,[1]TDSheet!$A:$N,14,0)</f>
        <v>280</v>
      </c>
      <c r="N53" s="14">
        <f>VLOOKUP(A:A,[1]TDSheet!$A:$T,20,0)</f>
        <v>420</v>
      </c>
      <c r="O53" s="14"/>
      <c r="P53" s="14"/>
      <c r="Q53" s="14"/>
      <c r="R53" s="14"/>
      <c r="S53" s="14">
        <f t="shared" si="9"/>
        <v>363.8</v>
      </c>
      <c r="T53" s="16">
        <v>420</v>
      </c>
      <c r="U53" s="17">
        <f t="shared" si="10"/>
        <v>7.8752061572292469</v>
      </c>
      <c r="V53" s="14">
        <f t="shared" si="11"/>
        <v>4.0269378779549205</v>
      </c>
      <c r="W53" s="14"/>
      <c r="X53" s="14"/>
      <c r="Y53" s="14">
        <f>VLOOKUP(A:A,[1]TDSheet!$A:$Y,25,0)</f>
        <v>284.39999999999998</v>
      </c>
      <c r="Z53" s="14">
        <f>VLOOKUP(A:A,[1]TDSheet!$A:$Z,26,0)</f>
        <v>337.8</v>
      </c>
      <c r="AA53" s="14">
        <f>VLOOKUP(A:A,[1]TDSheet!$A:$AA,27,0)</f>
        <v>369</v>
      </c>
      <c r="AB53" s="14">
        <f>VLOOKUP(A:A,[3]TDSheet!$A:$D,4,0)</f>
        <v>375</v>
      </c>
      <c r="AC53" s="14" t="str">
        <f>VLOOKUP(A:A,[1]TDSheet!$A:$AC,29,0)</f>
        <v>костик</v>
      </c>
      <c r="AD53" s="14" t="str">
        <f>VLOOKUP(A:A,[1]TDSheet!$A:$AD,30,0)</f>
        <v>костик</v>
      </c>
      <c r="AE53" s="14">
        <f t="shared" si="12"/>
        <v>42</v>
      </c>
      <c r="AF53" s="14"/>
      <c r="AG53" s="14"/>
      <c r="AH53" s="14"/>
    </row>
    <row r="54" spans="1:34" s="1" customFormat="1" ht="11.1" customHeight="1" outlineLevel="1" x14ac:dyDescent="0.2">
      <c r="A54" s="7" t="s">
        <v>56</v>
      </c>
      <c r="B54" s="7" t="s">
        <v>8</v>
      </c>
      <c r="C54" s="8">
        <v>104</v>
      </c>
      <c r="D54" s="8">
        <v>205</v>
      </c>
      <c r="E54" s="8">
        <v>204</v>
      </c>
      <c r="F54" s="8">
        <v>100</v>
      </c>
      <c r="G54" s="1">
        <f>VLOOKUP(A:A,[1]TDSheet!$A:$G,7,0)</f>
        <v>0.1</v>
      </c>
      <c r="H54" s="1" t="e">
        <f>VLOOKUP(A:A,[1]TDSheet!$A:$H,8,0)</f>
        <v>#N/A</v>
      </c>
      <c r="I54" s="14">
        <f>VLOOKUP(A:A,[2]TDSheet!$A:$F,6,0)</f>
        <v>209</v>
      </c>
      <c r="J54" s="14">
        <f t="shared" si="8"/>
        <v>-5</v>
      </c>
      <c r="K54" s="14">
        <f>VLOOKUP(A:A,[1]TDSheet!$A:$L,12,0)</f>
        <v>40</v>
      </c>
      <c r="L54" s="14">
        <f>VLOOKUP(A:A,[1]TDSheet!$A:$M,13,0)</f>
        <v>0</v>
      </c>
      <c r="M54" s="14">
        <f>VLOOKUP(A:A,[1]TDSheet!$A:$N,14,0)</f>
        <v>40</v>
      </c>
      <c r="N54" s="14">
        <f>VLOOKUP(A:A,[1]TDSheet!$A:$T,20,0)</f>
        <v>160</v>
      </c>
      <c r="O54" s="14"/>
      <c r="P54" s="14"/>
      <c r="Q54" s="14"/>
      <c r="R54" s="14"/>
      <c r="S54" s="14">
        <f t="shared" si="9"/>
        <v>40.799999999999997</v>
      </c>
      <c r="T54" s="16"/>
      <c r="U54" s="17">
        <f t="shared" si="10"/>
        <v>8.3333333333333339</v>
      </c>
      <c r="V54" s="14">
        <f t="shared" si="11"/>
        <v>2.4509803921568629</v>
      </c>
      <c r="W54" s="14"/>
      <c r="X54" s="14"/>
      <c r="Y54" s="14">
        <f>VLOOKUP(A:A,[1]TDSheet!$A:$Y,25,0)</f>
        <v>28</v>
      </c>
      <c r="Z54" s="14">
        <f>VLOOKUP(A:A,[1]TDSheet!$A:$Z,26,0)</f>
        <v>44.8</v>
      </c>
      <c r="AA54" s="14">
        <f>VLOOKUP(A:A,[1]TDSheet!$A:$AA,27,0)</f>
        <v>33.6</v>
      </c>
      <c r="AB54" s="14">
        <f>VLOOKUP(A:A,[3]TDSheet!$A:$D,4,0)</f>
        <v>40</v>
      </c>
      <c r="AC54" s="14" t="str">
        <f>VLOOKUP(A:A,[1]TDSheet!$A:$AC,29,0)</f>
        <v>костик</v>
      </c>
      <c r="AD54" s="14" t="str">
        <f>VLOOKUP(A:A,[1]TDSheet!$A:$AD,30,0)</f>
        <v>костик</v>
      </c>
      <c r="AE54" s="14">
        <f t="shared" si="12"/>
        <v>0</v>
      </c>
      <c r="AF54" s="14"/>
      <c r="AG54" s="14"/>
      <c r="AH54" s="14"/>
    </row>
    <row r="55" spans="1:34" s="1" customFormat="1" ht="11.1" customHeight="1" outlineLevel="1" x14ac:dyDescent="0.2">
      <c r="A55" s="7" t="s">
        <v>57</v>
      </c>
      <c r="B55" s="7" t="s">
        <v>9</v>
      </c>
      <c r="C55" s="8">
        <v>4.78</v>
      </c>
      <c r="D55" s="8">
        <v>121.467</v>
      </c>
      <c r="E55" s="8">
        <v>46.886000000000003</v>
      </c>
      <c r="F55" s="8">
        <v>78.153000000000006</v>
      </c>
      <c r="G55" s="1">
        <f>VLOOKUP(A:A,[1]TDSheet!$A:$G,7,0)</f>
        <v>1</v>
      </c>
      <c r="H55" s="1">
        <f>VLOOKUP(A:A,[1]TDSheet!$A:$H,8,0)</f>
        <v>45</v>
      </c>
      <c r="I55" s="14">
        <f>VLOOKUP(A:A,[2]TDSheet!$A:$F,6,0)</f>
        <v>45.1</v>
      </c>
      <c r="J55" s="14">
        <f t="shared" si="8"/>
        <v>1.7860000000000014</v>
      </c>
      <c r="K55" s="14">
        <f>VLOOKUP(A:A,[1]TDSheet!$A:$L,12,0)</f>
        <v>40</v>
      </c>
      <c r="L55" s="14">
        <f>VLOOKUP(A:A,[1]TDSheet!$A:$M,13,0)</f>
        <v>0</v>
      </c>
      <c r="M55" s="14">
        <f>VLOOKUP(A:A,[1]TDSheet!$A:$N,14,0)</f>
        <v>0</v>
      </c>
      <c r="N55" s="14">
        <f>VLOOKUP(A:A,[1]TDSheet!$A:$T,20,0)</f>
        <v>50</v>
      </c>
      <c r="O55" s="14"/>
      <c r="P55" s="14"/>
      <c r="Q55" s="14"/>
      <c r="R55" s="14"/>
      <c r="S55" s="14">
        <f t="shared" si="9"/>
        <v>9.3772000000000002</v>
      </c>
      <c r="T55" s="16"/>
      <c r="U55" s="17">
        <f t="shared" si="10"/>
        <v>17.932111931066846</v>
      </c>
      <c r="V55" s="14">
        <f t="shared" si="11"/>
        <v>8.3343642025338056</v>
      </c>
      <c r="W55" s="14"/>
      <c r="X55" s="14"/>
      <c r="Y55" s="14">
        <f>VLOOKUP(A:A,[1]TDSheet!$A:$Y,25,0)</f>
        <v>15.1144</v>
      </c>
      <c r="Z55" s="14">
        <f>VLOOKUP(A:A,[1]TDSheet!$A:$Z,26,0)</f>
        <v>16.182400000000001</v>
      </c>
      <c r="AA55" s="14">
        <f>VLOOKUP(A:A,[1]TDSheet!$A:$AA,27,0)</f>
        <v>5.2997999999999994</v>
      </c>
      <c r="AB55" s="14">
        <f>VLOOKUP(A:A,[3]TDSheet!$A:$D,4,0)</f>
        <v>7.2229999999999999</v>
      </c>
      <c r="AC55" s="14" t="str">
        <f>VLOOKUP(A:A,[1]TDSheet!$A:$AC,29,0)</f>
        <v>костик</v>
      </c>
      <c r="AD55" s="19" t="str">
        <f>VLOOKUP(A:A,[1]TDSheet!$A:$AD,30,0)</f>
        <v>увел</v>
      </c>
      <c r="AE55" s="14">
        <f t="shared" si="12"/>
        <v>0</v>
      </c>
      <c r="AF55" s="14"/>
      <c r="AG55" s="14"/>
      <c r="AH55" s="14"/>
    </row>
    <row r="56" spans="1:34" s="1" customFormat="1" ht="11.1" customHeight="1" outlineLevel="1" x14ac:dyDescent="0.2">
      <c r="A56" s="7" t="s">
        <v>58</v>
      </c>
      <c r="B56" s="7" t="s">
        <v>8</v>
      </c>
      <c r="C56" s="8">
        <v>275</v>
      </c>
      <c r="D56" s="8">
        <v>120</v>
      </c>
      <c r="E56" s="8">
        <v>255</v>
      </c>
      <c r="F56" s="8">
        <v>140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251</v>
      </c>
      <c r="J56" s="14">
        <f t="shared" si="8"/>
        <v>4</v>
      </c>
      <c r="K56" s="14">
        <f>VLOOKUP(A:A,[1]TDSheet!$A:$L,12,0)</f>
        <v>80</v>
      </c>
      <c r="L56" s="14">
        <f>VLOOKUP(A:A,[1]TDSheet!$A:$M,13,0)</f>
        <v>0</v>
      </c>
      <c r="M56" s="14">
        <f>VLOOKUP(A:A,[1]TDSheet!$A:$N,14,0)</f>
        <v>0</v>
      </c>
      <c r="N56" s="14">
        <f>VLOOKUP(A:A,[1]TDSheet!$A:$T,20,0)</f>
        <v>160</v>
      </c>
      <c r="O56" s="14"/>
      <c r="P56" s="14"/>
      <c r="Q56" s="14"/>
      <c r="R56" s="14"/>
      <c r="S56" s="14">
        <f t="shared" si="9"/>
        <v>51</v>
      </c>
      <c r="T56" s="16">
        <v>40</v>
      </c>
      <c r="U56" s="17">
        <f t="shared" si="10"/>
        <v>8.235294117647058</v>
      </c>
      <c r="V56" s="14">
        <f t="shared" si="11"/>
        <v>2.7450980392156863</v>
      </c>
      <c r="W56" s="14"/>
      <c r="X56" s="14"/>
      <c r="Y56" s="14">
        <f>VLOOKUP(A:A,[1]TDSheet!$A:$Y,25,0)</f>
        <v>52.4</v>
      </c>
      <c r="Z56" s="14">
        <f>VLOOKUP(A:A,[1]TDSheet!$A:$Z,26,0)</f>
        <v>75</v>
      </c>
      <c r="AA56" s="14">
        <f>VLOOKUP(A:A,[1]TDSheet!$A:$AA,27,0)</f>
        <v>49.4</v>
      </c>
      <c r="AB56" s="14">
        <f>VLOOKUP(A:A,[3]TDSheet!$A:$D,4,0)</f>
        <v>42</v>
      </c>
      <c r="AC56" s="14" t="str">
        <f>VLOOKUP(A:A,[1]TDSheet!$A:$AC,29,0)</f>
        <v>костик</v>
      </c>
      <c r="AD56" s="14" t="e">
        <f>VLOOKUP(A:A,[1]TDSheet!$A:$AD,30,0)</f>
        <v>#N/A</v>
      </c>
      <c r="AE56" s="14">
        <f t="shared" si="12"/>
        <v>12</v>
      </c>
      <c r="AF56" s="14"/>
      <c r="AG56" s="14"/>
      <c r="AH56" s="14"/>
    </row>
    <row r="57" spans="1:34" s="1" customFormat="1" ht="11.1" customHeight="1" outlineLevel="1" x14ac:dyDescent="0.2">
      <c r="A57" s="7" t="s">
        <v>59</v>
      </c>
      <c r="B57" s="7" t="s">
        <v>8</v>
      </c>
      <c r="C57" s="8">
        <v>98</v>
      </c>
      <c r="D57" s="8">
        <v>1060</v>
      </c>
      <c r="E57" s="8">
        <v>710</v>
      </c>
      <c r="F57" s="8">
        <v>432</v>
      </c>
      <c r="G57" s="1">
        <f>VLOOKUP(A:A,[1]TDSheet!$A:$G,7,0)</f>
        <v>0.3</v>
      </c>
      <c r="H57" s="1">
        <f>VLOOKUP(A:A,[1]TDSheet!$A:$H,8,0)</f>
        <v>45</v>
      </c>
      <c r="I57" s="14">
        <f>VLOOKUP(A:A,[2]TDSheet!$A:$F,6,0)</f>
        <v>720</v>
      </c>
      <c r="J57" s="14">
        <f t="shared" si="8"/>
        <v>-10</v>
      </c>
      <c r="K57" s="14">
        <f>VLOOKUP(A:A,[1]TDSheet!$A:$L,12,0)</f>
        <v>60</v>
      </c>
      <c r="L57" s="14">
        <f>VLOOKUP(A:A,[1]TDSheet!$A:$M,13,0)</f>
        <v>0</v>
      </c>
      <c r="M57" s="14">
        <f>VLOOKUP(A:A,[1]TDSheet!$A:$N,14,0)</f>
        <v>0</v>
      </c>
      <c r="N57" s="14">
        <f>VLOOKUP(A:A,[1]TDSheet!$A:$T,20,0)</f>
        <v>360</v>
      </c>
      <c r="O57" s="14"/>
      <c r="P57" s="14"/>
      <c r="Q57" s="14"/>
      <c r="R57" s="14"/>
      <c r="S57" s="14">
        <f t="shared" si="9"/>
        <v>142</v>
      </c>
      <c r="T57" s="16">
        <v>240</v>
      </c>
      <c r="U57" s="17">
        <f t="shared" si="10"/>
        <v>7.6901408450704229</v>
      </c>
      <c r="V57" s="14">
        <f t="shared" si="11"/>
        <v>3.0422535211267605</v>
      </c>
      <c r="W57" s="14"/>
      <c r="X57" s="14"/>
      <c r="Y57" s="14">
        <f>VLOOKUP(A:A,[1]TDSheet!$A:$Y,25,0)</f>
        <v>94.8</v>
      </c>
      <c r="Z57" s="14">
        <f>VLOOKUP(A:A,[1]TDSheet!$A:$Z,26,0)</f>
        <v>134.4</v>
      </c>
      <c r="AA57" s="14">
        <f>VLOOKUP(A:A,[1]TDSheet!$A:$AA,27,0)</f>
        <v>121.6</v>
      </c>
      <c r="AB57" s="14">
        <f>VLOOKUP(A:A,[3]TDSheet!$A:$D,4,0)</f>
        <v>187</v>
      </c>
      <c r="AC57" s="14" t="str">
        <f>VLOOKUP(A:A,[1]TDSheet!$A:$AC,29,0)</f>
        <v>костик</v>
      </c>
      <c r="AD57" s="14" t="str">
        <f>VLOOKUP(A:A,[1]TDSheet!$A:$AD,30,0)</f>
        <v>костик</v>
      </c>
      <c r="AE57" s="14">
        <f t="shared" si="12"/>
        <v>72</v>
      </c>
      <c r="AF57" s="14"/>
      <c r="AG57" s="14"/>
      <c r="AH57" s="14"/>
    </row>
    <row r="58" spans="1:34" s="1" customFormat="1" ht="11.1" customHeight="1" outlineLevel="1" x14ac:dyDescent="0.2">
      <c r="A58" s="7" t="s">
        <v>60</v>
      </c>
      <c r="B58" s="7" t="s">
        <v>9</v>
      </c>
      <c r="C58" s="8">
        <v>141.72</v>
      </c>
      <c r="D58" s="8">
        <v>657.428</v>
      </c>
      <c r="E58" s="8">
        <v>451.56700000000001</v>
      </c>
      <c r="F58" s="8">
        <v>341.57900000000001</v>
      </c>
      <c r="G58" s="1">
        <f>VLOOKUP(A:A,[1]TDSheet!$A:$G,7,0)</f>
        <v>1</v>
      </c>
      <c r="H58" s="1">
        <f>VLOOKUP(A:A,[1]TDSheet!$A:$H,8,0)</f>
        <v>45</v>
      </c>
      <c r="I58" s="14">
        <f>VLOOKUP(A:A,[2]TDSheet!$A:$F,6,0)</f>
        <v>460.3</v>
      </c>
      <c r="J58" s="14">
        <f t="shared" si="8"/>
        <v>-8.7330000000000041</v>
      </c>
      <c r="K58" s="14">
        <f>VLOOKUP(A:A,[1]TDSheet!$A:$L,12,0)</f>
        <v>100</v>
      </c>
      <c r="L58" s="14">
        <f>VLOOKUP(A:A,[1]TDSheet!$A:$M,13,0)</f>
        <v>0</v>
      </c>
      <c r="M58" s="14">
        <f>VLOOKUP(A:A,[1]TDSheet!$A:$N,14,0)</f>
        <v>0</v>
      </c>
      <c r="N58" s="14">
        <f>VLOOKUP(A:A,[1]TDSheet!$A:$T,20,0)</f>
        <v>90</v>
      </c>
      <c r="O58" s="14"/>
      <c r="P58" s="14"/>
      <c r="Q58" s="14"/>
      <c r="R58" s="14"/>
      <c r="S58" s="14">
        <f t="shared" si="9"/>
        <v>90.313400000000001</v>
      </c>
      <c r="T58" s="16">
        <v>100</v>
      </c>
      <c r="U58" s="17">
        <f t="shared" si="10"/>
        <v>6.9931925937900683</v>
      </c>
      <c r="V58" s="14">
        <f t="shared" si="11"/>
        <v>3.7821519287281844</v>
      </c>
      <c r="W58" s="14"/>
      <c r="X58" s="14"/>
      <c r="Y58" s="14">
        <f>VLOOKUP(A:A,[1]TDSheet!$A:$Y,25,0)</f>
        <v>100.83920000000001</v>
      </c>
      <c r="Z58" s="14">
        <f>VLOOKUP(A:A,[1]TDSheet!$A:$Z,26,0)</f>
        <v>97.411599999999993</v>
      </c>
      <c r="AA58" s="14">
        <f>VLOOKUP(A:A,[1]TDSheet!$A:$AA,27,0)</f>
        <v>95.413399999999996</v>
      </c>
      <c r="AB58" s="14">
        <f>VLOOKUP(A:A,[3]TDSheet!$A:$D,4,0)</f>
        <v>101.839</v>
      </c>
      <c r="AC58" s="14">
        <f>VLOOKUP(A:A,[1]TDSheet!$A:$AC,29,0)</f>
        <v>0</v>
      </c>
      <c r="AD58" s="14">
        <f>VLOOKUP(A:A,[1]TDSheet!$A:$AD,30,0)</f>
        <v>0</v>
      </c>
      <c r="AE58" s="14">
        <f t="shared" si="12"/>
        <v>100</v>
      </c>
      <c r="AF58" s="14"/>
      <c r="AG58" s="14"/>
      <c r="AH58" s="14"/>
    </row>
    <row r="59" spans="1:34" s="1" customFormat="1" ht="11.1" customHeight="1" outlineLevel="1" x14ac:dyDescent="0.2">
      <c r="A59" s="7" t="s">
        <v>61</v>
      </c>
      <c r="B59" s="7" t="s">
        <v>8</v>
      </c>
      <c r="C59" s="8">
        <v>252</v>
      </c>
      <c r="D59" s="8">
        <v>327</v>
      </c>
      <c r="E59" s="8">
        <v>365</v>
      </c>
      <c r="F59" s="8">
        <v>208</v>
      </c>
      <c r="G59" s="1">
        <f>VLOOKUP(A:A,[1]TDSheet!$A:$G,7,0)</f>
        <v>0.09</v>
      </c>
      <c r="H59" s="1">
        <f>VLOOKUP(A:A,[1]TDSheet!$A:$H,8,0)</f>
        <v>45</v>
      </c>
      <c r="I59" s="14">
        <f>VLOOKUP(A:A,[2]TDSheet!$A:$F,6,0)</f>
        <v>374</v>
      </c>
      <c r="J59" s="14">
        <f t="shared" si="8"/>
        <v>-9</v>
      </c>
      <c r="K59" s="14">
        <f>VLOOKUP(A:A,[1]TDSheet!$A:$L,12,0)</f>
        <v>80</v>
      </c>
      <c r="L59" s="14">
        <f>VLOOKUP(A:A,[1]TDSheet!$A:$M,13,0)</f>
        <v>0</v>
      </c>
      <c r="M59" s="14">
        <f>VLOOKUP(A:A,[1]TDSheet!$A:$N,14,0)</f>
        <v>40</v>
      </c>
      <c r="N59" s="14">
        <f>VLOOKUP(A:A,[1]TDSheet!$A:$T,20,0)</f>
        <v>160</v>
      </c>
      <c r="O59" s="14"/>
      <c r="P59" s="14"/>
      <c r="Q59" s="14"/>
      <c r="R59" s="14"/>
      <c r="S59" s="14">
        <f t="shared" si="9"/>
        <v>73</v>
      </c>
      <c r="T59" s="16">
        <v>90</v>
      </c>
      <c r="U59" s="17">
        <f t="shared" si="10"/>
        <v>7.9178082191780819</v>
      </c>
      <c r="V59" s="14">
        <f t="shared" si="11"/>
        <v>2.8493150684931505</v>
      </c>
      <c r="W59" s="14"/>
      <c r="X59" s="14"/>
      <c r="Y59" s="14">
        <f>VLOOKUP(A:A,[1]TDSheet!$A:$Y,25,0)</f>
        <v>48.6</v>
      </c>
      <c r="Z59" s="14">
        <f>VLOOKUP(A:A,[1]TDSheet!$A:$Z,26,0)</f>
        <v>91.6</v>
      </c>
      <c r="AA59" s="14">
        <f>VLOOKUP(A:A,[1]TDSheet!$A:$AA,27,0)</f>
        <v>64</v>
      </c>
      <c r="AB59" s="14">
        <f>VLOOKUP(A:A,[3]TDSheet!$A:$D,4,0)</f>
        <v>56</v>
      </c>
      <c r="AC59" s="14" t="str">
        <f>VLOOKUP(A:A,[1]TDSheet!$A:$AC,29,0)</f>
        <v>костик</v>
      </c>
      <c r="AD59" s="14">
        <f>VLOOKUP(A:A,[1]TDSheet!$A:$AD,30,0)</f>
        <v>0</v>
      </c>
      <c r="AE59" s="14">
        <f t="shared" si="12"/>
        <v>8.1</v>
      </c>
      <c r="AF59" s="14"/>
      <c r="AG59" s="14"/>
      <c r="AH59" s="14"/>
    </row>
    <row r="60" spans="1:34" s="1" customFormat="1" ht="11.1" customHeight="1" outlineLevel="1" x14ac:dyDescent="0.2">
      <c r="A60" s="7" t="s">
        <v>103</v>
      </c>
      <c r="B60" s="7" t="s">
        <v>8</v>
      </c>
      <c r="C60" s="8">
        <v>47</v>
      </c>
      <c r="D60" s="8">
        <v>103</v>
      </c>
      <c r="E60" s="8">
        <v>98</v>
      </c>
      <c r="F60" s="8">
        <v>51</v>
      </c>
      <c r="G60" s="1">
        <f>VLOOKUP(A:A,[1]TDSheet!$A:$G,7,0)</f>
        <v>0.4</v>
      </c>
      <c r="H60" s="1" t="e">
        <f>VLOOKUP(A:A,[1]TDSheet!$A:$H,8,0)</f>
        <v>#N/A</v>
      </c>
      <c r="I60" s="14">
        <f>VLOOKUP(A:A,[2]TDSheet!$A:$F,6,0)</f>
        <v>100</v>
      </c>
      <c r="J60" s="14">
        <f t="shared" si="8"/>
        <v>-2</v>
      </c>
      <c r="K60" s="14">
        <f>VLOOKUP(A:A,[1]TDSheet!$A:$L,12,0)</f>
        <v>0</v>
      </c>
      <c r="L60" s="14">
        <f>VLOOKUP(A:A,[1]TDSheet!$A:$M,13,0)</f>
        <v>0</v>
      </c>
      <c r="M60" s="14">
        <f>VLOOKUP(A:A,[1]TDSheet!$A:$N,14,0)</f>
        <v>0</v>
      </c>
      <c r="N60" s="14">
        <f>VLOOKUP(A:A,[1]TDSheet!$A:$T,20,0)</f>
        <v>60</v>
      </c>
      <c r="O60" s="14"/>
      <c r="P60" s="14"/>
      <c r="Q60" s="14"/>
      <c r="R60" s="14"/>
      <c r="S60" s="14">
        <f t="shared" si="9"/>
        <v>19.600000000000001</v>
      </c>
      <c r="T60" s="16">
        <v>30</v>
      </c>
      <c r="U60" s="17">
        <f t="shared" si="10"/>
        <v>7.1938775510204076</v>
      </c>
      <c r="V60" s="14">
        <f t="shared" si="11"/>
        <v>2.6020408163265305</v>
      </c>
      <c r="W60" s="14"/>
      <c r="X60" s="14"/>
      <c r="Y60" s="14">
        <f>VLOOKUP(A:A,[1]TDSheet!$A:$Y,25,0)</f>
        <v>22.6</v>
      </c>
      <c r="Z60" s="14">
        <f>VLOOKUP(A:A,[1]TDSheet!$A:$Z,26,0)</f>
        <v>20.399999999999999</v>
      </c>
      <c r="AA60" s="14">
        <f>VLOOKUP(A:A,[1]TDSheet!$A:$AA,27,0)</f>
        <v>14.6</v>
      </c>
      <c r="AB60" s="14">
        <f>VLOOKUP(A:A,[3]TDSheet!$A:$D,4,0)</f>
        <v>11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12"/>
        <v>12</v>
      </c>
      <c r="AF60" s="14"/>
      <c r="AG60" s="14"/>
      <c r="AH60" s="14"/>
    </row>
    <row r="61" spans="1:34" s="1" customFormat="1" ht="11.1" customHeight="1" outlineLevel="1" x14ac:dyDescent="0.2">
      <c r="A61" s="7" t="s">
        <v>62</v>
      </c>
      <c r="B61" s="7" t="s">
        <v>8</v>
      </c>
      <c r="C61" s="8">
        <v>77</v>
      </c>
      <c r="D61" s="8">
        <v>131</v>
      </c>
      <c r="E61" s="8">
        <v>167</v>
      </c>
      <c r="F61" s="8">
        <v>37</v>
      </c>
      <c r="G61" s="1">
        <f>VLOOKUP(A:A,[1]TDSheet!$A:$G,7,0)</f>
        <v>0.3</v>
      </c>
      <c r="H61" s="1" t="e">
        <f>VLOOKUP(A:A,[1]TDSheet!$A:$H,8,0)</f>
        <v>#N/A</v>
      </c>
      <c r="I61" s="14">
        <f>VLOOKUP(A:A,[2]TDSheet!$A:$F,6,0)</f>
        <v>169</v>
      </c>
      <c r="J61" s="14">
        <f t="shared" si="8"/>
        <v>-2</v>
      </c>
      <c r="K61" s="14">
        <f>VLOOKUP(A:A,[1]TDSheet!$A:$L,12,0)</f>
        <v>40</v>
      </c>
      <c r="L61" s="14">
        <f>VLOOKUP(A:A,[1]TDSheet!$A:$M,13,0)</f>
        <v>0</v>
      </c>
      <c r="M61" s="14">
        <f>VLOOKUP(A:A,[1]TDSheet!$A:$N,14,0)</f>
        <v>0</v>
      </c>
      <c r="N61" s="14">
        <f>VLOOKUP(A:A,[1]TDSheet!$A:$T,20,0)</f>
        <v>90</v>
      </c>
      <c r="O61" s="14"/>
      <c r="P61" s="14"/>
      <c r="Q61" s="14"/>
      <c r="R61" s="14"/>
      <c r="S61" s="14">
        <f t="shared" si="9"/>
        <v>33.4</v>
      </c>
      <c r="T61" s="16">
        <v>40</v>
      </c>
      <c r="U61" s="17">
        <f t="shared" si="10"/>
        <v>6.1976047904191622</v>
      </c>
      <c r="V61" s="14">
        <f t="shared" si="11"/>
        <v>1.1077844311377245</v>
      </c>
      <c r="W61" s="14"/>
      <c r="X61" s="14"/>
      <c r="Y61" s="14">
        <f>VLOOKUP(A:A,[1]TDSheet!$A:$Y,25,0)</f>
        <v>26.2</v>
      </c>
      <c r="Z61" s="14">
        <f>VLOOKUP(A:A,[1]TDSheet!$A:$Z,26,0)</f>
        <v>33</v>
      </c>
      <c r="AA61" s="14">
        <f>VLOOKUP(A:A,[1]TDSheet!$A:$AA,27,0)</f>
        <v>24.2</v>
      </c>
      <c r="AB61" s="14">
        <f>VLOOKUP(A:A,[3]TDSheet!$A:$D,4,0)</f>
        <v>21</v>
      </c>
      <c r="AC61" s="14" t="e">
        <f>VLOOKUP(A:A,[1]TDSheet!$A:$AC,29,0)</f>
        <v>#N/A</v>
      </c>
      <c r="AD61" s="14" t="e">
        <f>VLOOKUP(A:A,[1]TDSheet!$A:$AD,30,0)</f>
        <v>#N/A</v>
      </c>
      <c r="AE61" s="14">
        <f t="shared" si="12"/>
        <v>12</v>
      </c>
      <c r="AF61" s="14"/>
      <c r="AG61" s="14"/>
      <c r="AH61" s="14"/>
    </row>
    <row r="62" spans="1:34" s="1" customFormat="1" ht="11.1" customHeight="1" outlineLevel="1" x14ac:dyDescent="0.2">
      <c r="A62" s="7" t="s">
        <v>63</v>
      </c>
      <c r="B62" s="7" t="s">
        <v>8</v>
      </c>
      <c r="C62" s="8">
        <v>557</v>
      </c>
      <c r="D62" s="8">
        <v>1662</v>
      </c>
      <c r="E62" s="8">
        <v>1418</v>
      </c>
      <c r="F62" s="8">
        <v>786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1434</v>
      </c>
      <c r="J62" s="14">
        <f t="shared" si="8"/>
        <v>-16</v>
      </c>
      <c r="K62" s="14">
        <f>VLOOKUP(A:A,[1]TDSheet!$A:$L,12,0)</f>
        <v>280</v>
      </c>
      <c r="L62" s="14">
        <f>VLOOKUP(A:A,[1]TDSheet!$A:$M,13,0)</f>
        <v>0</v>
      </c>
      <c r="M62" s="14">
        <f>VLOOKUP(A:A,[1]TDSheet!$A:$N,14,0)</f>
        <v>0</v>
      </c>
      <c r="N62" s="14">
        <f>VLOOKUP(A:A,[1]TDSheet!$A:$T,20,0)</f>
        <v>800</v>
      </c>
      <c r="O62" s="14"/>
      <c r="P62" s="14"/>
      <c r="Q62" s="14"/>
      <c r="R62" s="14"/>
      <c r="S62" s="14">
        <f t="shared" si="9"/>
        <v>283.60000000000002</v>
      </c>
      <c r="T62" s="16">
        <v>400</v>
      </c>
      <c r="U62" s="17">
        <f t="shared" si="10"/>
        <v>7.9901269393511987</v>
      </c>
      <c r="V62" s="14">
        <f t="shared" si="11"/>
        <v>2.7715091678420309</v>
      </c>
      <c r="W62" s="14"/>
      <c r="X62" s="14"/>
      <c r="Y62" s="14">
        <f>VLOOKUP(A:A,[1]TDSheet!$A:$Y,25,0)</f>
        <v>290.60000000000002</v>
      </c>
      <c r="Z62" s="14">
        <f>VLOOKUP(A:A,[1]TDSheet!$A:$Z,26,0)</f>
        <v>266</v>
      </c>
      <c r="AA62" s="14">
        <f>VLOOKUP(A:A,[1]TDSheet!$A:$AA,27,0)</f>
        <v>258.2</v>
      </c>
      <c r="AB62" s="14">
        <f>VLOOKUP(A:A,[3]TDSheet!$A:$D,4,0)</f>
        <v>313</v>
      </c>
      <c r="AC62" s="14">
        <f>VLOOKUP(A:A,[1]TDSheet!$A:$AC,29,0)</f>
        <v>0</v>
      </c>
      <c r="AD62" s="14">
        <f>VLOOKUP(A:A,[1]TDSheet!$A:$AD,30,0)</f>
        <v>0</v>
      </c>
      <c r="AE62" s="14">
        <f t="shared" si="12"/>
        <v>112.00000000000001</v>
      </c>
      <c r="AF62" s="14"/>
      <c r="AG62" s="14"/>
      <c r="AH62" s="14"/>
    </row>
    <row r="63" spans="1:34" s="1" customFormat="1" ht="11.1" customHeight="1" outlineLevel="1" x14ac:dyDescent="0.2">
      <c r="A63" s="7" t="s">
        <v>64</v>
      </c>
      <c r="B63" s="7" t="s">
        <v>8</v>
      </c>
      <c r="C63" s="8">
        <v>2106</v>
      </c>
      <c r="D63" s="8">
        <v>5913</v>
      </c>
      <c r="E63" s="8">
        <v>3429</v>
      </c>
      <c r="F63" s="8">
        <v>1055</v>
      </c>
      <c r="G63" s="1">
        <f>VLOOKUP(A:A,[1]TDSheet!$A:$G,7,0)</f>
        <v>0.35</v>
      </c>
      <c r="H63" s="1">
        <f>VLOOKUP(A:A,[1]TDSheet!$A:$H,8,0)</f>
        <v>45</v>
      </c>
      <c r="I63" s="14">
        <f>VLOOKUP(A:A,[2]TDSheet!$A:$F,6,0)</f>
        <v>3503</v>
      </c>
      <c r="J63" s="14">
        <f t="shared" si="8"/>
        <v>-74</v>
      </c>
      <c r="K63" s="14">
        <f>VLOOKUP(A:A,[1]TDSheet!$A:$L,12,0)</f>
        <v>1000</v>
      </c>
      <c r="L63" s="14">
        <f>VLOOKUP(A:A,[1]TDSheet!$A:$M,13,0)</f>
        <v>800</v>
      </c>
      <c r="M63" s="14">
        <f>VLOOKUP(A:A,[1]TDSheet!$A:$N,14,0)</f>
        <v>0</v>
      </c>
      <c r="N63" s="14">
        <f>VLOOKUP(A:A,[1]TDSheet!$A:$T,20,0)</f>
        <v>1600</v>
      </c>
      <c r="O63" s="14"/>
      <c r="P63" s="14"/>
      <c r="Q63" s="14"/>
      <c r="R63" s="14"/>
      <c r="S63" s="14">
        <f t="shared" si="9"/>
        <v>685.8</v>
      </c>
      <c r="T63" s="16">
        <v>1000</v>
      </c>
      <c r="U63" s="17">
        <f t="shared" si="10"/>
        <v>7.9542140565762622</v>
      </c>
      <c r="V63" s="14">
        <f t="shared" si="11"/>
        <v>1.5383493729950424</v>
      </c>
      <c r="W63" s="14"/>
      <c r="X63" s="14"/>
      <c r="Y63" s="14">
        <f>VLOOKUP(A:A,[1]TDSheet!$A:$Y,25,0)</f>
        <v>677.2</v>
      </c>
      <c r="Z63" s="14">
        <f>VLOOKUP(A:A,[1]TDSheet!$A:$Z,26,0)</f>
        <v>738</v>
      </c>
      <c r="AA63" s="14">
        <f>VLOOKUP(A:A,[1]TDSheet!$A:$AA,27,0)</f>
        <v>633.4</v>
      </c>
      <c r="AB63" s="14">
        <f>VLOOKUP(A:A,[3]TDSheet!$A:$D,4,0)</f>
        <v>620</v>
      </c>
      <c r="AC63" s="14" t="str">
        <f>VLOOKUP(A:A,[1]TDSheet!$A:$AC,29,0)</f>
        <v>пл600</v>
      </c>
      <c r="AD63" s="14" t="str">
        <f>VLOOKUP(A:A,[1]TDSheet!$A:$AD,30,0)</f>
        <v>пл600</v>
      </c>
      <c r="AE63" s="14">
        <f t="shared" si="12"/>
        <v>350</v>
      </c>
      <c r="AF63" s="14"/>
      <c r="AG63" s="14"/>
      <c r="AH63" s="14"/>
    </row>
    <row r="64" spans="1:34" s="1" customFormat="1" ht="11.1" customHeight="1" outlineLevel="1" x14ac:dyDescent="0.2">
      <c r="A64" s="7" t="s">
        <v>65</v>
      </c>
      <c r="B64" s="7" t="s">
        <v>8</v>
      </c>
      <c r="C64" s="8">
        <v>1741</v>
      </c>
      <c r="D64" s="8">
        <v>3433</v>
      </c>
      <c r="E64" s="8">
        <v>3067</v>
      </c>
      <c r="F64" s="8">
        <v>1617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3119</v>
      </c>
      <c r="J64" s="14">
        <f t="shared" si="8"/>
        <v>-52</v>
      </c>
      <c r="K64" s="14">
        <f>VLOOKUP(A:A,[1]TDSheet!$A:$L,12,0)</f>
        <v>800</v>
      </c>
      <c r="L64" s="14">
        <f>VLOOKUP(A:A,[1]TDSheet!$A:$M,13,0)</f>
        <v>800</v>
      </c>
      <c r="M64" s="14">
        <f>VLOOKUP(A:A,[1]TDSheet!$A:$N,14,0)</f>
        <v>0</v>
      </c>
      <c r="N64" s="14">
        <f>VLOOKUP(A:A,[1]TDSheet!$A:$T,20,0)</f>
        <v>1200</v>
      </c>
      <c r="O64" s="14"/>
      <c r="P64" s="14"/>
      <c r="Q64" s="14"/>
      <c r="R64" s="14"/>
      <c r="S64" s="14">
        <f t="shared" si="9"/>
        <v>613.4</v>
      </c>
      <c r="T64" s="16">
        <v>400</v>
      </c>
      <c r="U64" s="17">
        <f t="shared" si="10"/>
        <v>7.8529507662210634</v>
      </c>
      <c r="V64" s="14">
        <f t="shared" si="11"/>
        <v>2.6361265079882621</v>
      </c>
      <c r="W64" s="14"/>
      <c r="X64" s="14"/>
      <c r="Y64" s="14">
        <f>VLOOKUP(A:A,[1]TDSheet!$A:$Y,25,0)</f>
        <v>565.79999999999995</v>
      </c>
      <c r="Z64" s="14">
        <f>VLOOKUP(A:A,[1]TDSheet!$A:$Z,26,0)</f>
        <v>556.79999999999995</v>
      </c>
      <c r="AA64" s="14">
        <f>VLOOKUP(A:A,[1]TDSheet!$A:$AA,27,0)</f>
        <v>545.20000000000005</v>
      </c>
      <c r="AB64" s="14">
        <f>VLOOKUP(A:A,[3]TDSheet!$A:$D,4,0)</f>
        <v>471</v>
      </c>
      <c r="AC64" s="14" t="str">
        <f>VLOOKUP(A:A,[1]TDSheet!$A:$AC,29,0)</f>
        <v>м335з</v>
      </c>
      <c r="AD64" s="14" t="str">
        <f>VLOOKUP(A:A,[1]TDSheet!$A:$AD,30,0)</f>
        <v>м335з</v>
      </c>
      <c r="AE64" s="14">
        <f t="shared" si="12"/>
        <v>112.00000000000001</v>
      </c>
      <c r="AF64" s="14"/>
      <c r="AG64" s="14"/>
      <c r="AH64" s="14"/>
    </row>
    <row r="65" spans="1:34" s="1" customFormat="1" ht="11.1" customHeight="1" outlineLevel="1" x14ac:dyDescent="0.2">
      <c r="A65" s="7" t="s">
        <v>66</v>
      </c>
      <c r="B65" s="7" t="s">
        <v>8</v>
      </c>
      <c r="C65" s="8">
        <v>1471</v>
      </c>
      <c r="D65" s="8">
        <v>8818</v>
      </c>
      <c r="E65" s="8">
        <v>4172</v>
      </c>
      <c r="F65" s="8">
        <v>2418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4222</v>
      </c>
      <c r="J65" s="14">
        <f t="shared" si="8"/>
        <v>-50</v>
      </c>
      <c r="K65" s="14">
        <f>VLOOKUP(A:A,[1]TDSheet!$A:$L,12,0)</f>
        <v>1000</v>
      </c>
      <c r="L65" s="14">
        <f>VLOOKUP(A:A,[1]TDSheet!$A:$M,13,0)</f>
        <v>1000</v>
      </c>
      <c r="M65" s="14">
        <f>VLOOKUP(A:A,[1]TDSheet!$A:$N,14,0)</f>
        <v>0</v>
      </c>
      <c r="N65" s="14">
        <f>VLOOKUP(A:A,[1]TDSheet!$A:$T,20,0)</f>
        <v>1400</v>
      </c>
      <c r="O65" s="14"/>
      <c r="P65" s="14"/>
      <c r="Q65" s="14"/>
      <c r="R65" s="14"/>
      <c r="S65" s="14">
        <f t="shared" si="9"/>
        <v>834.4</v>
      </c>
      <c r="T65" s="16">
        <v>800</v>
      </c>
      <c r="U65" s="17">
        <f t="shared" si="10"/>
        <v>7.9314477468839888</v>
      </c>
      <c r="V65" s="14">
        <f t="shared" si="11"/>
        <v>2.897890699904123</v>
      </c>
      <c r="W65" s="14"/>
      <c r="X65" s="14"/>
      <c r="Y65" s="14">
        <f>VLOOKUP(A:A,[1]TDSheet!$A:$Y,25,0)</f>
        <v>738.4</v>
      </c>
      <c r="Z65" s="14">
        <f>VLOOKUP(A:A,[1]TDSheet!$A:$Z,26,0)</f>
        <v>744.6</v>
      </c>
      <c r="AA65" s="14">
        <f>VLOOKUP(A:A,[1]TDSheet!$A:$AA,27,0)</f>
        <v>793.4</v>
      </c>
      <c r="AB65" s="14">
        <f>VLOOKUP(A:A,[3]TDSheet!$A:$D,4,0)</f>
        <v>769</v>
      </c>
      <c r="AC65" s="14" t="str">
        <f>VLOOKUP(A:A,[1]TDSheet!$A:$AC,29,0)</f>
        <v>пл600</v>
      </c>
      <c r="AD65" s="14" t="str">
        <f>VLOOKUP(A:A,[1]TDSheet!$A:$AD,30,0)</f>
        <v>пл600</v>
      </c>
      <c r="AE65" s="14">
        <f t="shared" si="12"/>
        <v>280</v>
      </c>
      <c r="AF65" s="14"/>
      <c r="AG65" s="14"/>
      <c r="AH65" s="14"/>
    </row>
    <row r="66" spans="1:34" s="1" customFormat="1" ht="11.1" customHeight="1" outlineLevel="1" x14ac:dyDescent="0.2">
      <c r="A66" s="7" t="s">
        <v>67</v>
      </c>
      <c r="B66" s="7" t="s">
        <v>8</v>
      </c>
      <c r="C66" s="8">
        <v>2419</v>
      </c>
      <c r="D66" s="8">
        <v>7541</v>
      </c>
      <c r="E66" s="8">
        <v>6225</v>
      </c>
      <c r="F66" s="8">
        <v>3622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6319</v>
      </c>
      <c r="J66" s="14">
        <f t="shared" si="8"/>
        <v>-94</v>
      </c>
      <c r="K66" s="14">
        <f>VLOOKUP(A:A,[1]TDSheet!$A:$L,12,0)</f>
        <v>1400</v>
      </c>
      <c r="L66" s="14">
        <f>VLOOKUP(A:A,[1]TDSheet!$A:$M,13,0)</f>
        <v>1600</v>
      </c>
      <c r="M66" s="14">
        <f>VLOOKUP(A:A,[1]TDSheet!$A:$N,14,0)</f>
        <v>0</v>
      </c>
      <c r="N66" s="14">
        <f>VLOOKUP(A:A,[1]TDSheet!$A:$T,20,0)</f>
        <v>2200</v>
      </c>
      <c r="O66" s="14"/>
      <c r="P66" s="14"/>
      <c r="Q66" s="14"/>
      <c r="R66" s="14"/>
      <c r="S66" s="14">
        <f t="shared" si="9"/>
        <v>1245</v>
      </c>
      <c r="T66" s="16">
        <v>1200</v>
      </c>
      <c r="U66" s="17">
        <f t="shared" si="10"/>
        <v>8.0497991967871485</v>
      </c>
      <c r="V66" s="14">
        <f t="shared" si="11"/>
        <v>2.9092369477911646</v>
      </c>
      <c r="W66" s="14"/>
      <c r="X66" s="14"/>
      <c r="Y66" s="14">
        <f>VLOOKUP(A:A,[1]TDSheet!$A:$Y,25,0)</f>
        <v>1048.4000000000001</v>
      </c>
      <c r="Z66" s="14">
        <f>VLOOKUP(A:A,[1]TDSheet!$A:$Z,26,0)</f>
        <v>1021.2</v>
      </c>
      <c r="AA66" s="14">
        <f>VLOOKUP(A:A,[1]TDSheet!$A:$AA,27,0)</f>
        <v>1148.8</v>
      </c>
      <c r="AB66" s="14">
        <f>VLOOKUP(A:A,[3]TDSheet!$A:$D,4,0)</f>
        <v>942</v>
      </c>
      <c r="AC66" s="14" t="str">
        <f>VLOOKUP(A:A,[1]TDSheet!$A:$AC,29,0)</f>
        <v>пл600</v>
      </c>
      <c r="AD66" s="14" t="str">
        <f>VLOOKUP(A:A,[1]TDSheet!$A:$AD,30,0)</f>
        <v>пл600</v>
      </c>
      <c r="AE66" s="14">
        <f t="shared" si="12"/>
        <v>420</v>
      </c>
      <c r="AF66" s="14"/>
      <c r="AG66" s="14"/>
      <c r="AH66" s="14"/>
    </row>
    <row r="67" spans="1:34" s="1" customFormat="1" ht="11.1" customHeight="1" outlineLevel="1" x14ac:dyDescent="0.2">
      <c r="A67" s="7" t="s">
        <v>68</v>
      </c>
      <c r="B67" s="7" t="s">
        <v>8</v>
      </c>
      <c r="C67" s="8">
        <v>359</v>
      </c>
      <c r="D67" s="8">
        <v>1951</v>
      </c>
      <c r="E67" s="8">
        <v>1534</v>
      </c>
      <c r="F67" s="8">
        <v>752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1538</v>
      </c>
      <c r="J67" s="14">
        <f t="shared" si="8"/>
        <v>-4</v>
      </c>
      <c r="K67" s="14">
        <f>VLOOKUP(A:A,[1]TDSheet!$A:$L,12,0)</f>
        <v>200</v>
      </c>
      <c r="L67" s="14">
        <f>VLOOKUP(A:A,[1]TDSheet!$A:$M,13,0)</f>
        <v>0</v>
      </c>
      <c r="M67" s="14">
        <f>VLOOKUP(A:A,[1]TDSheet!$A:$N,14,0)</f>
        <v>120</v>
      </c>
      <c r="N67" s="14">
        <f>VLOOKUP(A:A,[1]TDSheet!$A:$T,20,0)</f>
        <v>600</v>
      </c>
      <c r="O67" s="14"/>
      <c r="P67" s="14"/>
      <c r="Q67" s="14"/>
      <c r="R67" s="14"/>
      <c r="S67" s="14">
        <f t="shared" si="9"/>
        <v>306.8</v>
      </c>
      <c r="T67" s="16">
        <v>480</v>
      </c>
      <c r="U67" s="17">
        <f t="shared" si="10"/>
        <v>7.0143415906127764</v>
      </c>
      <c r="V67" s="14">
        <f t="shared" si="11"/>
        <v>2.4511082138200782</v>
      </c>
      <c r="W67" s="14"/>
      <c r="X67" s="14"/>
      <c r="Y67" s="14">
        <f>VLOOKUP(A:A,[1]TDSheet!$A:$Y,25,0)</f>
        <v>277.8</v>
      </c>
      <c r="Z67" s="14">
        <f>VLOOKUP(A:A,[1]TDSheet!$A:$Z,26,0)</f>
        <v>354.6</v>
      </c>
      <c r="AA67" s="14">
        <f>VLOOKUP(A:A,[1]TDSheet!$A:$AA,27,0)</f>
        <v>240</v>
      </c>
      <c r="AB67" s="14">
        <f>VLOOKUP(A:A,[3]TDSheet!$A:$D,4,0)</f>
        <v>228</v>
      </c>
      <c r="AC67" s="14" t="str">
        <f>VLOOKUP(A:A,[1]TDSheet!$A:$AC,29,0)</f>
        <v>плакат</v>
      </c>
      <c r="AD67" s="14" t="str">
        <f>VLOOKUP(A:A,[1]TDSheet!$A:$AD,30,0)</f>
        <v>плакат</v>
      </c>
      <c r="AE67" s="14">
        <f t="shared" si="12"/>
        <v>196.79999999999998</v>
      </c>
      <c r="AF67" s="14"/>
      <c r="AG67" s="14"/>
      <c r="AH67" s="14"/>
    </row>
    <row r="68" spans="1:34" s="1" customFormat="1" ht="11.1" customHeight="1" outlineLevel="1" x14ac:dyDescent="0.2">
      <c r="A68" s="7" t="s">
        <v>69</v>
      </c>
      <c r="B68" s="7" t="s">
        <v>8</v>
      </c>
      <c r="C68" s="8">
        <v>3109</v>
      </c>
      <c r="D68" s="8">
        <v>10572</v>
      </c>
      <c r="E68" s="18">
        <v>9026</v>
      </c>
      <c r="F68" s="18">
        <v>5250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8969</v>
      </c>
      <c r="J68" s="14">
        <f t="shared" si="8"/>
        <v>57</v>
      </c>
      <c r="K68" s="14">
        <f>VLOOKUP(A:A,[1]TDSheet!$A:$L,12,0)</f>
        <v>1800</v>
      </c>
      <c r="L68" s="14">
        <f>VLOOKUP(A:A,[1]TDSheet!$A:$M,13,0)</f>
        <v>0</v>
      </c>
      <c r="M68" s="14">
        <f>VLOOKUP(A:A,[1]TDSheet!$A:$N,14,0)</f>
        <v>500</v>
      </c>
      <c r="N68" s="14">
        <f>VLOOKUP(A:A,[1]TDSheet!$A:$T,20,0)</f>
        <v>4100</v>
      </c>
      <c r="O68" s="14"/>
      <c r="P68" s="14"/>
      <c r="Q68" s="14"/>
      <c r="R68" s="14"/>
      <c r="S68" s="14">
        <f t="shared" si="9"/>
        <v>1805.2</v>
      </c>
      <c r="T68" s="16">
        <v>1800</v>
      </c>
      <c r="U68" s="17">
        <f t="shared" si="10"/>
        <v>7.4506979836029243</v>
      </c>
      <c r="V68" s="14">
        <f t="shared" si="11"/>
        <v>2.9082650121870151</v>
      </c>
      <c r="W68" s="14"/>
      <c r="X68" s="14"/>
      <c r="Y68" s="14">
        <f>VLOOKUP(A:A,[1]TDSheet!$A:$Y,25,0)</f>
        <v>1701.2</v>
      </c>
      <c r="Z68" s="14">
        <f>VLOOKUP(A:A,[1]TDSheet!$A:$Z,26,0)</f>
        <v>1772</v>
      </c>
      <c r="AA68" s="14">
        <f>VLOOKUP(A:A,[1]TDSheet!$A:$AA,27,0)</f>
        <v>1654.6</v>
      </c>
      <c r="AB68" s="14">
        <f>VLOOKUP(A:A,[3]TDSheet!$A:$D,4,0)</f>
        <v>958</v>
      </c>
      <c r="AC68" s="14" t="str">
        <f>VLOOKUP(A:A,[1]TDSheet!$A:$AC,29,0)</f>
        <v>акция</v>
      </c>
      <c r="AD68" s="14" t="str">
        <f>VLOOKUP(A:A,[1]TDSheet!$A:$AD,30,0)</f>
        <v>акция</v>
      </c>
      <c r="AE68" s="14">
        <f t="shared" si="12"/>
        <v>738</v>
      </c>
      <c r="AF68" s="14"/>
      <c r="AG68" s="14"/>
      <c r="AH68" s="14"/>
    </row>
    <row r="69" spans="1:34" s="1" customFormat="1" ht="11.1" customHeight="1" outlineLevel="1" x14ac:dyDescent="0.2">
      <c r="A69" s="7" t="s">
        <v>70</v>
      </c>
      <c r="B69" s="7" t="s">
        <v>8</v>
      </c>
      <c r="C69" s="8">
        <v>814</v>
      </c>
      <c r="D69" s="8">
        <v>3997</v>
      </c>
      <c r="E69" s="8">
        <v>3163</v>
      </c>
      <c r="F69" s="8">
        <v>1547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3268</v>
      </c>
      <c r="J69" s="14">
        <f t="shared" si="8"/>
        <v>-105</v>
      </c>
      <c r="K69" s="14">
        <f>VLOOKUP(A:A,[1]TDSheet!$A:$L,12,0)</f>
        <v>800</v>
      </c>
      <c r="L69" s="14">
        <f>VLOOKUP(A:A,[1]TDSheet!$A:$M,13,0)</f>
        <v>0</v>
      </c>
      <c r="M69" s="14">
        <f>VLOOKUP(A:A,[1]TDSheet!$A:$N,14,0)</f>
        <v>300</v>
      </c>
      <c r="N69" s="14">
        <f>VLOOKUP(A:A,[1]TDSheet!$A:$T,20,0)</f>
        <v>1100</v>
      </c>
      <c r="O69" s="14"/>
      <c r="P69" s="14"/>
      <c r="Q69" s="14"/>
      <c r="R69" s="14"/>
      <c r="S69" s="14">
        <f t="shared" si="9"/>
        <v>632.6</v>
      </c>
      <c r="T69" s="16">
        <v>1000</v>
      </c>
      <c r="U69" s="17">
        <f t="shared" si="10"/>
        <v>7.5039519443566229</v>
      </c>
      <c r="V69" s="14">
        <f t="shared" si="11"/>
        <v>2.4454631678785961</v>
      </c>
      <c r="W69" s="14"/>
      <c r="X69" s="14"/>
      <c r="Y69" s="14">
        <f>VLOOKUP(A:A,[1]TDSheet!$A:$Y,25,0)</f>
        <v>545.20000000000005</v>
      </c>
      <c r="Z69" s="14">
        <f>VLOOKUP(A:A,[1]TDSheet!$A:$Z,26,0)</f>
        <v>626.79999999999995</v>
      </c>
      <c r="AA69" s="14">
        <f>VLOOKUP(A:A,[1]TDSheet!$A:$AA,27,0)</f>
        <v>566.20000000000005</v>
      </c>
      <c r="AB69" s="14">
        <f>VLOOKUP(A:A,[3]TDSheet!$A:$D,4,0)</f>
        <v>467</v>
      </c>
      <c r="AC69" s="14">
        <f>VLOOKUP(A:A,[1]TDSheet!$A:$AC,29,0)</f>
        <v>0</v>
      </c>
      <c r="AD69" s="14">
        <f>VLOOKUP(A:A,[1]TDSheet!$A:$AD,30,0)</f>
        <v>0</v>
      </c>
      <c r="AE69" s="14">
        <f t="shared" si="12"/>
        <v>410</v>
      </c>
      <c r="AF69" s="14"/>
      <c r="AG69" s="14"/>
      <c r="AH69" s="14"/>
    </row>
    <row r="70" spans="1:34" s="1" customFormat="1" ht="11.1" customHeight="1" outlineLevel="1" x14ac:dyDescent="0.2">
      <c r="A70" s="7" t="s">
        <v>71</v>
      </c>
      <c r="B70" s="7" t="s">
        <v>9</v>
      </c>
      <c r="C70" s="8">
        <v>7.47</v>
      </c>
      <c r="D70" s="8">
        <v>62.094999999999999</v>
      </c>
      <c r="E70" s="8">
        <v>51.2</v>
      </c>
      <c r="F70" s="8"/>
      <c r="G70" s="1">
        <f>VLOOKUP(A:A,[1]TDSheet!$A:$G,7,0)</f>
        <v>1</v>
      </c>
      <c r="H70" s="1">
        <f>VLOOKUP(A:A,[1]TDSheet!$A:$H,8,0)</f>
        <v>30</v>
      </c>
      <c r="I70" s="14">
        <f>VLOOKUP(A:A,[2]TDSheet!$A:$F,6,0)</f>
        <v>51</v>
      </c>
      <c r="J70" s="14">
        <f t="shared" si="8"/>
        <v>0.20000000000000284</v>
      </c>
      <c r="K70" s="14">
        <f>VLOOKUP(A:A,[1]TDSheet!$A:$L,12,0)</f>
        <v>10</v>
      </c>
      <c r="L70" s="14">
        <f>VLOOKUP(A:A,[1]TDSheet!$A:$M,13,0)</f>
        <v>0</v>
      </c>
      <c r="M70" s="14">
        <f>VLOOKUP(A:A,[1]TDSheet!$A:$N,14,0)</f>
        <v>0</v>
      </c>
      <c r="N70" s="14">
        <f>VLOOKUP(A:A,[1]TDSheet!$A:$T,20,0)</f>
        <v>40</v>
      </c>
      <c r="O70" s="14"/>
      <c r="P70" s="14"/>
      <c r="Q70" s="14"/>
      <c r="R70" s="14"/>
      <c r="S70" s="14">
        <f t="shared" si="9"/>
        <v>10.24</v>
      </c>
      <c r="T70" s="16">
        <v>20</v>
      </c>
      <c r="U70" s="17">
        <f t="shared" si="10"/>
        <v>6.8359375</v>
      </c>
      <c r="V70" s="14">
        <f t="shared" si="11"/>
        <v>0</v>
      </c>
      <c r="W70" s="14"/>
      <c r="X70" s="14"/>
      <c r="Y70" s="14">
        <f>VLOOKUP(A:A,[1]TDSheet!$A:$Y,25,0)</f>
        <v>5.3810000000000002</v>
      </c>
      <c r="Z70" s="14">
        <f>VLOOKUP(A:A,[1]TDSheet!$A:$Z,26,0)</f>
        <v>5.9950000000000001</v>
      </c>
      <c r="AA70" s="14">
        <f>VLOOKUP(A:A,[1]TDSheet!$A:$AA,27,0)</f>
        <v>4.149</v>
      </c>
      <c r="AB70" s="14">
        <v>0</v>
      </c>
      <c r="AC70" s="14" t="str">
        <f>VLOOKUP(A:A,[1]TDSheet!$A:$AC,29,0)</f>
        <v>костик</v>
      </c>
      <c r="AD70" s="14" t="str">
        <f>VLOOKUP(A:A,[1]TDSheet!$A:$AD,30,0)</f>
        <v>увел</v>
      </c>
      <c r="AE70" s="14">
        <f t="shared" si="12"/>
        <v>20</v>
      </c>
      <c r="AF70" s="14"/>
      <c r="AG70" s="14"/>
      <c r="AH70" s="14"/>
    </row>
    <row r="71" spans="1:34" s="1" customFormat="1" ht="11.1" customHeight="1" outlineLevel="1" x14ac:dyDescent="0.2">
      <c r="A71" s="7" t="s">
        <v>72</v>
      </c>
      <c r="B71" s="7" t="s">
        <v>8</v>
      </c>
      <c r="C71" s="8">
        <v>132</v>
      </c>
      <c r="D71" s="8">
        <v>223</v>
      </c>
      <c r="E71" s="8">
        <v>251</v>
      </c>
      <c r="F71" s="8">
        <v>82</v>
      </c>
      <c r="G71" s="1">
        <f>VLOOKUP(A:A,[1]TDSheet!$A:$G,7,0)</f>
        <v>0.41</v>
      </c>
      <c r="H71" s="1" t="e">
        <f>VLOOKUP(A:A,[1]TDSheet!$A:$H,8,0)</f>
        <v>#N/A</v>
      </c>
      <c r="I71" s="14">
        <f>VLOOKUP(A:A,[2]TDSheet!$A:$F,6,0)</f>
        <v>274</v>
      </c>
      <c r="J71" s="14">
        <f t="shared" si="8"/>
        <v>-23</v>
      </c>
      <c r="K71" s="14">
        <f>VLOOKUP(A:A,[1]TDSheet!$A:$L,12,0)</f>
        <v>40</v>
      </c>
      <c r="L71" s="14">
        <f>VLOOKUP(A:A,[1]TDSheet!$A:$M,13,0)</f>
        <v>0</v>
      </c>
      <c r="M71" s="14">
        <f>VLOOKUP(A:A,[1]TDSheet!$A:$N,14,0)</f>
        <v>40</v>
      </c>
      <c r="N71" s="14">
        <f>VLOOKUP(A:A,[1]TDSheet!$A:$T,20,0)</f>
        <v>120</v>
      </c>
      <c r="O71" s="14"/>
      <c r="P71" s="14"/>
      <c r="Q71" s="14"/>
      <c r="R71" s="14"/>
      <c r="S71" s="14">
        <f t="shared" si="9"/>
        <v>50.2</v>
      </c>
      <c r="T71" s="16">
        <v>80</v>
      </c>
      <c r="U71" s="17">
        <f t="shared" si="10"/>
        <v>7.2111553784860556</v>
      </c>
      <c r="V71" s="14">
        <f t="shared" si="11"/>
        <v>1.6334661354581672</v>
      </c>
      <c r="W71" s="14"/>
      <c r="X71" s="14"/>
      <c r="Y71" s="14">
        <f>VLOOKUP(A:A,[1]TDSheet!$A:$Y,25,0)</f>
        <v>65.400000000000006</v>
      </c>
      <c r="Z71" s="14">
        <f>VLOOKUP(A:A,[1]TDSheet!$A:$Z,26,0)</f>
        <v>53.6</v>
      </c>
      <c r="AA71" s="14">
        <f>VLOOKUP(A:A,[1]TDSheet!$A:$AA,27,0)</f>
        <v>48.2</v>
      </c>
      <c r="AB71" s="14">
        <f>VLOOKUP(A:A,[3]TDSheet!$A:$D,4,0)</f>
        <v>31</v>
      </c>
      <c r="AC71" s="14" t="str">
        <f>VLOOKUP(A:A,[1]TDSheet!$A:$AC,29,0)</f>
        <v>увел</v>
      </c>
      <c r="AD71" s="14" t="str">
        <f>VLOOKUP(A:A,[1]TDSheet!$A:$AD,30,0)</f>
        <v>увел</v>
      </c>
      <c r="AE71" s="14">
        <f t="shared" si="12"/>
        <v>32.799999999999997</v>
      </c>
      <c r="AF71" s="14"/>
      <c r="AG71" s="14"/>
      <c r="AH71" s="14"/>
    </row>
    <row r="72" spans="1:34" s="1" customFormat="1" ht="11.1" customHeight="1" outlineLevel="1" x14ac:dyDescent="0.2">
      <c r="A72" s="7" t="s">
        <v>73</v>
      </c>
      <c r="B72" s="7" t="s">
        <v>8</v>
      </c>
      <c r="C72" s="8">
        <v>71</v>
      </c>
      <c r="D72" s="8">
        <v>1327</v>
      </c>
      <c r="E72" s="8">
        <v>879</v>
      </c>
      <c r="F72" s="8">
        <v>497</v>
      </c>
      <c r="G72" s="1">
        <f>VLOOKUP(A:A,[1]TDSheet!$A:$G,7,0)</f>
        <v>0.36</v>
      </c>
      <c r="H72" s="1" t="e">
        <f>VLOOKUP(A:A,[1]TDSheet!$A:$H,8,0)</f>
        <v>#N/A</v>
      </c>
      <c r="I72" s="14">
        <f>VLOOKUP(A:A,[2]TDSheet!$A:$F,6,0)</f>
        <v>897</v>
      </c>
      <c r="J72" s="14">
        <f t="shared" ref="J72:J104" si="13">E72-I72</f>
        <v>-18</v>
      </c>
      <c r="K72" s="14">
        <f>VLOOKUP(A:A,[1]TDSheet!$A:$L,12,0)</f>
        <v>150</v>
      </c>
      <c r="L72" s="14">
        <f>VLOOKUP(A:A,[1]TDSheet!$A:$M,13,0)</f>
        <v>0</v>
      </c>
      <c r="M72" s="14">
        <f>VLOOKUP(A:A,[1]TDSheet!$A:$N,14,0)</f>
        <v>30</v>
      </c>
      <c r="N72" s="14">
        <f>VLOOKUP(A:A,[1]TDSheet!$A:$T,20,0)</f>
        <v>480</v>
      </c>
      <c r="O72" s="14"/>
      <c r="P72" s="14"/>
      <c r="Q72" s="14"/>
      <c r="R72" s="14"/>
      <c r="S72" s="14">
        <f t="shared" ref="S72:S104" si="14">E72/5</f>
        <v>175.8</v>
      </c>
      <c r="T72" s="16">
        <v>120</v>
      </c>
      <c r="U72" s="17">
        <f t="shared" ref="U72:U104" si="15">(F72+K72+L72+M72+N72+T72)/S72</f>
        <v>7.2639362912400447</v>
      </c>
      <c r="V72" s="14">
        <f t="shared" ref="V72:V104" si="16">F72/S72</f>
        <v>2.8270762229806596</v>
      </c>
      <c r="W72" s="14"/>
      <c r="X72" s="14"/>
      <c r="Y72" s="14">
        <f>VLOOKUP(A:A,[1]TDSheet!$A:$Y,25,0)</f>
        <v>120.2</v>
      </c>
      <c r="Z72" s="14">
        <f>VLOOKUP(A:A,[1]TDSheet!$A:$Z,26,0)</f>
        <v>163.4</v>
      </c>
      <c r="AA72" s="14">
        <f>VLOOKUP(A:A,[1]TDSheet!$A:$AA,27,0)</f>
        <v>150.6</v>
      </c>
      <c r="AB72" s="14">
        <f>VLOOKUP(A:A,[3]TDSheet!$A:$D,4,0)</f>
        <v>127</v>
      </c>
      <c r="AC72" s="14" t="str">
        <f>VLOOKUP(A:A,[1]TDSheet!$A:$AC,29,0)</f>
        <v>к720</v>
      </c>
      <c r="AD72" s="14" t="str">
        <f>VLOOKUP(A:A,[1]TDSheet!$A:$AD,30,0)</f>
        <v>к720</v>
      </c>
      <c r="AE72" s="14">
        <f t="shared" ref="AE72:AE104" si="17">T72*G72</f>
        <v>43.199999999999996</v>
      </c>
      <c r="AF72" s="14"/>
      <c r="AG72" s="14"/>
      <c r="AH72" s="14"/>
    </row>
    <row r="73" spans="1:34" s="1" customFormat="1" ht="11.1" customHeight="1" outlineLevel="1" x14ac:dyDescent="0.2">
      <c r="A73" s="7" t="s">
        <v>74</v>
      </c>
      <c r="B73" s="7" t="s">
        <v>9</v>
      </c>
      <c r="C73" s="8">
        <v>12.558</v>
      </c>
      <c r="D73" s="8">
        <v>79.891000000000005</v>
      </c>
      <c r="E73" s="8">
        <v>48.039000000000001</v>
      </c>
      <c r="F73" s="8">
        <v>36.488999999999997</v>
      </c>
      <c r="G73" s="1">
        <f>VLOOKUP(A:A,[1]TDSheet!$A:$G,7,0)</f>
        <v>1</v>
      </c>
      <c r="H73" s="1" t="e">
        <f>VLOOKUP(A:A,[1]TDSheet!$A:$H,8,0)</f>
        <v>#N/A</v>
      </c>
      <c r="I73" s="14">
        <f>VLOOKUP(A:A,[2]TDSheet!$A:$F,6,0)</f>
        <v>44.5</v>
      </c>
      <c r="J73" s="14">
        <f t="shared" si="13"/>
        <v>3.5390000000000015</v>
      </c>
      <c r="K73" s="14">
        <f>VLOOKUP(A:A,[1]TDSheet!$A:$L,12,0)</f>
        <v>10</v>
      </c>
      <c r="L73" s="14">
        <f>VLOOKUP(A:A,[1]TDSheet!$A:$M,13,0)</f>
        <v>0</v>
      </c>
      <c r="M73" s="14">
        <f>VLOOKUP(A:A,[1]TDSheet!$A:$N,14,0)</f>
        <v>0</v>
      </c>
      <c r="N73" s="14">
        <f>VLOOKUP(A:A,[1]TDSheet!$A:$T,20,0)</f>
        <v>30</v>
      </c>
      <c r="O73" s="14"/>
      <c r="P73" s="14"/>
      <c r="Q73" s="14"/>
      <c r="R73" s="14"/>
      <c r="S73" s="14">
        <f t="shared" si="14"/>
        <v>9.607800000000001</v>
      </c>
      <c r="T73" s="16"/>
      <c r="U73" s="17">
        <f t="shared" si="15"/>
        <v>7.9611357438747676</v>
      </c>
      <c r="V73" s="14">
        <f t="shared" si="16"/>
        <v>3.7978517454568155</v>
      </c>
      <c r="W73" s="14"/>
      <c r="X73" s="14"/>
      <c r="Y73" s="14">
        <f>VLOOKUP(A:A,[1]TDSheet!$A:$Y,25,0)</f>
        <v>8.7897999999999996</v>
      </c>
      <c r="Z73" s="14">
        <f>VLOOKUP(A:A,[1]TDSheet!$A:$Z,26,0)</f>
        <v>9.4168000000000003</v>
      </c>
      <c r="AA73" s="14">
        <f>VLOOKUP(A:A,[1]TDSheet!$A:$AA,27,0)</f>
        <v>10.6266</v>
      </c>
      <c r="AB73" s="14">
        <f>VLOOKUP(A:A,[3]TDSheet!$A:$D,4,0)</f>
        <v>9.8160000000000007</v>
      </c>
      <c r="AC73" s="14" t="e">
        <f>VLOOKUP(A:A,[1]TDSheet!$A:$AC,29,0)</f>
        <v>#N/A</v>
      </c>
      <c r="AD73" s="14" t="e">
        <f>VLOOKUP(A:A,[1]TDSheet!$A:$AD,30,0)</f>
        <v>#N/A</v>
      </c>
      <c r="AE73" s="14">
        <f t="shared" si="17"/>
        <v>0</v>
      </c>
      <c r="AF73" s="14"/>
      <c r="AG73" s="14"/>
      <c r="AH73" s="14"/>
    </row>
    <row r="74" spans="1:34" s="1" customFormat="1" ht="11.1" customHeight="1" outlineLevel="1" x14ac:dyDescent="0.2">
      <c r="A74" s="7" t="s">
        <v>75</v>
      </c>
      <c r="B74" s="7" t="s">
        <v>8</v>
      </c>
      <c r="C74" s="8">
        <v>60</v>
      </c>
      <c r="D74" s="8">
        <v>184</v>
      </c>
      <c r="E74" s="8">
        <v>204</v>
      </c>
      <c r="F74" s="8">
        <v>32</v>
      </c>
      <c r="G74" s="1">
        <f>VLOOKUP(A:A,[1]TDSheet!$A:$G,7,0)</f>
        <v>0.41</v>
      </c>
      <c r="H74" s="1" t="e">
        <f>VLOOKUP(A:A,[1]TDSheet!$A:$H,8,0)</f>
        <v>#N/A</v>
      </c>
      <c r="I74" s="14">
        <f>VLOOKUP(A:A,[2]TDSheet!$A:$F,6,0)</f>
        <v>207</v>
      </c>
      <c r="J74" s="14">
        <f t="shared" si="13"/>
        <v>-3</v>
      </c>
      <c r="K74" s="14">
        <f>VLOOKUP(A:A,[1]TDSheet!$A:$L,12,0)</f>
        <v>30</v>
      </c>
      <c r="L74" s="14">
        <f>VLOOKUP(A:A,[1]TDSheet!$A:$M,13,0)</f>
        <v>0</v>
      </c>
      <c r="M74" s="14">
        <f>VLOOKUP(A:A,[1]TDSheet!$A:$N,14,0)</f>
        <v>30</v>
      </c>
      <c r="N74" s="14">
        <f>VLOOKUP(A:A,[1]TDSheet!$A:$T,20,0)</f>
        <v>120</v>
      </c>
      <c r="O74" s="14"/>
      <c r="P74" s="14"/>
      <c r="Q74" s="14"/>
      <c r="R74" s="14"/>
      <c r="S74" s="14">
        <f t="shared" si="14"/>
        <v>40.799999999999997</v>
      </c>
      <c r="T74" s="16">
        <v>60</v>
      </c>
      <c r="U74" s="17">
        <f t="shared" si="15"/>
        <v>6.666666666666667</v>
      </c>
      <c r="V74" s="14">
        <f t="shared" si="16"/>
        <v>0.78431372549019618</v>
      </c>
      <c r="W74" s="14"/>
      <c r="X74" s="14"/>
      <c r="Y74" s="14">
        <f>VLOOKUP(A:A,[1]TDSheet!$A:$Y,25,0)</f>
        <v>17</v>
      </c>
      <c r="Z74" s="14">
        <f>VLOOKUP(A:A,[1]TDSheet!$A:$Z,26,0)</f>
        <v>34</v>
      </c>
      <c r="AA74" s="14">
        <f>VLOOKUP(A:A,[1]TDSheet!$A:$AA,27,0)</f>
        <v>18.2</v>
      </c>
      <c r="AB74" s="14">
        <f>VLOOKUP(A:A,[3]TDSheet!$A:$D,4,0)</f>
        <v>31</v>
      </c>
      <c r="AC74" s="14" t="str">
        <f>VLOOKUP(A:A,[1]TDSheet!$A:$AC,29,0)</f>
        <v>костик</v>
      </c>
      <c r="AD74" s="14" t="str">
        <f>VLOOKUP(A:A,[1]TDSheet!$A:$AD,30,0)</f>
        <v>увел</v>
      </c>
      <c r="AE74" s="14">
        <f t="shared" si="17"/>
        <v>24.599999999999998</v>
      </c>
      <c r="AF74" s="14"/>
      <c r="AG74" s="14"/>
      <c r="AH74" s="14"/>
    </row>
    <row r="75" spans="1:34" s="1" customFormat="1" ht="11.1" customHeight="1" outlineLevel="1" x14ac:dyDescent="0.2">
      <c r="A75" s="7" t="s">
        <v>76</v>
      </c>
      <c r="B75" s="7" t="s">
        <v>8</v>
      </c>
      <c r="C75" s="8">
        <v>139</v>
      </c>
      <c r="D75" s="8">
        <v>927</v>
      </c>
      <c r="E75" s="8">
        <v>657</v>
      </c>
      <c r="F75" s="8">
        <v>390</v>
      </c>
      <c r="G75" s="1">
        <f>VLOOKUP(A:A,[1]TDSheet!$A:$G,7,0)</f>
        <v>0.28000000000000003</v>
      </c>
      <c r="H75" s="1" t="e">
        <f>VLOOKUP(A:A,[1]TDSheet!$A:$H,8,0)</f>
        <v>#N/A</v>
      </c>
      <c r="I75" s="14">
        <f>VLOOKUP(A:A,[2]TDSheet!$A:$F,6,0)</f>
        <v>668</v>
      </c>
      <c r="J75" s="14">
        <f t="shared" si="13"/>
        <v>-11</v>
      </c>
      <c r="K75" s="14">
        <f>VLOOKUP(A:A,[1]TDSheet!$A:$L,12,0)</f>
        <v>120</v>
      </c>
      <c r="L75" s="14">
        <f>VLOOKUP(A:A,[1]TDSheet!$A:$M,13,0)</f>
        <v>0</v>
      </c>
      <c r="M75" s="14">
        <f>VLOOKUP(A:A,[1]TDSheet!$A:$N,14,0)</f>
        <v>0</v>
      </c>
      <c r="N75" s="14">
        <f>VLOOKUP(A:A,[1]TDSheet!$A:$T,20,0)</f>
        <v>240</v>
      </c>
      <c r="O75" s="14"/>
      <c r="P75" s="14"/>
      <c r="Q75" s="14"/>
      <c r="R75" s="14"/>
      <c r="S75" s="14">
        <f t="shared" si="14"/>
        <v>131.4</v>
      </c>
      <c r="T75" s="16">
        <v>280</v>
      </c>
      <c r="U75" s="17">
        <f t="shared" si="15"/>
        <v>7.8386605783866052</v>
      </c>
      <c r="V75" s="14">
        <f t="shared" si="16"/>
        <v>2.968036529680365</v>
      </c>
      <c r="W75" s="14"/>
      <c r="X75" s="14"/>
      <c r="Y75" s="14">
        <f>VLOOKUP(A:A,[1]TDSheet!$A:$Y,25,0)</f>
        <v>131.19999999999999</v>
      </c>
      <c r="Z75" s="14">
        <f>VLOOKUP(A:A,[1]TDSheet!$A:$Z,26,0)</f>
        <v>118.8</v>
      </c>
      <c r="AA75" s="14">
        <f>VLOOKUP(A:A,[1]TDSheet!$A:$AA,27,0)</f>
        <v>122.4</v>
      </c>
      <c r="AB75" s="14">
        <f>VLOOKUP(A:A,[3]TDSheet!$A:$D,4,0)</f>
        <v>114</v>
      </c>
      <c r="AC75" s="14" t="str">
        <f>VLOOKUP(A:A,[1]TDSheet!$A:$AC,29,0)</f>
        <v>м10з</v>
      </c>
      <c r="AD75" s="14" t="str">
        <f>VLOOKUP(A:A,[1]TDSheet!$A:$AD,30,0)</f>
        <v>м10з</v>
      </c>
      <c r="AE75" s="14">
        <f t="shared" si="17"/>
        <v>78.400000000000006</v>
      </c>
      <c r="AF75" s="14"/>
      <c r="AG75" s="14"/>
      <c r="AH75" s="14"/>
    </row>
    <row r="76" spans="1:34" s="1" customFormat="1" ht="11.1" customHeight="1" outlineLevel="1" x14ac:dyDescent="0.2">
      <c r="A76" s="7" t="s">
        <v>77</v>
      </c>
      <c r="B76" s="7" t="s">
        <v>8</v>
      </c>
      <c r="C76" s="8">
        <v>294</v>
      </c>
      <c r="D76" s="8">
        <v>2102</v>
      </c>
      <c r="E76" s="8">
        <v>1450</v>
      </c>
      <c r="F76" s="8">
        <v>922</v>
      </c>
      <c r="G76" s="1">
        <f>VLOOKUP(A:A,[1]TDSheet!$A:$G,7,0)</f>
        <v>0.4</v>
      </c>
      <c r="H76" s="1" t="e">
        <f>VLOOKUP(A:A,[1]TDSheet!$A:$H,8,0)</f>
        <v>#N/A</v>
      </c>
      <c r="I76" s="14">
        <f>VLOOKUP(A:A,[2]TDSheet!$A:$F,6,0)</f>
        <v>1461</v>
      </c>
      <c r="J76" s="14">
        <f t="shared" si="13"/>
        <v>-11</v>
      </c>
      <c r="K76" s="14">
        <f>VLOOKUP(A:A,[1]TDSheet!$A:$L,12,0)</f>
        <v>280</v>
      </c>
      <c r="L76" s="14">
        <f>VLOOKUP(A:A,[1]TDSheet!$A:$M,13,0)</f>
        <v>0</v>
      </c>
      <c r="M76" s="14">
        <f>VLOOKUP(A:A,[1]TDSheet!$A:$N,14,0)</f>
        <v>0</v>
      </c>
      <c r="N76" s="14">
        <f>VLOOKUP(A:A,[1]TDSheet!$A:$T,20,0)</f>
        <v>600</v>
      </c>
      <c r="O76" s="14"/>
      <c r="P76" s="14"/>
      <c r="Q76" s="14"/>
      <c r="R76" s="14"/>
      <c r="S76" s="14">
        <f t="shared" si="14"/>
        <v>290</v>
      </c>
      <c r="T76" s="16">
        <v>240</v>
      </c>
      <c r="U76" s="17">
        <f t="shared" si="15"/>
        <v>7.0413793103448272</v>
      </c>
      <c r="V76" s="14">
        <f t="shared" si="16"/>
        <v>3.1793103448275861</v>
      </c>
      <c r="W76" s="14"/>
      <c r="X76" s="14"/>
      <c r="Y76" s="14">
        <f>VLOOKUP(A:A,[1]TDSheet!$A:$Y,25,0)</f>
        <v>248.6</v>
      </c>
      <c r="Z76" s="14">
        <f>VLOOKUP(A:A,[1]TDSheet!$A:$Z,26,0)</f>
        <v>290.2</v>
      </c>
      <c r="AA76" s="14">
        <f>VLOOKUP(A:A,[1]TDSheet!$A:$AA,27,0)</f>
        <v>286.60000000000002</v>
      </c>
      <c r="AB76" s="14">
        <f>VLOOKUP(A:A,[3]TDSheet!$A:$D,4,0)</f>
        <v>147</v>
      </c>
      <c r="AC76" s="14" t="str">
        <f>VLOOKUP(A:A,[1]TDSheet!$A:$AC,29,0)</f>
        <v>м122з</v>
      </c>
      <c r="AD76" s="14" t="str">
        <f>VLOOKUP(A:A,[1]TDSheet!$A:$AD,30,0)</f>
        <v>м122з</v>
      </c>
      <c r="AE76" s="14">
        <f t="shared" si="17"/>
        <v>96</v>
      </c>
      <c r="AF76" s="14"/>
      <c r="AG76" s="14"/>
      <c r="AH76" s="14"/>
    </row>
    <row r="77" spans="1:34" s="1" customFormat="1" ht="11.1" customHeight="1" outlineLevel="1" x14ac:dyDescent="0.2">
      <c r="A77" s="7" t="s">
        <v>78</v>
      </c>
      <c r="B77" s="7" t="s">
        <v>8</v>
      </c>
      <c r="C77" s="8">
        <v>141</v>
      </c>
      <c r="D77" s="8">
        <v>611</v>
      </c>
      <c r="E77" s="8">
        <v>466</v>
      </c>
      <c r="F77" s="8">
        <v>281</v>
      </c>
      <c r="G77" s="1">
        <f>VLOOKUP(A:A,[1]TDSheet!$A:$G,7,0)</f>
        <v>0.33</v>
      </c>
      <c r="H77" s="1" t="e">
        <f>VLOOKUP(A:A,[1]TDSheet!$A:$H,8,0)</f>
        <v>#N/A</v>
      </c>
      <c r="I77" s="14">
        <f>VLOOKUP(A:A,[2]TDSheet!$A:$F,6,0)</f>
        <v>473</v>
      </c>
      <c r="J77" s="14">
        <f t="shared" si="13"/>
        <v>-7</v>
      </c>
      <c r="K77" s="14">
        <f>VLOOKUP(A:A,[1]TDSheet!$A:$L,12,0)</f>
        <v>120</v>
      </c>
      <c r="L77" s="14">
        <f>VLOOKUP(A:A,[1]TDSheet!$A:$M,13,0)</f>
        <v>0</v>
      </c>
      <c r="M77" s="14">
        <f>VLOOKUP(A:A,[1]TDSheet!$A:$N,14,0)</f>
        <v>0</v>
      </c>
      <c r="N77" s="14">
        <f>VLOOKUP(A:A,[1]TDSheet!$A:$T,20,0)</f>
        <v>280</v>
      </c>
      <c r="O77" s="14"/>
      <c r="P77" s="14"/>
      <c r="Q77" s="14"/>
      <c r="R77" s="14"/>
      <c r="S77" s="14">
        <f t="shared" si="14"/>
        <v>93.2</v>
      </c>
      <c r="T77" s="16">
        <v>80</v>
      </c>
      <c r="U77" s="17">
        <f t="shared" si="15"/>
        <v>8.1652360515021449</v>
      </c>
      <c r="V77" s="14">
        <f t="shared" si="16"/>
        <v>3.0150214592274676</v>
      </c>
      <c r="W77" s="14"/>
      <c r="X77" s="14"/>
      <c r="Y77" s="14">
        <f>VLOOKUP(A:A,[1]TDSheet!$A:$Y,25,0)</f>
        <v>76</v>
      </c>
      <c r="Z77" s="14">
        <f>VLOOKUP(A:A,[1]TDSheet!$A:$Z,26,0)</f>
        <v>91.8</v>
      </c>
      <c r="AA77" s="14">
        <f>VLOOKUP(A:A,[1]TDSheet!$A:$AA,27,0)</f>
        <v>86</v>
      </c>
      <c r="AB77" s="14">
        <f>VLOOKUP(A:A,[3]TDSheet!$A:$D,4,0)</f>
        <v>74</v>
      </c>
      <c r="AC77" s="14" t="str">
        <f>VLOOKUP(A:A,[1]TDSheet!$A:$AC,29,0)</f>
        <v>костик</v>
      </c>
      <c r="AD77" s="14" t="str">
        <f>VLOOKUP(A:A,[1]TDSheet!$A:$AD,30,0)</f>
        <v>костик</v>
      </c>
      <c r="AE77" s="14">
        <f t="shared" si="17"/>
        <v>26.400000000000002</v>
      </c>
      <c r="AF77" s="14"/>
      <c r="AG77" s="14"/>
      <c r="AH77" s="14"/>
    </row>
    <row r="78" spans="1:34" s="1" customFormat="1" ht="11.1" customHeight="1" outlineLevel="1" x14ac:dyDescent="0.2">
      <c r="A78" s="7" t="s">
        <v>79</v>
      </c>
      <c r="B78" s="7" t="s">
        <v>8</v>
      </c>
      <c r="C78" s="8">
        <v>100</v>
      </c>
      <c r="D78" s="8">
        <v>724</v>
      </c>
      <c r="E78" s="8">
        <v>410</v>
      </c>
      <c r="F78" s="8">
        <v>412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413</v>
      </c>
      <c r="J78" s="14">
        <f t="shared" si="13"/>
        <v>-3</v>
      </c>
      <c r="K78" s="14">
        <f>VLOOKUP(A:A,[1]TDSheet!$A:$L,12,0)</f>
        <v>120</v>
      </c>
      <c r="L78" s="14">
        <f>VLOOKUP(A:A,[1]TDSheet!$A:$M,13,0)</f>
        <v>0</v>
      </c>
      <c r="M78" s="14">
        <f>VLOOKUP(A:A,[1]TDSheet!$A:$N,14,0)</f>
        <v>0</v>
      </c>
      <c r="N78" s="14">
        <f>VLOOKUP(A:A,[1]TDSheet!$A:$T,20,0)</f>
        <v>120</v>
      </c>
      <c r="O78" s="14"/>
      <c r="P78" s="14"/>
      <c r="Q78" s="14"/>
      <c r="R78" s="14"/>
      <c r="S78" s="14">
        <f t="shared" si="14"/>
        <v>82</v>
      </c>
      <c r="T78" s="16"/>
      <c r="U78" s="17">
        <f t="shared" si="15"/>
        <v>7.9512195121951219</v>
      </c>
      <c r="V78" s="14">
        <f t="shared" si="16"/>
        <v>5.024390243902439</v>
      </c>
      <c r="W78" s="14"/>
      <c r="X78" s="14"/>
      <c r="Y78" s="14">
        <f>VLOOKUP(A:A,[1]TDSheet!$A:$Y,25,0)</f>
        <v>61.6</v>
      </c>
      <c r="Z78" s="14">
        <f>VLOOKUP(A:A,[1]TDSheet!$A:$Z,26,0)</f>
        <v>98.4</v>
      </c>
      <c r="AA78" s="14">
        <f>VLOOKUP(A:A,[1]TDSheet!$A:$AA,27,0)</f>
        <v>65.599999999999994</v>
      </c>
      <c r="AB78" s="14">
        <f>VLOOKUP(A:A,[3]TDSheet!$A:$D,4,0)</f>
        <v>61</v>
      </c>
      <c r="AC78" s="14" t="str">
        <f>VLOOKUP(A:A,[1]TDSheet!$A:$AC,29,0)</f>
        <v>костик</v>
      </c>
      <c r="AD78" s="14" t="str">
        <f>VLOOKUP(A:A,[1]TDSheet!$A:$AD,30,0)</f>
        <v>костик</v>
      </c>
      <c r="AE78" s="14">
        <f t="shared" si="17"/>
        <v>0</v>
      </c>
      <c r="AF78" s="14"/>
      <c r="AG78" s="14"/>
      <c r="AH78" s="14"/>
    </row>
    <row r="79" spans="1:34" s="1" customFormat="1" ht="11.1" customHeight="1" outlineLevel="1" x14ac:dyDescent="0.2">
      <c r="A79" s="7" t="s">
        <v>80</v>
      </c>
      <c r="B79" s="7" t="s">
        <v>8</v>
      </c>
      <c r="C79" s="8">
        <v>61</v>
      </c>
      <c r="D79" s="8">
        <v>483</v>
      </c>
      <c r="E79" s="8">
        <v>422</v>
      </c>
      <c r="F79" s="8">
        <v>113</v>
      </c>
      <c r="G79" s="1">
        <f>VLOOKUP(A:A,[1]TDSheet!$A:$G,7,0)</f>
        <v>0.33</v>
      </c>
      <c r="H79" s="1" t="e">
        <f>VLOOKUP(A:A,[1]TDSheet!$A:$H,8,0)</f>
        <v>#N/A</v>
      </c>
      <c r="I79" s="14">
        <f>VLOOKUP(A:A,[2]TDSheet!$A:$F,6,0)</f>
        <v>430</v>
      </c>
      <c r="J79" s="14">
        <f t="shared" si="13"/>
        <v>-8</v>
      </c>
      <c r="K79" s="14">
        <f>VLOOKUP(A:A,[1]TDSheet!$A:$L,12,0)</f>
        <v>80</v>
      </c>
      <c r="L79" s="14">
        <f>VLOOKUP(A:A,[1]TDSheet!$A:$M,13,0)</f>
        <v>0</v>
      </c>
      <c r="M79" s="14">
        <f>VLOOKUP(A:A,[1]TDSheet!$A:$N,14,0)</f>
        <v>80</v>
      </c>
      <c r="N79" s="14">
        <f>VLOOKUP(A:A,[1]TDSheet!$A:$T,20,0)</f>
        <v>280</v>
      </c>
      <c r="O79" s="14"/>
      <c r="P79" s="14"/>
      <c r="Q79" s="14"/>
      <c r="R79" s="14"/>
      <c r="S79" s="14">
        <f t="shared" si="14"/>
        <v>84.4</v>
      </c>
      <c r="T79" s="16">
        <v>120</v>
      </c>
      <c r="U79" s="17">
        <f t="shared" si="15"/>
        <v>7.9739336492890986</v>
      </c>
      <c r="V79" s="14">
        <f t="shared" si="16"/>
        <v>1.3388625592417061</v>
      </c>
      <c r="W79" s="14"/>
      <c r="X79" s="14"/>
      <c r="Y79" s="14">
        <f>VLOOKUP(A:A,[1]TDSheet!$A:$Y,25,0)</f>
        <v>41.4</v>
      </c>
      <c r="Z79" s="14">
        <f>VLOOKUP(A:A,[1]TDSheet!$A:$Z,26,0)</f>
        <v>80.400000000000006</v>
      </c>
      <c r="AA79" s="14">
        <f>VLOOKUP(A:A,[1]TDSheet!$A:$AA,27,0)</f>
        <v>53.6</v>
      </c>
      <c r="AB79" s="14">
        <f>VLOOKUP(A:A,[3]TDSheet!$A:$D,4,0)</f>
        <v>98</v>
      </c>
      <c r="AC79" s="14" t="str">
        <f>VLOOKUP(A:A,[1]TDSheet!$A:$AC,29,0)</f>
        <v>костик</v>
      </c>
      <c r="AD79" s="14" t="str">
        <f>VLOOKUP(A:A,[1]TDSheet!$A:$AD,30,0)</f>
        <v>костик</v>
      </c>
      <c r="AE79" s="14">
        <f t="shared" si="17"/>
        <v>39.6</v>
      </c>
      <c r="AF79" s="14"/>
      <c r="AG79" s="14"/>
      <c r="AH79" s="14"/>
    </row>
    <row r="80" spans="1:34" s="1" customFormat="1" ht="11.1" customHeight="1" outlineLevel="1" x14ac:dyDescent="0.2">
      <c r="A80" s="7" t="s">
        <v>81</v>
      </c>
      <c r="B80" s="7" t="s">
        <v>8</v>
      </c>
      <c r="C80" s="8">
        <v>97</v>
      </c>
      <c r="D80" s="8">
        <v>1257</v>
      </c>
      <c r="E80" s="8">
        <v>853</v>
      </c>
      <c r="F80" s="8">
        <v>489</v>
      </c>
      <c r="G80" s="1">
        <f>VLOOKUP(A:A,[1]TDSheet!$A:$G,7,0)</f>
        <v>0.33</v>
      </c>
      <c r="H80" s="1" t="e">
        <f>VLOOKUP(A:A,[1]TDSheet!$A:$H,8,0)</f>
        <v>#N/A</v>
      </c>
      <c r="I80" s="14">
        <f>VLOOKUP(A:A,[2]TDSheet!$A:$F,6,0)</f>
        <v>864</v>
      </c>
      <c r="J80" s="14">
        <f t="shared" si="13"/>
        <v>-11</v>
      </c>
      <c r="K80" s="14">
        <f>VLOOKUP(A:A,[1]TDSheet!$A:$L,12,0)</f>
        <v>200</v>
      </c>
      <c r="L80" s="14">
        <f>VLOOKUP(A:A,[1]TDSheet!$A:$M,13,0)</f>
        <v>0</v>
      </c>
      <c r="M80" s="14">
        <f>VLOOKUP(A:A,[1]TDSheet!$A:$N,14,0)</f>
        <v>0</v>
      </c>
      <c r="N80" s="14">
        <f>VLOOKUP(A:A,[1]TDSheet!$A:$T,20,0)</f>
        <v>480</v>
      </c>
      <c r="O80" s="14"/>
      <c r="P80" s="14"/>
      <c r="Q80" s="14"/>
      <c r="R80" s="14"/>
      <c r="S80" s="14">
        <f t="shared" si="14"/>
        <v>170.6</v>
      </c>
      <c r="T80" s="16">
        <v>160</v>
      </c>
      <c r="U80" s="17">
        <f t="shared" si="15"/>
        <v>7.7901524032825327</v>
      </c>
      <c r="V80" s="14">
        <f t="shared" si="16"/>
        <v>2.8663540445486517</v>
      </c>
      <c r="W80" s="14"/>
      <c r="X80" s="14"/>
      <c r="Y80" s="14">
        <f>VLOOKUP(A:A,[1]TDSheet!$A:$Y,25,0)</f>
        <v>130.6</v>
      </c>
      <c r="Z80" s="14">
        <f>VLOOKUP(A:A,[1]TDSheet!$A:$Z,26,0)</f>
        <v>180.2</v>
      </c>
      <c r="AA80" s="14">
        <f>VLOOKUP(A:A,[1]TDSheet!$A:$AA,27,0)</f>
        <v>145</v>
      </c>
      <c r="AB80" s="14">
        <f>VLOOKUP(A:A,[3]TDSheet!$A:$D,4,0)</f>
        <v>176</v>
      </c>
      <c r="AC80" s="14" t="str">
        <f>VLOOKUP(A:A,[1]TDSheet!$A:$AC,29,0)</f>
        <v>костик</v>
      </c>
      <c r="AD80" s="14" t="str">
        <f>VLOOKUP(A:A,[1]TDSheet!$A:$AD,30,0)</f>
        <v>костик</v>
      </c>
      <c r="AE80" s="14">
        <f t="shared" si="17"/>
        <v>52.800000000000004</v>
      </c>
      <c r="AF80" s="14"/>
      <c r="AG80" s="14"/>
      <c r="AH80" s="14"/>
    </row>
    <row r="81" spans="1:34" s="1" customFormat="1" ht="11.1" customHeight="1" outlineLevel="1" x14ac:dyDescent="0.2">
      <c r="A81" s="7" t="s">
        <v>82</v>
      </c>
      <c r="B81" s="7" t="s">
        <v>9</v>
      </c>
      <c r="C81" s="8"/>
      <c r="D81" s="8">
        <v>52.246000000000002</v>
      </c>
      <c r="E81" s="8">
        <v>35.847000000000001</v>
      </c>
      <c r="F81" s="8">
        <v>16.399000000000001</v>
      </c>
      <c r="G81" s="1">
        <f>VLOOKUP(A:A,[1]TDSheet!$A:$G,7,0)</f>
        <v>1</v>
      </c>
      <c r="H81" s="1" t="e">
        <f>VLOOKUP(A:A,[1]TDSheet!$A:$H,8,0)</f>
        <v>#N/A</v>
      </c>
      <c r="I81" s="14">
        <f>VLOOKUP(A:A,[2]TDSheet!$A:$F,6,0)</f>
        <v>35.799999999999997</v>
      </c>
      <c r="J81" s="14">
        <f t="shared" si="13"/>
        <v>4.700000000000415E-2</v>
      </c>
      <c r="K81" s="14">
        <f>VLOOKUP(A:A,[1]TDSheet!$A:$L,12,0)</f>
        <v>0</v>
      </c>
      <c r="L81" s="14">
        <f>VLOOKUP(A:A,[1]TDSheet!$A:$M,13,0)</f>
        <v>0</v>
      </c>
      <c r="M81" s="14">
        <f>VLOOKUP(A:A,[1]TDSheet!$A:$N,14,0)</f>
        <v>0</v>
      </c>
      <c r="N81" s="14">
        <f>VLOOKUP(A:A,[1]TDSheet!$A:$T,20,0)</f>
        <v>40</v>
      </c>
      <c r="O81" s="14"/>
      <c r="P81" s="14"/>
      <c r="Q81" s="14"/>
      <c r="R81" s="14"/>
      <c r="S81" s="14">
        <f t="shared" si="14"/>
        <v>7.1694000000000004</v>
      </c>
      <c r="T81" s="16"/>
      <c r="U81" s="17">
        <f t="shared" si="15"/>
        <v>7.8666276117945708</v>
      </c>
      <c r="V81" s="14">
        <f t="shared" si="16"/>
        <v>2.2873601696097303</v>
      </c>
      <c r="W81" s="14"/>
      <c r="X81" s="14"/>
      <c r="Y81" s="14">
        <f>VLOOKUP(A:A,[1]TDSheet!$A:$Y,25,0)</f>
        <v>9.8552</v>
      </c>
      <c r="Z81" s="14">
        <f>VLOOKUP(A:A,[1]TDSheet!$A:$Z,26,0)</f>
        <v>8.1349999999999998</v>
      </c>
      <c r="AA81" s="14">
        <f>VLOOKUP(A:A,[1]TDSheet!$A:$AA,27,0)</f>
        <v>1.7033999999999998</v>
      </c>
      <c r="AB81" s="14">
        <f>VLOOKUP(A:A,[3]TDSheet!$A:$D,4,0)</f>
        <v>3.2770000000000001</v>
      </c>
      <c r="AC81" s="14" t="str">
        <f>VLOOKUP(A:A,[1]TDSheet!$A:$AC,29,0)</f>
        <v>костик</v>
      </c>
      <c r="AD81" s="14" t="str">
        <f>VLOOKUP(A:A,[1]TDSheet!$A:$AD,30,0)</f>
        <v>увел</v>
      </c>
      <c r="AE81" s="14">
        <f t="shared" si="17"/>
        <v>0</v>
      </c>
      <c r="AF81" s="14"/>
      <c r="AG81" s="14"/>
      <c r="AH81" s="14"/>
    </row>
    <row r="82" spans="1:34" s="1" customFormat="1" ht="11.1" customHeight="1" outlineLevel="1" x14ac:dyDescent="0.2">
      <c r="A82" s="7" t="s">
        <v>83</v>
      </c>
      <c r="B82" s="7" t="s">
        <v>8</v>
      </c>
      <c r="C82" s="8">
        <v>1</v>
      </c>
      <c r="D82" s="8">
        <v>163</v>
      </c>
      <c r="E82" s="8">
        <v>107</v>
      </c>
      <c r="F82" s="8">
        <v>54</v>
      </c>
      <c r="G82" s="1">
        <f>VLOOKUP(A:A,[1]TDSheet!$A:$G,7,0)</f>
        <v>0.33</v>
      </c>
      <c r="H82" s="1" t="e">
        <f>VLOOKUP(A:A,[1]TDSheet!$A:$H,8,0)</f>
        <v>#N/A</v>
      </c>
      <c r="I82" s="14">
        <f>VLOOKUP(A:A,[2]TDSheet!$A:$F,6,0)</f>
        <v>113</v>
      </c>
      <c r="J82" s="14">
        <f t="shared" si="13"/>
        <v>-6</v>
      </c>
      <c r="K82" s="14">
        <f>VLOOKUP(A:A,[1]TDSheet!$A:$L,12,0)</f>
        <v>40</v>
      </c>
      <c r="L82" s="14">
        <f>VLOOKUP(A:A,[1]TDSheet!$A:$M,13,0)</f>
        <v>0</v>
      </c>
      <c r="M82" s="14">
        <f>VLOOKUP(A:A,[1]TDSheet!$A:$N,14,0)</f>
        <v>0</v>
      </c>
      <c r="N82" s="14">
        <f>VLOOKUP(A:A,[1]TDSheet!$A:$T,20,0)</f>
        <v>0</v>
      </c>
      <c r="O82" s="14"/>
      <c r="P82" s="14"/>
      <c r="Q82" s="14"/>
      <c r="R82" s="14"/>
      <c r="S82" s="14">
        <f t="shared" si="14"/>
        <v>21.4</v>
      </c>
      <c r="T82" s="16">
        <v>80</v>
      </c>
      <c r="U82" s="17">
        <f t="shared" si="15"/>
        <v>8.1308411214953278</v>
      </c>
      <c r="V82" s="14">
        <f t="shared" si="16"/>
        <v>2.5233644859813085</v>
      </c>
      <c r="W82" s="14"/>
      <c r="X82" s="14"/>
      <c r="Y82" s="14">
        <f>VLOOKUP(A:A,[1]TDSheet!$A:$Y,25,0)</f>
        <v>14</v>
      </c>
      <c r="Z82" s="14">
        <f>VLOOKUP(A:A,[1]TDSheet!$A:$Z,26,0)</f>
        <v>17.399999999999999</v>
      </c>
      <c r="AA82" s="14">
        <f>VLOOKUP(A:A,[1]TDSheet!$A:$AA,27,0)</f>
        <v>14</v>
      </c>
      <c r="AB82" s="14">
        <f>VLOOKUP(A:A,[3]TDSheet!$A:$D,4,0)</f>
        <v>30</v>
      </c>
      <c r="AC82" s="14" t="str">
        <f>VLOOKUP(A:A,[1]TDSheet!$A:$AC,29,0)</f>
        <v>костик</v>
      </c>
      <c r="AD82" s="14" t="str">
        <f>VLOOKUP(A:A,[1]TDSheet!$A:$AD,30,0)</f>
        <v>костик</v>
      </c>
      <c r="AE82" s="14">
        <f t="shared" si="17"/>
        <v>26.400000000000002</v>
      </c>
      <c r="AF82" s="14"/>
      <c r="AG82" s="14"/>
      <c r="AH82" s="14"/>
    </row>
    <row r="83" spans="1:34" s="1" customFormat="1" ht="11.1" customHeight="1" outlineLevel="1" x14ac:dyDescent="0.2">
      <c r="A83" s="7" t="s">
        <v>84</v>
      </c>
      <c r="B83" s="7" t="s">
        <v>8</v>
      </c>
      <c r="C83" s="8">
        <v>-6</v>
      </c>
      <c r="D83" s="8">
        <v>268</v>
      </c>
      <c r="E83" s="8">
        <v>91</v>
      </c>
      <c r="F83" s="8">
        <v>164</v>
      </c>
      <c r="G83" s="1">
        <f>VLOOKUP(A:A,[1]TDSheet!$A:$G,7,0)</f>
        <v>0.4</v>
      </c>
      <c r="H83" s="1" t="e">
        <f>VLOOKUP(A:A,[1]TDSheet!$A:$H,8,0)</f>
        <v>#N/A</v>
      </c>
      <c r="I83" s="14">
        <f>VLOOKUP(A:A,[2]TDSheet!$A:$F,6,0)</f>
        <v>94</v>
      </c>
      <c r="J83" s="14">
        <f t="shared" si="13"/>
        <v>-3</v>
      </c>
      <c r="K83" s="14">
        <f>VLOOKUP(A:A,[1]TDSheet!$A:$L,12,0)</f>
        <v>0</v>
      </c>
      <c r="L83" s="14">
        <f>VLOOKUP(A:A,[1]TDSheet!$A:$M,13,0)</f>
        <v>0</v>
      </c>
      <c r="M83" s="14">
        <f>VLOOKUP(A:A,[1]TDSheet!$A:$N,14,0)</f>
        <v>0</v>
      </c>
      <c r="N83" s="14">
        <f>VLOOKUP(A:A,[1]TDSheet!$A:$T,20,0)</f>
        <v>0</v>
      </c>
      <c r="O83" s="14"/>
      <c r="P83" s="14"/>
      <c r="Q83" s="14"/>
      <c r="R83" s="14"/>
      <c r="S83" s="14">
        <f t="shared" si="14"/>
        <v>18.2</v>
      </c>
      <c r="T83" s="16"/>
      <c r="U83" s="17">
        <f t="shared" si="15"/>
        <v>9.0109890109890109</v>
      </c>
      <c r="V83" s="14">
        <f t="shared" si="16"/>
        <v>9.0109890109890109</v>
      </c>
      <c r="W83" s="14"/>
      <c r="X83" s="14"/>
      <c r="Y83" s="14">
        <f>VLOOKUP(A:A,[1]TDSheet!$A:$Y,25,0)</f>
        <v>14.8</v>
      </c>
      <c r="Z83" s="14">
        <f>VLOOKUP(A:A,[1]TDSheet!$A:$Z,26,0)</f>
        <v>21.4</v>
      </c>
      <c r="AA83" s="14">
        <f>VLOOKUP(A:A,[1]TDSheet!$A:$AA,27,0)</f>
        <v>28.2</v>
      </c>
      <c r="AB83" s="14">
        <f>VLOOKUP(A:A,[3]TDSheet!$A:$D,4,0)</f>
        <v>26</v>
      </c>
      <c r="AC83" s="14" t="str">
        <f>VLOOKUP(A:A,[1]TDSheet!$A:$AC,29,0)</f>
        <v>увел</v>
      </c>
      <c r="AD83" s="14" t="str">
        <f>VLOOKUP(A:A,[1]TDSheet!$A:$AD,30,0)</f>
        <v>увел</v>
      </c>
      <c r="AE83" s="14">
        <f t="shared" si="17"/>
        <v>0</v>
      </c>
      <c r="AF83" s="14"/>
      <c r="AG83" s="14"/>
      <c r="AH83" s="14"/>
    </row>
    <row r="84" spans="1:34" s="1" customFormat="1" ht="11.1" customHeight="1" outlineLevel="1" x14ac:dyDescent="0.2">
      <c r="A84" s="7" t="s">
        <v>85</v>
      </c>
      <c r="B84" s="7" t="s">
        <v>8</v>
      </c>
      <c r="C84" s="8">
        <v>70</v>
      </c>
      <c r="D84" s="8">
        <v>167</v>
      </c>
      <c r="E84" s="8">
        <v>116</v>
      </c>
      <c r="F84" s="8">
        <v>113</v>
      </c>
      <c r="G84" s="1">
        <f>VLOOKUP(A:A,[1]TDSheet!$A:$G,7,0)</f>
        <v>0.33</v>
      </c>
      <c r="H84" s="1" t="e">
        <f>VLOOKUP(A:A,[1]TDSheet!$A:$H,8,0)</f>
        <v>#N/A</v>
      </c>
      <c r="I84" s="14">
        <f>VLOOKUP(A:A,[2]TDSheet!$A:$F,6,0)</f>
        <v>124</v>
      </c>
      <c r="J84" s="14">
        <f t="shared" si="13"/>
        <v>-8</v>
      </c>
      <c r="K84" s="14">
        <f>VLOOKUP(A:A,[1]TDSheet!$A:$L,12,0)</f>
        <v>40</v>
      </c>
      <c r="L84" s="14">
        <f>VLOOKUP(A:A,[1]TDSheet!$A:$M,13,0)</f>
        <v>0</v>
      </c>
      <c r="M84" s="14">
        <f>VLOOKUP(A:A,[1]TDSheet!$A:$N,14,0)</f>
        <v>0</v>
      </c>
      <c r="N84" s="14">
        <f>VLOOKUP(A:A,[1]TDSheet!$A:$T,20,0)</f>
        <v>40</v>
      </c>
      <c r="O84" s="14"/>
      <c r="P84" s="14"/>
      <c r="Q84" s="14"/>
      <c r="R84" s="14"/>
      <c r="S84" s="14">
        <f t="shared" si="14"/>
        <v>23.2</v>
      </c>
      <c r="T84" s="16"/>
      <c r="U84" s="17">
        <f t="shared" si="15"/>
        <v>8.318965517241379</v>
      </c>
      <c r="V84" s="14">
        <f t="shared" si="16"/>
        <v>4.8706896551724137</v>
      </c>
      <c r="W84" s="14"/>
      <c r="X84" s="14"/>
      <c r="Y84" s="14">
        <f>VLOOKUP(A:A,[1]TDSheet!$A:$Y,25,0)</f>
        <v>23</v>
      </c>
      <c r="Z84" s="14">
        <f>VLOOKUP(A:A,[1]TDSheet!$A:$Z,26,0)</f>
        <v>32.4</v>
      </c>
      <c r="AA84" s="14">
        <f>VLOOKUP(A:A,[1]TDSheet!$A:$AA,27,0)</f>
        <v>27.4</v>
      </c>
      <c r="AB84" s="14">
        <f>VLOOKUP(A:A,[3]TDSheet!$A:$D,4,0)</f>
        <v>17</v>
      </c>
      <c r="AC84" s="14" t="str">
        <f>VLOOKUP(A:A,[1]TDSheet!$A:$AC,29,0)</f>
        <v>костик</v>
      </c>
      <c r="AD84" s="14" t="str">
        <f>VLOOKUP(A:A,[1]TDSheet!$A:$AD,30,0)</f>
        <v>костик</v>
      </c>
      <c r="AE84" s="14">
        <f t="shared" si="17"/>
        <v>0</v>
      </c>
      <c r="AF84" s="14"/>
      <c r="AG84" s="14"/>
      <c r="AH84" s="14"/>
    </row>
    <row r="85" spans="1:34" s="1" customFormat="1" ht="11.1" customHeight="1" outlineLevel="1" x14ac:dyDescent="0.2">
      <c r="A85" s="7" t="s">
        <v>86</v>
      </c>
      <c r="B85" s="7" t="s">
        <v>9</v>
      </c>
      <c r="C85" s="8">
        <v>156.292</v>
      </c>
      <c r="D85" s="8">
        <v>708.89099999999996</v>
      </c>
      <c r="E85" s="8">
        <v>510.12200000000001</v>
      </c>
      <c r="F85" s="8">
        <v>350.86399999999998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488.2</v>
      </c>
      <c r="J85" s="14">
        <f t="shared" si="13"/>
        <v>21.922000000000025</v>
      </c>
      <c r="K85" s="14">
        <f>VLOOKUP(A:A,[1]TDSheet!$A:$L,12,0)</f>
        <v>100</v>
      </c>
      <c r="L85" s="14">
        <f>VLOOKUP(A:A,[1]TDSheet!$A:$M,13,0)</f>
        <v>0</v>
      </c>
      <c r="M85" s="14">
        <f>VLOOKUP(A:A,[1]TDSheet!$A:$N,14,0)</f>
        <v>100</v>
      </c>
      <c r="N85" s="14">
        <f>VLOOKUP(A:A,[1]TDSheet!$A:$T,20,0)</f>
        <v>110</v>
      </c>
      <c r="O85" s="14"/>
      <c r="P85" s="14"/>
      <c r="Q85" s="14"/>
      <c r="R85" s="14"/>
      <c r="S85" s="14">
        <f t="shared" si="14"/>
        <v>102.0244</v>
      </c>
      <c r="T85" s="16">
        <v>50</v>
      </c>
      <c r="U85" s="17">
        <f t="shared" si="15"/>
        <v>6.9675881455808613</v>
      </c>
      <c r="V85" s="14">
        <f t="shared" si="16"/>
        <v>3.4390204696131512</v>
      </c>
      <c r="W85" s="14"/>
      <c r="X85" s="14"/>
      <c r="Y85" s="14">
        <f>VLOOKUP(A:A,[1]TDSheet!$A:$Y,25,0)</f>
        <v>88.715999999999994</v>
      </c>
      <c r="Z85" s="14">
        <f>VLOOKUP(A:A,[1]TDSheet!$A:$Z,26,0)</f>
        <v>81.209199999999996</v>
      </c>
      <c r="AA85" s="14">
        <f>VLOOKUP(A:A,[1]TDSheet!$A:$AA,27,0)</f>
        <v>94.648600000000002</v>
      </c>
      <c r="AB85" s="14">
        <f>VLOOKUP(A:A,[3]TDSheet!$A:$D,4,0)</f>
        <v>86.206000000000003</v>
      </c>
      <c r="AC85" s="14" t="str">
        <f>VLOOKUP(A:A,[1]TDSheet!$A:$AC,29,0)</f>
        <v>костик</v>
      </c>
      <c r="AD85" s="14" t="str">
        <f>VLOOKUP(A:A,[1]TDSheet!$A:$AD,30,0)</f>
        <v>костик</v>
      </c>
      <c r="AE85" s="14">
        <f t="shared" si="17"/>
        <v>50</v>
      </c>
      <c r="AF85" s="14"/>
      <c r="AG85" s="14"/>
      <c r="AH85" s="14"/>
    </row>
    <row r="86" spans="1:34" s="1" customFormat="1" ht="11.1" customHeight="1" outlineLevel="1" x14ac:dyDescent="0.2">
      <c r="A86" s="7" t="s">
        <v>87</v>
      </c>
      <c r="B86" s="7" t="s">
        <v>8</v>
      </c>
      <c r="C86" s="8">
        <v>534</v>
      </c>
      <c r="D86" s="8">
        <v>1659</v>
      </c>
      <c r="E86" s="8">
        <v>1349</v>
      </c>
      <c r="F86" s="8">
        <v>833</v>
      </c>
      <c r="G86" s="1">
        <f>VLOOKUP(A:A,[1]TDSheet!$A:$G,7,0)</f>
        <v>0.4</v>
      </c>
      <c r="H86" s="1" t="e">
        <f>VLOOKUP(A:A,[1]TDSheet!$A:$H,8,0)</f>
        <v>#N/A</v>
      </c>
      <c r="I86" s="14">
        <f>VLOOKUP(A:A,[2]TDSheet!$A:$F,6,0)</f>
        <v>1317</v>
      </c>
      <c r="J86" s="14">
        <f t="shared" si="13"/>
        <v>32</v>
      </c>
      <c r="K86" s="14">
        <f>VLOOKUP(A:A,[1]TDSheet!$A:$L,12,0)</f>
        <v>240</v>
      </c>
      <c r="L86" s="14">
        <f>VLOOKUP(A:A,[1]TDSheet!$A:$M,13,0)</f>
        <v>0</v>
      </c>
      <c r="M86" s="14">
        <f>VLOOKUP(A:A,[1]TDSheet!$A:$N,14,0)</f>
        <v>0</v>
      </c>
      <c r="N86" s="14">
        <f>VLOOKUP(A:A,[1]TDSheet!$A:$T,20,0)</f>
        <v>480</v>
      </c>
      <c r="O86" s="14"/>
      <c r="P86" s="14"/>
      <c r="Q86" s="14"/>
      <c r="R86" s="14"/>
      <c r="S86" s="14">
        <f t="shared" si="14"/>
        <v>269.8</v>
      </c>
      <c r="T86" s="16">
        <v>360</v>
      </c>
      <c r="U86" s="17">
        <f t="shared" si="15"/>
        <v>7.0904373610081537</v>
      </c>
      <c r="V86" s="14">
        <f t="shared" si="16"/>
        <v>3.0874722016308374</v>
      </c>
      <c r="W86" s="14"/>
      <c r="X86" s="14"/>
      <c r="Y86" s="14">
        <f>VLOOKUP(A:A,[1]TDSheet!$A:$Y,25,0)</f>
        <v>218</v>
      </c>
      <c r="Z86" s="14">
        <f>VLOOKUP(A:A,[1]TDSheet!$A:$Z,26,0)</f>
        <v>241.6</v>
      </c>
      <c r="AA86" s="14">
        <f>VLOOKUP(A:A,[1]TDSheet!$A:$AA,27,0)</f>
        <v>252.2</v>
      </c>
      <c r="AB86" s="14">
        <f>VLOOKUP(A:A,[3]TDSheet!$A:$D,4,0)</f>
        <v>126</v>
      </c>
      <c r="AC86" s="14" t="e">
        <f>VLOOKUP(A:A,[1]TDSheet!$A:$AC,29,0)</f>
        <v>#N/A</v>
      </c>
      <c r="AD86" s="14" t="e">
        <f>VLOOKUP(A:A,[1]TDSheet!$A:$AD,30,0)</f>
        <v>#N/A</v>
      </c>
      <c r="AE86" s="14">
        <f t="shared" si="17"/>
        <v>144</v>
      </c>
      <c r="AF86" s="14"/>
      <c r="AG86" s="14"/>
      <c r="AH86" s="14"/>
    </row>
    <row r="87" spans="1:34" s="1" customFormat="1" ht="11.1" customHeight="1" outlineLevel="1" x14ac:dyDescent="0.2">
      <c r="A87" s="7" t="s">
        <v>88</v>
      </c>
      <c r="B87" s="7" t="s">
        <v>8</v>
      </c>
      <c r="C87" s="8">
        <v>205</v>
      </c>
      <c r="D87" s="8">
        <v>44</v>
      </c>
      <c r="E87" s="8">
        <v>149</v>
      </c>
      <c r="F87" s="8">
        <v>99</v>
      </c>
      <c r="G87" s="1">
        <f>VLOOKUP(A:A,[1]TDSheet!$A:$G,7,0)</f>
        <v>0.3</v>
      </c>
      <c r="H87" s="1" t="e">
        <f>VLOOKUP(A:A,[1]TDSheet!$A:$H,8,0)</f>
        <v>#N/A</v>
      </c>
      <c r="I87" s="14">
        <f>VLOOKUP(A:A,[2]TDSheet!$A:$F,6,0)</f>
        <v>148</v>
      </c>
      <c r="J87" s="14">
        <f t="shared" si="13"/>
        <v>1</v>
      </c>
      <c r="K87" s="14">
        <f>VLOOKUP(A:A,[1]TDSheet!$A:$L,12,0)</f>
        <v>0</v>
      </c>
      <c r="L87" s="14">
        <f>VLOOKUP(A:A,[1]TDSheet!$A:$M,13,0)</f>
        <v>0</v>
      </c>
      <c r="M87" s="14">
        <f>VLOOKUP(A:A,[1]TDSheet!$A:$N,14,0)</f>
        <v>0</v>
      </c>
      <c r="N87" s="14">
        <f>VLOOKUP(A:A,[1]TDSheet!$A:$T,20,0)</f>
        <v>80</v>
      </c>
      <c r="O87" s="14"/>
      <c r="P87" s="14"/>
      <c r="Q87" s="14"/>
      <c r="R87" s="14"/>
      <c r="S87" s="14">
        <f t="shared" si="14"/>
        <v>29.8</v>
      </c>
      <c r="T87" s="16">
        <v>60</v>
      </c>
      <c r="U87" s="17">
        <f t="shared" si="15"/>
        <v>8.0201342281879189</v>
      </c>
      <c r="V87" s="14">
        <f t="shared" si="16"/>
        <v>3.3221476510067114</v>
      </c>
      <c r="W87" s="14"/>
      <c r="X87" s="14"/>
      <c r="Y87" s="14">
        <f>VLOOKUP(A:A,[1]TDSheet!$A:$Y,25,0)</f>
        <v>20</v>
      </c>
      <c r="Z87" s="14">
        <f>VLOOKUP(A:A,[1]TDSheet!$A:$Z,26,0)</f>
        <v>38.200000000000003</v>
      </c>
      <c r="AA87" s="14">
        <f>VLOOKUP(A:A,[1]TDSheet!$A:$AA,27,0)</f>
        <v>18.8</v>
      </c>
      <c r="AB87" s="14">
        <f>VLOOKUP(A:A,[3]TDSheet!$A:$D,4,0)</f>
        <v>18</v>
      </c>
      <c r="AC87" s="14" t="str">
        <f>VLOOKUP(A:A,[1]TDSheet!$A:$AC,29,0)</f>
        <v>костик</v>
      </c>
      <c r="AD87" s="14" t="str">
        <f>VLOOKUP(A:A,[1]TDSheet!$A:$AD,30,0)</f>
        <v>костик</v>
      </c>
      <c r="AE87" s="14">
        <f t="shared" si="17"/>
        <v>18</v>
      </c>
      <c r="AF87" s="14"/>
      <c r="AG87" s="14"/>
      <c r="AH87" s="14"/>
    </row>
    <row r="88" spans="1:34" s="1" customFormat="1" ht="11.1" customHeight="1" outlineLevel="1" x14ac:dyDescent="0.2">
      <c r="A88" s="7" t="s">
        <v>89</v>
      </c>
      <c r="B88" s="7" t="s">
        <v>8</v>
      </c>
      <c r="C88" s="8">
        <v>1253</v>
      </c>
      <c r="D88" s="8">
        <v>2942</v>
      </c>
      <c r="E88" s="8">
        <v>2554</v>
      </c>
      <c r="F88" s="8">
        <v>1610</v>
      </c>
      <c r="G88" s="1">
        <f>VLOOKUP(A:A,[1]TDSheet!$A:$G,7,0)</f>
        <v>0.35</v>
      </c>
      <c r="H88" s="1" t="e">
        <f>VLOOKUP(A:A,[1]TDSheet!$A:$H,8,0)</f>
        <v>#N/A</v>
      </c>
      <c r="I88" s="14">
        <f>VLOOKUP(A:A,[2]TDSheet!$A:$F,6,0)</f>
        <v>2579</v>
      </c>
      <c r="J88" s="14">
        <f t="shared" si="13"/>
        <v>-25</v>
      </c>
      <c r="K88" s="14">
        <f>VLOOKUP(A:A,[1]TDSheet!$A:$L,12,0)</f>
        <v>480</v>
      </c>
      <c r="L88" s="14">
        <f>VLOOKUP(A:A,[1]TDSheet!$A:$M,13,0)</f>
        <v>0</v>
      </c>
      <c r="M88" s="14">
        <f>VLOOKUP(A:A,[1]TDSheet!$A:$N,14,0)</f>
        <v>400</v>
      </c>
      <c r="N88" s="14">
        <f>VLOOKUP(A:A,[1]TDSheet!$A:$T,20,0)</f>
        <v>680</v>
      </c>
      <c r="O88" s="14"/>
      <c r="P88" s="14"/>
      <c r="Q88" s="14"/>
      <c r="R88" s="14"/>
      <c r="S88" s="14">
        <f t="shared" si="14"/>
        <v>510.8</v>
      </c>
      <c r="T88" s="16">
        <v>480</v>
      </c>
      <c r="U88" s="17">
        <f t="shared" si="15"/>
        <v>7.1456538762725135</v>
      </c>
      <c r="V88" s="14">
        <f t="shared" si="16"/>
        <v>3.1519185591229442</v>
      </c>
      <c r="W88" s="14"/>
      <c r="X88" s="14"/>
      <c r="Y88" s="14">
        <f>VLOOKUP(A:A,[1]TDSheet!$A:$Y,25,0)</f>
        <v>509.8</v>
      </c>
      <c r="Z88" s="14">
        <f>VLOOKUP(A:A,[1]TDSheet!$A:$Z,26,0)</f>
        <v>561.4</v>
      </c>
      <c r="AA88" s="14">
        <f>VLOOKUP(A:A,[1]TDSheet!$A:$AA,27,0)</f>
        <v>480.2</v>
      </c>
      <c r="AB88" s="14">
        <f>VLOOKUP(A:A,[3]TDSheet!$A:$D,4,0)</f>
        <v>415</v>
      </c>
      <c r="AC88" s="14" t="str">
        <f>VLOOKUP(A:A,[1]TDSheet!$A:$AC,29,0)</f>
        <v>увел</v>
      </c>
      <c r="AD88" s="14" t="str">
        <f>VLOOKUP(A:A,[1]TDSheet!$A:$AD,30,0)</f>
        <v>увел</v>
      </c>
      <c r="AE88" s="14">
        <f t="shared" si="17"/>
        <v>168</v>
      </c>
      <c r="AF88" s="14"/>
      <c r="AG88" s="14"/>
      <c r="AH88" s="14"/>
    </row>
    <row r="89" spans="1:34" s="1" customFormat="1" ht="11.1" customHeight="1" outlineLevel="1" x14ac:dyDescent="0.2">
      <c r="A89" s="7" t="s">
        <v>90</v>
      </c>
      <c r="B89" s="7" t="s">
        <v>8</v>
      </c>
      <c r="C89" s="8">
        <v>33</v>
      </c>
      <c r="D89" s="8">
        <v>540</v>
      </c>
      <c r="E89" s="8">
        <v>278</v>
      </c>
      <c r="F89" s="8">
        <v>269</v>
      </c>
      <c r="G89" s="1">
        <f>VLOOKUP(A:A,[1]TDSheet!$A:$G,7,0)</f>
        <v>0.6</v>
      </c>
      <c r="H89" s="1" t="e">
        <f>VLOOKUP(A:A,[1]TDSheet!$A:$H,8,0)</f>
        <v>#N/A</v>
      </c>
      <c r="I89" s="14">
        <f>VLOOKUP(A:A,[2]TDSheet!$A:$F,6,0)</f>
        <v>300</v>
      </c>
      <c r="J89" s="14">
        <f t="shared" si="13"/>
        <v>-22</v>
      </c>
      <c r="K89" s="14">
        <f>VLOOKUP(A:A,[1]TDSheet!$A:$L,12,0)</f>
        <v>80</v>
      </c>
      <c r="L89" s="14">
        <f>VLOOKUP(A:A,[1]TDSheet!$A:$M,13,0)</f>
        <v>0</v>
      </c>
      <c r="M89" s="14">
        <f>VLOOKUP(A:A,[1]TDSheet!$A:$N,14,0)</f>
        <v>0</v>
      </c>
      <c r="N89" s="14">
        <f>VLOOKUP(A:A,[1]TDSheet!$A:$T,20,0)</f>
        <v>60</v>
      </c>
      <c r="O89" s="14"/>
      <c r="P89" s="14"/>
      <c r="Q89" s="14"/>
      <c r="R89" s="14"/>
      <c r="S89" s="14">
        <f t="shared" si="14"/>
        <v>55.6</v>
      </c>
      <c r="T89" s="16"/>
      <c r="U89" s="17">
        <f t="shared" si="15"/>
        <v>7.3561151079136691</v>
      </c>
      <c r="V89" s="14">
        <f t="shared" si="16"/>
        <v>4.8381294964028774</v>
      </c>
      <c r="W89" s="14"/>
      <c r="X89" s="14"/>
      <c r="Y89" s="14">
        <f>VLOOKUP(A:A,[1]TDSheet!$A:$Y,25,0)</f>
        <v>56.6</v>
      </c>
      <c r="Z89" s="14">
        <f>VLOOKUP(A:A,[1]TDSheet!$A:$Z,26,0)</f>
        <v>63.8</v>
      </c>
      <c r="AA89" s="14">
        <f>VLOOKUP(A:A,[1]TDSheet!$A:$AA,27,0)</f>
        <v>69.8</v>
      </c>
      <c r="AB89" s="14">
        <f>VLOOKUP(A:A,[3]TDSheet!$A:$D,4,0)</f>
        <v>68</v>
      </c>
      <c r="AC89" s="14" t="str">
        <f>VLOOKUP(A:A,[1]TDSheet!$A:$AC,29,0)</f>
        <v>костик</v>
      </c>
      <c r="AD89" s="14" t="str">
        <f>VLOOKUP(A:A,[1]TDSheet!$A:$AD,30,0)</f>
        <v>костик</v>
      </c>
      <c r="AE89" s="14">
        <f t="shared" si="17"/>
        <v>0</v>
      </c>
      <c r="AF89" s="14"/>
      <c r="AG89" s="14"/>
      <c r="AH89" s="14"/>
    </row>
    <row r="90" spans="1:34" s="1" customFormat="1" ht="11.1" customHeight="1" outlineLevel="1" x14ac:dyDescent="0.2">
      <c r="A90" s="7" t="s">
        <v>91</v>
      </c>
      <c r="B90" s="7" t="s">
        <v>9</v>
      </c>
      <c r="C90" s="8">
        <v>316.75299999999999</v>
      </c>
      <c r="D90" s="8">
        <v>289.61500000000001</v>
      </c>
      <c r="E90" s="18">
        <v>389</v>
      </c>
      <c r="F90" s="18">
        <v>229</v>
      </c>
      <c r="G90" s="1">
        <f>VLOOKUP(A:A,[1]TDSheet!$A:$G,7,0)</f>
        <v>1</v>
      </c>
      <c r="H90" s="1" t="e">
        <f>VLOOKUP(A:A,[1]TDSheet!$A:$H,8,0)</f>
        <v>#N/A</v>
      </c>
      <c r="I90" s="14">
        <f>VLOOKUP(A:A,[2]TDSheet!$A:$F,6,0)</f>
        <v>361.4</v>
      </c>
      <c r="J90" s="14">
        <f t="shared" si="13"/>
        <v>27.600000000000023</v>
      </c>
      <c r="K90" s="14">
        <f>VLOOKUP(A:A,[1]TDSheet!$A:$L,12,0)</f>
        <v>150</v>
      </c>
      <c r="L90" s="14">
        <f>VLOOKUP(A:A,[1]TDSheet!$A:$M,13,0)</f>
        <v>0</v>
      </c>
      <c r="M90" s="14">
        <f>VLOOKUP(A:A,[1]TDSheet!$A:$N,14,0)</f>
        <v>0</v>
      </c>
      <c r="N90" s="14">
        <f>VLOOKUP(A:A,[1]TDSheet!$A:$T,20,0)</f>
        <v>100</v>
      </c>
      <c r="O90" s="14"/>
      <c r="P90" s="14"/>
      <c r="Q90" s="14"/>
      <c r="R90" s="14"/>
      <c r="S90" s="14">
        <f t="shared" si="14"/>
        <v>77.8</v>
      </c>
      <c r="T90" s="16">
        <v>260</v>
      </c>
      <c r="U90" s="17">
        <f t="shared" si="15"/>
        <v>9.4987146529562985</v>
      </c>
      <c r="V90" s="14">
        <f t="shared" si="16"/>
        <v>2.9434447300771209</v>
      </c>
      <c r="W90" s="14"/>
      <c r="X90" s="14"/>
      <c r="Y90" s="14">
        <f>VLOOKUP(A:A,[1]TDSheet!$A:$Y,25,0)</f>
        <v>84.8</v>
      </c>
      <c r="Z90" s="14">
        <f>VLOOKUP(A:A,[1]TDSheet!$A:$Z,26,0)</f>
        <v>92</v>
      </c>
      <c r="AA90" s="14">
        <f>VLOOKUP(A:A,[1]TDSheet!$A:$AA,27,0)</f>
        <v>72.8</v>
      </c>
      <c r="AB90" s="14">
        <f>VLOOKUP(A:A,[3]TDSheet!$A:$D,4,0)</f>
        <v>123.32</v>
      </c>
      <c r="AC90" s="14" t="str">
        <f>VLOOKUP(A:A,[1]TDSheet!$A:$AC,29,0)</f>
        <v>увел</v>
      </c>
      <c r="AD90" s="14" t="str">
        <f>VLOOKUP(A:A,[1]TDSheet!$A:$AD,30,0)</f>
        <v>увел</v>
      </c>
      <c r="AE90" s="14">
        <f t="shared" si="17"/>
        <v>260</v>
      </c>
      <c r="AF90" s="14"/>
      <c r="AG90" s="14"/>
      <c r="AH90" s="14"/>
    </row>
    <row r="91" spans="1:34" s="1" customFormat="1" ht="11.1" customHeight="1" outlineLevel="1" x14ac:dyDescent="0.2">
      <c r="A91" s="7" t="s">
        <v>92</v>
      </c>
      <c r="B91" s="7" t="s">
        <v>9</v>
      </c>
      <c r="C91" s="8">
        <v>12.387</v>
      </c>
      <c r="D91" s="8">
        <v>74.975999999999999</v>
      </c>
      <c r="E91" s="8">
        <v>47.473999999999997</v>
      </c>
      <c r="F91" s="8">
        <v>29.989000000000001</v>
      </c>
      <c r="G91" s="1">
        <f>VLOOKUP(A:A,[1]TDSheet!$A:$G,7,0)</f>
        <v>1</v>
      </c>
      <c r="H91" s="1" t="e">
        <f>VLOOKUP(A:A,[1]TDSheet!$A:$H,8,0)</f>
        <v>#N/A</v>
      </c>
      <c r="I91" s="14">
        <f>VLOOKUP(A:A,[2]TDSheet!$A:$F,6,0)</f>
        <v>59.4</v>
      </c>
      <c r="J91" s="14">
        <f t="shared" si="13"/>
        <v>-11.926000000000002</v>
      </c>
      <c r="K91" s="14">
        <f>VLOOKUP(A:A,[1]TDSheet!$A:$L,12,0)</f>
        <v>0</v>
      </c>
      <c r="L91" s="14">
        <f>VLOOKUP(A:A,[1]TDSheet!$A:$M,13,0)</f>
        <v>0</v>
      </c>
      <c r="M91" s="14">
        <f>VLOOKUP(A:A,[1]TDSheet!$A:$N,14,0)</f>
        <v>0</v>
      </c>
      <c r="N91" s="14">
        <f>VLOOKUP(A:A,[1]TDSheet!$A:$T,20,0)</f>
        <v>30</v>
      </c>
      <c r="O91" s="14"/>
      <c r="P91" s="14"/>
      <c r="Q91" s="14"/>
      <c r="R91" s="14"/>
      <c r="S91" s="14">
        <f t="shared" si="14"/>
        <v>9.4947999999999997</v>
      </c>
      <c r="T91" s="16">
        <v>30</v>
      </c>
      <c r="U91" s="17">
        <f t="shared" si="15"/>
        <v>9.4777141172009944</v>
      </c>
      <c r="V91" s="14">
        <f t="shared" si="16"/>
        <v>3.1584656864810214</v>
      </c>
      <c r="W91" s="14"/>
      <c r="X91" s="14"/>
      <c r="Y91" s="14">
        <f>VLOOKUP(A:A,[1]TDSheet!$A:$Y,25,0)</f>
        <v>4.3502000000000001</v>
      </c>
      <c r="Z91" s="14">
        <f>VLOOKUP(A:A,[1]TDSheet!$A:$Z,26,0)</f>
        <v>12.295999999999999</v>
      </c>
      <c r="AA91" s="14">
        <f>VLOOKUP(A:A,[1]TDSheet!$A:$AA,27,0)</f>
        <v>8.3672000000000004</v>
      </c>
      <c r="AB91" s="14">
        <f>VLOOKUP(A:A,[3]TDSheet!$A:$D,4,0)</f>
        <v>11.74</v>
      </c>
      <c r="AC91" s="14" t="str">
        <f>VLOOKUP(A:A,[1]TDSheet!$A:$AC,29,0)</f>
        <v>костик</v>
      </c>
      <c r="AD91" s="14" t="str">
        <f>VLOOKUP(A:A,[1]TDSheet!$A:$AD,30,0)</f>
        <v>увел</v>
      </c>
      <c r="AE91" s="14">
        <f t="shared" si="17"/>
        <v>30</v>
      </c>
      <c r="AF91" s="14"/>
      <c r="AG91" s="14"/>
      <c r="AH91" s="14"/>
    </row>
    <row r="92" spans="1:34" s="1" customFormat="1" ht="11.1" customHeight="1" outlineLevel="1" x14ac:dyDescent="0.2">
      <c r="A92" s="7" t="s">
        <v>93</v>
      </c>
      <c r="B92" s="7" t="s">
        <v>9</v>
      </c>
      <c r="C92" s="8">
        <v>2.97</v>
      </c>
      <c r="D92" s="8">
        <v>451.92500000000001</v>
      </c>
      <c r="E92" s="8">
        <v>245.982</v>
      </c>
      <c r="F92" s="8">
        <v>199.893</v>
      </c>
      <c r="G92" s="1">
        <f>VLOOKUP(A:A,[1]TDSheet!$A:$G,7,0)</f>
        <v>1</v>
      </c>
      <c r="H92" s="1" t="e">
        <f>VLOOKUP(A:A,[1]TDSheet!$A:$H,8,0)</f>
        <v>#N/A</v>
      </c>
      <c r="I92" s="14">
        <f>VLOOKUP(A:A,[2]TDSheet!$A:$F,6,0)</f>
        <v>249</v>
      </c>
      <c r="J92" s="14">
        <f t="shared" si="13"/>
        <v>-3.0180000000000007</v>
      </c>
      <c r="K92" s="14">
        <f>VLOOKUP(A:A,[1]TDSheet!$A:$L,12,0)</f>
        <v>50</v>
      </c>
      <c r="L92" s="14">
        <f>VLOOKUP(A:A,[1]TDSheet!$A:$M,13,0)</f>
        <v>0</v>
      </c>
      <c r="M92" s="14">
        <f>VLOOKUP(A:A,[1]TDSheet!$A:$N,14,0)</f>
        <v>0</v>
      </c>
      <c r="N92" s="14">
        <f>VLOOKUP(A:A,[1]TDSheet!$A:$T,20,0)</f>
        <v>200</v>
      </c>
      <c r="O92" s="14"/>
      <c r="P92" s="14"/>
      <c r="Q92" s="14"/>
      <c r="R92" s="14"/>
      <c r="S92" s="14">
        <f t="shared" si="14"/>
        <v>49.196399999999997</v>
      </c>
      <c r="T92" s="16"/>
      <c r="U92" s="17">
        <f t="shared" si="15"/>
        <v>9.1448358009935706</v>
      </c>
      <c r="V92" s="14">
        <f t="shared" si="16"/>
        <v>4.063163158279874</v>
      </c>
      <c r="W92" s="14"/>
      <c r="X92" s="14"/>
      <c r="Y92" s="14">
        <f>VLOOKUP(A:A,[1]TDSheet!$A:$Y,25,0)</f>
        <v>31.8</v>
      </c>
      <c r="Z92" s="14">
        <f>VLOOKUP(A:A,[1]TDSheet!$A:$Z,26,0)</f>
        <v>32.788200000000003</v>
      </c>
      <c r="AA92" s="14">
        <f>VLOOKUP(A:A,[1]TDSheet!$A:$AA,27,0)</f>
        <v>35.175599999999996</v>
      </c>
      <c r="AB92" s="14">
        <f>VLOOKUP(A:A,[3]TDSheet!$A:$D,4,0)</f>
        <v>19.61</v>
      </c>
      <c r="AC92" s="14" t="str">
        <f>VLOOKUP(A:A,[1]TDSheet!$A:$AC,29,0)</f>
        <v>Витал</v>
      </c>
      <c r="AD92" s="14" t="e">
        <f>VLOOKUP(A:A,[1]TDSheet!$A:$AD,30,0)</f>
        <v>#N/A</v>
      </c>
      <c r="AE92" s="14">
        <f t="shared" si="17"/>
        <v>0</v>
      </c>
      <c r="AF92" s="14"/>
      <c r="AG92" s="14"/>
      <c r="AH92" s="14"/>
    </row>
    <row r="93" spans="1:34" s="1" customFormat="1" ht="11.1" customHeight="1" outlineLevel="1" x14ac:dyDescent="0.2">
      <c r="A93" s="7" t="s">
        <v>94</v>
      </c>
      <c r="B93" s="7" t="s">
        <v>8</v>
      </c>
      <c r="C93" s="8">
        <v>29</v>
      </c>
      <c r="D93" s="8">
        <v>289</v>
      </c>
      <c r="E93" s="8">
        <v>147</v>
      </c>
      <c r="F93" s="8">
        <v>164</v>
      </c>
      <c r="G93" s="1">
        <f>VLOOKUP(A:A,[1]TDSheet!$A:$G,7,0)</f>
        <v>1</v>
      </c>
      <c r="H93" s="1">
        <f>VLOOKUP(A:A,[1]TDSheet!$A:$H,8,0)</f>
        <v>45</v>
      </c>
      <c r="I93" s="14">
        <f>VLOOKUP(A:A,[2]TDSheet!$A:$F,6,0)</f>
        <v>154</v>
      </c>
      <c r="J93" s="14">
        <f t="shared" si="13"/>
        <v>-7</v>
      </c>
      <c r="K93" s="14">
        <f>VLOOKUP(A:A,[1]TDSheet!$A:$L,12,0)</f>
        <v>0</v>
      </c>
      <c r="L93" s="14">
        <f>VLOOKUP(A:A,[1]TDSheet!$A:$M,13,0)</f>
        <v>0</v>
      </c>
      <c r="M93" s="14">
        <f>VLOOKUP(A:A,[1]TDSheet!$A:$N,14,0)</f>
        <v>0</v>
      </c>
      <c r="N93" s="14">
        <f>VLOOKUP(A:A,[1]TDSheet!$A:$T,20,0)</f>
        <v>0</v>
      </c>
      <c r="O93" s="14"/>
      <c r="P93" s="14"/>
      <c r="Q93" s="14"/>
      <c r="R93" s="14"/>
      <c r="S93" s="14">
        <f t="shared" si="14"/>
        <v>29.4</v>
      </c>
      <c r="T93" s="16">
        <v>50</v>
      </c>
      <c r="U93" s="17">
        <f t="shared" si="15"/>
        <v>7.2789115646258509</v>
      </c>
      <c r="V93" s="14">
        <f t="shared" si="16"/>
        <v>5.5782312925170068</v>
      </c>
      <c r="W93" s="14"/>
      <c r="X93" s="14"/>
      <c r="Y93" s="14">
        <f>VLOOKUP(A:A,[1]TDSheet!$A:$Y,25,0)</f>
        <v>16.399999999999999</v>
      </c>
      <c r="Z93" s="14">
        <f>VLOOKUP(A:A,[1]TDSheet!$A:$Z,26,0)</f>
        <v>35</v>
      </c>
      <c r="AA93" s="14">
        <f>VLOOKUP(A:A,[1]TDSheet!$A:$AA,27,0)</f>
        <v>16.8</v>
      </c>
      <c r="AB93" s="14">
        <f>VLOOKUP(A:A,[3]TDSheet!$A:$D,4,0)</f>
        <v>18</v>
      </c>
      <c r="AC93" s="14" t="str">
        <f>VLOOKUP(A:A,[1]TDSheet!$A:$AC,29,0)</f>
        <v>увел</v>
      </c>
      <c r="AD93" s="14" t="str">
        <f>VLOOKUP(A:A,[1]TDSheet!$A:$AD,30,0)</f>
        <v>увел</v>
      </c>
      <c r="AE93" s="14">
        <f t="shared" si="17"/>
        <v>50</v>
      </c>
      <c r="AF93" s="14"/>
      <c r="AG93" s="14"/>
      <c r="AH93" s="14"/>
    </row>
    <row r="94" spans="1:34" s="1" customFormat="1" ht="11.1" customHeight="1" outlineLevel="1" x14ac:dyDescent="0.2">
      <c r="A94" s="7" t="s">
        <v>95</v>
      </c>
      <c r="B94" s="7" t="s">
        <v>8</v>
      </c>
      <c r="C94" s="8">
        <v>-12</v>
      </c>
      <c r="D94" s="8">
        <v>757</v>
      </c>
      <c r="E94" s="8">
        <v>568</v>
      </c>
      <c r="F94" s="8">
        <v>164</v>
      </c>
      <c r="G94" s="1">
        <f>VLOOKUP(A:A,[1]TDSheet!$A:$G,7,0)</f>
        <v>0.33</v>
      </c>
      <c r="H94" s="1">
        <f>VLOOKUP(A:A,[1]TDSheet!$A:$H,8,0)</f>
        <v>30</v>
      </c>
      <c r="I94" s="14">
        <f>VLOOKUP(A:A,[2]TDSheet!$A:$F,6,0)</f>
        <v>581</v>
      </c>
      <c r="J94" s="14">
        <f t="shared" si="13"/>
        <v>-13</v>
      </c>
      <c r="K94" s="14">
        <f>VLOOKUP(A:A,[1]TDSheet!$A:$L,12,0)</f>
        <v>120</v>
      </c>
      <c r="L94" s="14">
        <f>VLOOKUP(A:A,[1]TDSheet!$A:$M,13,0)</f>
        <v>0</v>
      </c>
      <c r="M94" s="14">
        <f>VLOOKUP(A:A,[1]TDSheet!$A:$N,14,0)</f>
        <v>0</v>
      </c>
      <c r="N94" s="14">
        <f>VLOOKUP(A:A,[1]TDSheet!$A:$T,20,0)</f>
        <v>160</v>
      </c>
      <c r="O94" s="14"/>
      <c r="P94" s="14"/>
      <c r="Q94" s="14"/>
      <c r="R94" s="14"/>
      <c r="S94" s="14">
        <f t="shared" si="14"/>
        <v>113.6</v>
      </c>
      <c r="T94" s="16">
        <v>120</v>
      </c>
      <c r="U94" s="17">
        <f t="shared" si="15"/>
        <v>4.964788732394366</v>
      </c>
      <c r="V94" s="14">
        <f t="shared" si="16"/>
        <v>1.443661971830986</v>
      </c>
      <c r="W94" s="14"/>
      <c r="X94" s="14"/>
      <c r="Y94" s="14">
        <f>VLOOKUP(A:A,[1]TDSheet!$A:$Y,25,0)</f>
        <v>94.2</v>
      </c>
      <c r="Z94" s="14">
        <f>VLOOKUP(A:A,[1]TDSheet!$A:$Z,26,0)</f>
        <v>95.6</v>
      </c>
      <c r="AA94" s="14">
        <f>VLOOKUP(A:A,[1]TDSheet!$A:$AA,27,0)</f>
        <v>90</v>
      </c>
      <c r="AB94" s="14">
        <f>VLOOKUP(A:A,[3]TDSheet!$A:$D,4,0)</f>
        <v>136</v>
      </c>
      <c r="AC94" s="14" t="str">
        <f>VLOOKUP(A:A,[1]TDSheet!$A:$AC,29,0)</f>
        <v>Витал</v>
      </c>
      <c r="AD94" s="14" t="str">
        <f>VLOOKUP(A:A,[1]TDSheet!$A:$AD,30,0)</f>
        <v>костик</v>
      </c>
      <c r="AE94" s="14">
        <f t="shared" si="17"/>
        <v>39.6</v>
      </c>
      <c r="AF94" s="14"/>
      <c r="AG94" s="14"/>
      <c r="AH94" s="14"/>
    </row>
    <row r="95" spans="1:34" s="1" customFormat="1" ht="11.1" customHeight="1" outlineLevel="1" x14ac:dyDescent="0.2">
      <c r="A95" s="7" t="s">
        <v>96</v>
      </c>
      <c r="B95" s="7" t="s">
        <v>8</v>
      </c>
      <c r="C95" s="8">
        <v>90</v>
      </c>
      <c r="D95" s="8">
        <v>598</v>
      </c>
      <c r="E95" s="8">
        <v>360</v>
      </c>
      <c r="F95" s="8">
        <v>314</v>
      </c>
      <c r="G95" s="1">
        <f>VLOOKUP(A:A,[1]TDSheet!$A:$G,7,0)</f>
        <v>0.18</v>
      </c>
      <c r="H95" s="1" t="e">
        <f>VLOOKUP(A:A,[1]TDSheet!$A:$H,8,0)</f>
        <v>#N/A</v>
      </c>
      <c r="I95" s="14">
        <f>VLOOKUP(A:A,[2]TDSheet!$A:$F,6,0)</f>
        <v>374</v>
      </c>
      <c r="J95" s="14">
        <f t="shared" si="13"/>
        <v>-14</v>
      </c>
      <c r="K95" s="14">
        <f>VLOOKUP(A:A,[1]TDSheet!$A:$L,12,0)</f>
        <v>80</v>
      </c>
      <c r="L95" s="14">
        <f>VLOOKUP(A:A,[1]TDSheet!$A:$M,13,0)</f>
        <v>0</v>
      </c>
      <c r="M95" s="14">
        <f>VLOOKUP(A:A,[1]TDSheet!$A:$N,14,0)</f>
        <v>40</v>
      </c>
      <c r="N95" s="14">
        <f>VLOOKUP(A:A,[1]TDSheet!$A:$T,20,0)</f>
        <v>180</v>
      </c>
      <c r="O95" s="14"/>
      <c r="P95" s="14"/>
      <c r="Q95" s="14"/>
      <c r="R95" s="14"/>
      <c r="S95" s="14">
        <f t="shared" si="14"/>
        <v>72</v>
      </c>
      <c r="T95" s="16"/>
      <c r="U95" s="17">
        <f t="shared" si="15"/>
        <v>8.5277777777777786</v>
      </c>
      <c r="V95" s="14">
        <f t="shared" si="16"/>
        <v>4.3611111111111107</v>
      </c>
      <c r="W95" s="14"/>
      <c r="X95" s="14"/>
      <c r="Y95" s="14">
        <f>VLOOKUP(A:A,[1]TDSheet!$A:$Y,25,0)</f>
        <v>83</v>
      </c>
      <c r="Z95" s="14">
        <f>VLOOKUP(A:A,[1]TDSheet!$A:$Z,26,0)</f>
        <v>68.2</v>
      </c>
      <c r="AA95" s="14">
        <f>VLOOKUP(A:A,[1]TDSheet!$A:$AA,27,0)</f>
        <v>81.599999999999994</v>
      </c>
      <c r="AB95" s="14">
        <f>VLOOKUP(A:A,[3]TDSheet!$A:$D,4,0)</f>
        <v>93</v>
      </c>
      <c r="AC95" s="14" t="str">
        <f>VLOOKUP(A:A,[1]TDSheet!$A:$AC,29,0)</f>
        <v>костик</v>
      </c>
      <c r="AD95" s="14" t="str">
        <f>VLOOKUP(A:A,[1]TDSheet!$A:$AD,30,0)</f>
        <v>костик</v>
      </c>
      <c r="AE95" s="14">
        <f t="shared" si="17"/>
        <v>0</v>
      </c>
      <c r="AF95" s="14"/>
      <c r="AG95" s="14"/>
      <c r="AH95" s="14"/>
    </row>
    <row r="96" spans="1:34" s="1" customFormat="1" ht="11.1" customHeight="1" outlineLevel="1" x14ac:dyDescent="0.2">
      <c r="A96" s="7" t="s">
        <v>97</v>
      </c>
      <c r="B96" s="7" t="s">
        <v>8</v>
      </c>
      <c r="C96" s="8">
        <v>254</v>
      </c>
      <c r="D96" s="8">
        <v>1149</v>
      </c>
      <c r="E96" s="8">
        <v>1049</v>
      </c>
      <c r="F96" s="8">
        <v>336</v>
      </c>
      <c r="G96" s="1">
        <f>VLOOKUP(A:A,[1]TDSheet!$A:$G,7,0)</f>
        <v>0.14000000000000001</v>
      </c>
      <c r="H96" s="1" t="e">
        <f>VLOOKUP(A:A,[1]TDSheet!$A:$H,8,0)</f>
        <v>#N/A</v>
      </c>
      <c r="I96" s="14">
        <f>VLOOKUP(A:A,[2]TDSheet!$A:$F,6,0)</f>
        <v>1069</v>
      </c>
      <c r="J96" s="14">
        <f t="shared" si="13"/>
        <v>-20</v>
      </c>
      <c r="K96" s="14">
        <f>VLOOKUP(A:A,[1]TDSheet!$A:$L,12,0)</f>
        <v>150</v>
      </c>
      <c r="L96" s="14">
        <f>VLOOKUP(A:A,[1]TDSheet!$A:$M,13,0)</f>
        <v>0</v>
      </c>
      <c r="M96" s="14">
        <f>VLOOKUP(A:A,[1]TDSheet!$A:$N,14,0)</f>
        <v>40</v>
      </c>
      <c r="N96" s="14">
        <f>VLOOKUP(A:A,[1]TDSheet!$A:$T,20,0)</f>
        <v>440</v>
      </c>
      <c r="O96" s="14"/>
      <c r="P96" s="14"/>
      <c r="Q96" s="14"/>
      <c r="R96" s="14"/>
      <c r="S96" s="14">
        <f t="shared" si="14"/>
        <v>209.8</v>
      </c>
      <c r="T96" s="16">
        <v>600</v>
      </c>
      <c r="U96" s="17">
        <f t="shared" si="15"/>
        <v>7.4642516682554811</v>
      </c>
      <c r="V96" s="14">
        <f t="shared" si="16"/>
        <v>1.6015252621544327</v>
      </c>
      <c r="W96" s="14"/>
      <c r="X96" s="14"/>
      <c r="Y96" s="14">
        <f>VLOOKUP(A:A,[1]TDSheet!$A:$Y,25,0)</f>
        <v>135.19999999999999</v>
      </c>
      <c r="Z96" s="14">
        <f>VLOOKUP(A:A,[1]TDSheet!$A:$Z,26,0)</f>
        <v>179.6</v>
      </c>
      <c r="AA96" s="14">
        <f>VLOOKUP(A:A,[1]TDSheet!$A:$AA,27,0)</f>
        <v>160.6</v>
      </c>
      <c r="AB96" s="14">
        <f>VLOOKUP(A:A,[3]TDSheet!$A:$D,4,0)</f>
        <v>274</v>
      </c>
      <c r="AC96" s="14" t="str">
        <f>VLOOKUP(A:A,[1]TDSheet!$A:$AC,29,0)</f>
        <v>костик</v>
      </c>
      <c r="AD96" s="14" t="str">
        <f>VLOOKUP(A:A,[1]TDSheet!$A:$AD,30,0)</f>
        <v>костик</v>
      </c>
      <c r="AE96" s="14">
        <f t="shared" si="17"/>
        <v>84.000000000000014</v>
      </c>
      <c r="AF96" s="14"/>
      <c r="AG96" s="14"/>
      <c r="AH96" s="14"/>
    </row>
    <row r="97" spans="1:34" s="1" customFormat="1" ht="11.1" customHeight="1" outlineLevel="1" x14ac:dyDescent="0.2">
      <c r="A97" s="7" t="s">
        <v>98</v>
      </c>
      <c r="B97" s="7" t="s">
        <v>9</v>
      </c>
      <c r="C97" s="8">
        <v>70.209999999999994</v>
      </c>
      <c r="D97" s="8">
        <v>342.24900000000002</v>
      </c>
      <c r="E97" s="8">
        <v>258.37700000000001</v>
      </c>
      <c r="F97" s="8">
        <v>152.52099999999999</v>
      </c>
      <c r="G97" s="1">
        <f>VLOOKUP(A:A,[1]TDSheet!$A:$G,7,0)</f>
        <v>1</v>
      </c>
      <c r="H97" s="1" t="e">
        <f>VLOOKUP(A:A,[1]TDSheet!$A:$H,8,0)</f>
        <v>#N/A</v>
      </c>
      <c r="I97" s="14">
        <f>VLOOKUP(A:A,[2]TDSheet!$A:$F,6,0)</f>
        <v>252.7</v>
      </c>
      <c r="J97" s="14">
        <f t="shared" si="13"/>
        <v>5.6770000000000209</v>
      </c>
      <c r="K97" s="14">
        <f>VLOOKUP(A:A,[1]TDSheet!$A:$L,12,0)</f>
        <v>0</v>
      </c>
      <c r="L97" s="14">
        <f>VLOOKUP(A:A,[1]TDSheet!$A:$M,13,0)</f>
        <v>0</v>
      </c>
      <c r="M97" s="14">
        <f>VLOOKUP(A:A,[1]TDSheet!$A:$N,14,0)</f>
        <v>50</v>
      </c>
      <c r="N97" s="14">
        <f>VLOOKUP(A:A,[1]TDSheet!$A:$T,20,0)</f>
        <v>120</v>
      </c>
      <c r="O97" s="14"/>
      <c r="P97" s="14"/>
      <c r="Q97" s="14"/>
      <c r="R97" s="14"/>
      <c r="S97" s="14">
        <f t="shared" si="14"/>
        <v>51.675400000000003</v>
      </c>
      <c r="T97" s="16">
        <v>50</v>
      </c>
      <c r="U97" s="17">
        <f t="shared" si="15"/>
        <v>7.2088653401812071</v>
      </c>
      <c r="V97" s="14">
        <f t="shared" si="16"/>
        <v>2.9515204526718706</v>
      </c>
      <c r="W97" s="14"/>
      <c r="X97" s="14"/>
      <c r="Y97" s="14">
        <f>VLOOKUP(A:A,[1]TDSheet!$A:$Y,25,0)</f>
        <v>33.2072</v>
      </c>
      <c r="Z97" s="14">
        <f>VLOOKUP(A:A,[1]TDSheet!$A:$Z,26,0)</f>
        <v>55.558199999999999</v>
      </c>
      <c r="AA97" s="14">
        <f>VLOOKUP(A:A,[1]TDSheet!$A:$AA,27,0)</f>
        <v>42.414000000000001</v>
      </c>
      <c r="AB97" s="14">
        <f>VLOOKUP(A:A,[3]TDSheet!$A:$D,4,0)</f>
        <v>30.913</v>
      </c>
      <c r="AC97" s="14" t="e">
        <f>VLOOKUP(A:A,[1]TDSheet!$A:$AC,29,0)</f>
        <v>#N/A</v>
      </c>
      <c r="AD97" s="14" t="e">
        <f>VLOOKUP(A:A,[1]TDSheet!$A:$AD,30,0)</f>
        <v>#N/A</v>
      </c>
      <c r="AE97" s="14">
        <f t="shared" si="17"/>
        <v>50</v>
      </c>
      <c r="AF97" s="14"/>
      <c r="AG97" s="14"/>
      <c r="AH97" s="14"/>
    </row>
    <row r="98" spans="1:34" s="1" customFormat="1" ht="11.1" customHeight="1" outlineLevel="1" x14ac:dyDescent="0.2">
      <c r="A98" s="7" t="s">
        <v>99</v>
      </c>
      <c r="B98" s="7" t="s">
        <v>9</v>
      </c>
      <c r="C98" s="8">
        <v>41.463000000000001</v>
      </c>
      <c r="D98" s="8">
        <v>168.63499999999999</v>
      </c>
      <c r="E98" s="8">
        <v>98.245999999999995</v>
      </c>
      <c r="F98" s="8">
        <v>108.745</v>
      </c>
      <c r="G98" s="1">
        <f>VLOOKUP(A:A,[1]TDSheet!$A:$G,7,0)</f>
        <v>1</v>
      </c>
      <c r="H98" s="1" t="e">
        <f>VLOOKUP(A:A,[1]TDSheet!$A:$H,8,0)</f>
        <v>#N/A</v>
      </c>
      <c r="I98" s="14">
        <f>VLOOKUP(A:A,[2]TDSheet!$A:$F,6,0)</f>
        <v>99.4</v>
      </c>
      <c r="J98" s="14">
        <f t="shared" si="13"/>
        <v>-1.1540000000000106</v>
      </c>
      <c r="K98" s="14">
        <f>VLOOKUP(A:A,[1]TDSheet!$A:$L,12,0)</f>
        <v>20</v>
      </c>
      <c r="L98" s="14">
        <f>VLOOKUP(A:A,[1]TDSheet!$A:$M,13,0)</f>
        <v>0</v>
      </c>
      <c r="M98" s="14">
        <f>VLOOKUP(A:A,[1]TDSheet!$A:$N,14,0)</f>
        <v>20</v>
      </c>
      <c r="N98" s="14">
        <f>VLOOKUP(A:A,[1]TDSheet!$A:$T,20,0)</f>
        <v>0</v>
      </c>
      <c r="O98" s="14"/>
      <c r="P98" s="14"/>
      <c r="Q98" s="14"/>
      <c r="R98" s="14"/>
      <c r="S98" s="14">
        <f t="shared" si="14"/>
        <v>19.6492</v>
      </c>
      <c r="T98" s="16"/>
      <c r="U98" s="17">
        <f t="shared" si="15"/>
        <v>7.5700282963174077</v>
      </c>
      <c r="V98" s="14">
        <f t="shared" si="16"/>
        <v>5.5343220080206832</v>
      </c>
      <c r="W98" s="14"/>
      <c r="X98" s="14"/>
      <c r="Y98" s="14">
        <f>VLOOKUP(A:A,[1]TDSheet!$A:$Y,25,0)</f>
        <v>23.332799999999999</v>
      </c>
      <c r="Z98" s="14">
        <f>VLOOKUP(A:A,[1]TDSheet!$A:$Z,26,0)</f>
        <v>27.959600000000002</v>
      </c>
      <c r="AA98" s="14">
        <f>VLOOKUP(A:A,[1]TDSheet!$A:$AA,27,0)</f>
        <v>24.512</v>
      </c>
      <c r="AB98" s="14">
        <f>VLOOKUP(A:A,[3]TDSheet!$A:$D,4,0)</f>
        <v>18.766999999999999</v>
      </c>
      <c r="AC98" s="14" t="e">
        <f>VLOOKUP(A:A,[1]TDSheet!$A:$AC,29,0)</f>
        <v>#N/A</v>
      </c>
      <c r="AD98" s="14" t="e">
        <f>VLOOKUP(A:A,[1]TDSheet!$A:$AD,30,0)</f>
        <v>#N/A</v>
      </c>
      <c r="AE98" s="14">
        <f t="shared" si="17"/>
        <v>0</v>
      </c>
      <c r="AF98" s="14"/>
      <c r="AG98" s="14"/>
      <c r="AH98" s="14"/>
    </row>
    <row r="99" spans="1:34" s="1" customFormat="1" ht="11.1" customHeight="1" outlineLevel="1" x14ac:dyDescent="0.2">
      <c r="A99" s="7" t="s">
        <v>100</v>
      </c>
      <c r="B99" s="7" t="s">
        <v>9</v>
      </c>
      <c r="C99" s="8">
        <v>-177.71600000000001</v>
      </c>
      <c r="D99" s="8">
        <v>6636.7330000000002</v>
      </c>
      <c r="E99" s="18">
        <v>3401</v>
      </c>
      <c r="F99" s="18">
        <v>3576</v>
      </c>
      <c r="G99" s="1">
        <f>VLOOKUP(A:A,[1]TDSheet!$A:$G,7,0)</f>
        <v>1</v>
      </c>
      <c r="H99" s="1" t="e">
        <f>VLOOKUP(A:A,[1]TDSheet!$A:$H,8,0)</f>
        <v>#N/A</v>
      </c>
      <c r="I99" s="14">
        <f>VLOOKUP(A:A,[2]TDSheet!$A:$F,6,0)</f>
        <v>3090.9</v>
      </c>
      <c r="J99" s="14">
        <f t="shared" si="13"/>
        <v>310.09999999999991</v>
      </c>
      <c r="K99" s="14">
        <f>VLOOKUP(A:A,[1]TDSheet!$A:$L,12,0)</f>
        <v>300</v>
      </c>
      <c r="L99" s="14">
        <f>VLOOKUP(A:A,[1]TDSheet!$A:$M,13,0)</f>
        <v>0</v>
      </c>
      <c r="M99" s="14">
        <f>VLOOKUP(A:A,[1]TDSheet!$A:$N,14,0)</f>
        <v>0</v>
      </c>
      <c r="N99" s="14">
        <f>VLOOKUP(A:A,[1]TDSheet!$A:$T,20,0)</f>
        <v>1200</v>
      </c>
      <c r="O99" s="14"/>
      <c r="P99" s="14"/>
      <c r="Q99" s="14"/>
      <c r="R99" s="14"/>
      <c r="S99" s="14">
        <f t="shared" si="14"/>
        <v>680.2</v>
      </c>
      <c r="T99" s="16">
        <v>300</v>
      </c>
      <c r="U99" s="17">
        <f t="shared" si="15"/>
        <v>7.9035577771243748</v>
      </c>
      <c r="V99" s="14">
        <f t="shared" si="16"/>
        <v>5.2572772713907669</v>
      </c>
      <c r="W99" s="14"/>
      <c r="X99" s="14"/>
      <c r="Y99" s="14">
        <f>VLOOKUP(A:A,[1]TDSheet!$A:$Y,25,0)</f>
        <v>579.79999999999995</v>
      </c>
      <c r="Z99" s="14">
        <f>VLOOKUP(A:A,[1]TDSheet!$A:$Z,26,0)</f>
        <v>744.6</v>
      </c>
      <c r="AA99" s="14">
        <f>VLOOKUP(A:A,[1]TDSheet!$A:$AA,27,0)</f>
        <v>690</v>
      </c>
      <c r="AB99" s="14">
        <f>VLOOKUP(A:A,[3]TDSheet!$A:$D,4,0)</f>
        <v>393.858</v>
      </c>
      <c r="AC99" s="14" t="str">
        <f>VLOOKUP(A:A,[1]TDSheet!$A:$AC,29,0)</f>
        <v>кофшар</v>
      </c>
      <c r="AD99" s="14" t="e">
        <f>VLOOKUP(A:A,[1]TDSheet!$A:$AD,30,0)</f>
        <v>#N/A</v>
      </c>
      <c r="AE99" s="14">
        <f t="shared" si="17"/>
        <v>300</v>
      </c>
      <c r="AF99" s="14"/>
      <c r="AG99" s="14"/>
      <c r="AH99" s="14"/>
    </row>
    <row r="100" spans="1:34" s="1" customFormat="1" ht="11.1" customHeight="1" outlineLevel="1" x14ac:dyDescent="0.2">
      <c r="A100" s="7" t="s">
        <v>104</v>
      </c>
      <c r="B100" s="7" t="s">
        <v>8</v>
      </c>
      <c r="C100" s="8">
        <v>191</v>
      </c>
      <c r="D100" s="8">
        <v>199</v>
      </c>
      <c r="E100" s="8">
        <v>85</v>
      </c>
      <c r="F100" s="8">
        <v>303</v>
      </c>
      <c r="G100" s="1">
        <f>VLOOKUP(A:A,[1]TDSheet!$A:$G,7,0)</f>
        <v>0.25</v>
      </c>
      <c r="H100" s="1" t="e">
        <f>VLOOKUP(A:A,[1]TDSheet!$A:$H,8,0)</f>
        <v>#N/A</v>
      </c>
      <c r="I100" s="14">
        <f>VLOOKUP(A:A,[2]TDSheet!$A:$F,6,0)</f>
        <v>87</v>
      </c>
      <c r="J100" s="14">
        <f t="shared" si="13"/>
        <v>-2</v>
      </c>
      <c r="K100" s="14">
        <f>VLOOKUP(A:A,[1]TDSheet!$A:$L,12,0)</f>
        <v>0</v>
      </c>
      <c r="L100" s="14">
        <f>VLOOKUP(A:A,[1]TDSheet!$A:$M,13,0)</f>
        <v>0</v>
      </c>
      <c r="M100" s="14">
        <f>VLOOKUP(A:A,[1]TDSheet!$A:$N,14,0)</f>
        <v>0</v>
      </c>
      <c r="N100" s="14">
        <f>VLOOKUP(A:A,[1]TDSheet!$A:$T,20,0)</f>
        <v>0</v>
      </c>
      <c r="O100" s="14"/>
      <c r="P100" s="14"/>
      <c r="Q100" s="14"/>
      <c r="R100" s="14"/>
      <c r="S100" s="14">
        <f t="shared" si="14"/>
        <v>17</v>
      </c>
      <c r="T100" s="16"/>
      <c r="U100" s="17">
        <f t="shared" si="15"/>
        <v>17.823529411764707</v>
      </c>
      <c r="V100" s="14">
        <f t="shared" si="16"/>
        <v>17.823529411764707</v>
      </c>
      <c r="W100" s="14"/>
      <c r="X100" s="14"/>
      <c r="Y100" s="14">
        <f>VLOOKUP(A:A,[1]TDSheet!$A:$Y,25,0)</f>
        <v>0</v>
      </c>
      <c r="Z100" s="14">
        <f>VLOOKUP(A:A,[1]TDSheet!$A:$Z,26,0)</f>
        <v>0</v>
      </c>
      <c r="AA100" s="14">
        <f>VLOOKUP(A:A,[1]TDSheet!$A:$AA,27,0)</f>
        <v>3.8</v>
      </c>
      <c r="AB100" s="14">
        <f>VLOOKUP(A:A,[3]TDSheet!$A:$D,4,0)</f>
        <v>12</v>
      </c>
      <c r="AC100" s="14" t="str">
        <f>VLOOKUP(A:A,[1]TDSheet!$A:$AC,29,0)</f>
        <v>увел</v>
      </c>
      <c r="AD100" s="14" t="e">
        <f>VLOOKUP(A:A,[1]TDSheet!$A:$AD,30,0)</f>
        <v>#N/A</v>
      </c>
      <c r="AE100" s="14">
        <f t="shared" si="17"/>
        <v>0</v>
      </c>
      <c r="AF100" s="14"/>
      <c r="AG100" s="14"/>
      <c r="AH100" s="14"/>
    </row>
    <row r="101" spans="1:34" s="1" customFormat="1" ht="11.1" customHeight="1" outlineLevel="1" x14ac:dyDescent="0.2">
      <c r="A101" s="7" t="s">
        <v>105</v>
      </c>
      <c r="B101" s="7" t="s">
        <v>8</v>
      </c>
      <c r="C101" s="8">
        <v>29</v>
      </c>
      <c r="D101" s="8">
        <v>50</v>
      </c>
      <c r="E101" s="18">
        <v>38</v>
      </c>
      <c r="F101" s="18">
        <v>41</v>
      </c>
      <c r="G101" s="1">
        <f>VLOOKUP(A:A,[1]TDSheet!$A:$G,7,0)</f>
        <v>0</v>
      </c>
      <c r="H101" s="1" t="e">
        <f>VLOOKUP(A:A,[1]TDSheet!$A:$H,8,0)</f>
        <v>#N/A</v>
      </c>
      <c r="I101" s="14">
        <f>VLOOKUP(A:A,[2]TDSheet!$A:$F,6,0)</f>
        <v>38</v>
      </c>
      <c r="J101" s="14">
        <f t="shared" si="13"/>
        <v>0</v>
      </c>
      <c r="K101" s="14">
        <f>VLOOKUP(A:A,[1]TDSheet!$A:$L,12,0)</f>
        <v>0</v>
      </c>
      <c r="L101" s="14">
        <f>VLOOKUP(A:A,[1]TDSheet!$A:$M,13,0)</f>
        <v>0</v>
      </c>
      <c r="M101" s="14">
        <f>VLOOKUP(A:A,[1]TDSheet!$A:$N,14,0)</f>
        <v>0</v>
      </c>
      <c r="N101" s="14">
        <f>VLOOKUP(A:A,[1]TDSheet!$A:$T,20,0)</f>
        <v>0</v>
      </c>
      <c r="O101" s="14"/>
      <c r="P101" s="14"/>
      <c r="Q101" s="14"/>
      <c r="R101" s="14"/>
      <c r="S101" s="14">
        <f t="shared" si="14"/>
        <v>7.6</v>
      </c>
      <c r="T101" s="16"/>
      <c r="U101" s="17">
        <f t="shared" si="15"/>
        <v>5.3947368421052637</v>
      </c>
      <c r="V101" s="14">
        <f t="shared" si="16"/>
        <v>5.3947368421052637</v>
      </c>
      <c r="W101" s="14"/>
      <c r="X101" s="14"/>
      <c r="Y101" s="14">
        <f>VLOOKUP(A:A,[1]TDSheet!$A:$Y,25,0)</f>
        <v>6.2</v>
      </c>
      <c r="Z101" s="14">
        <f>VLOOKUP(A:A,[1]TDSheet!$A:$Z,26,0)</f>
        <v>5</v>
      </c>
      <c r="AA101" s="14">
        <f>VLOOKUP(A:A,[1]TDSheet!$A:$AA,27,0)</f>
        <v>6.6</v>
      </c>
      <c r="AB101" s="14">
        <f>VLOOKUP(A:A,[3]TDSheet!$A:$D,4,0)</f>
        <v>5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17"/>
        <v>0</v>
      </c>
      <c r="AF101" s="14"/>
      <c r="AG101" s="14"/>
      <c r="AH101" s="14"/>
    </row>
    <row r="102" spans="1:34" s="1" customFormat="1" ht="11.1" customHeight="1" outlineLevel="1" x14ac:dyDescent="0.2">
      <c r="A102" s="7" t="s">
        <v>106</v>
      </c>
      <c r="B102" s="7" t="s">
        <v>9</v>
      </c>
      <c r="C102" s="8">
        <v>23.087</v>
      </c>
      <c r="D102" s="8">
        <v>40</v>
      </c>
      <c r="E102" s="18">
        <v>25.971</v>
      </c>
      <c r="F102" s="18">
        <v>37.116</v>
      </c>
      <c r="G102" s="1">
        <f>VLOOKUP(A:A,[1]TDSheet!$A:$G,7,0)</f>
        <v>0</v>
      </c>
      <c r="H102" s="1" t="e">
        <f>VLOOKUP(A:A,[1]TDSheet!$A:$H,8,0)</f>
        <v>#N/A</v>
      </c>
      <c r="I102" s="14">
        <f>VLOOKUP(A:A,[2]TDSheet!$A:$F,6,0)</f>
        <v>26</v>
      </c>
      <c r="J102" s="14">
        <f t="shared" si="13"/>
        <v>-2.8999999999999915E-2</v>
      </c>
      <c r="K102" s="14">
        <f>VLOOKUP(A:A,[1]TDSheet!$A:$L,12,0)</f>
        <v>0</v>
      </c>
      <c r="L102" s="14">
        <f>VLOOKUP(A:A,[1]TDSheet!$A:$M,13,0)</f>
        <v>0</v>
      </c>
      <c r="M102" s="14">
        <f>VLOOKUP(A:A,[1]TDSheet!$A:$N,14,0)</f>
        <v>0</v>
      </c>
      <c r="N102" s="14">
        <f>VLOOKUP(A:A,[1]TDSheet!$A:$T,20,0)</f>
        <v>0</v>
      </c>
      <c r="O102" s="14"/>
      <c r="P102" s="14"/>
      <c r="Q102" s="14"/>
      <c r="R102" s="14"/>
      <c r="S102" s="14">
        <f t="shared" si="14"/>
        <v>5.1942000000000004</v>
      </c>
      <c r="T102" s="16"/>
      <c r="U102" s="17">
        <f t="shared" si="15"/>
        <v>7.1456624696777169</v>
      </c>
      <c r="V102" s="14">
        <f t="shared" si="16"/>
        <v>7.1456624696777169</v>
      </c>
      <c r="W102" s="14"/>
      <c r="X102" s="14"/>
      <c r="Y102" s="14">
        <f>VLOOKUP(A:A,[1]TDSheet!$A:$Y,25,0)</f>
        <v>6.7774000000000001</v>
      </c>
      <c r="Z102" s="14">
        <f>VLOOKUP(A:A,[1]TDSheet!$A:$Z,26,0)</f>
        <v>5.9142000000000001</v>
      </c>
      <c r="AA102" s="14">
        <f>VLOOKUP(A:A,[1]TDSheet!$A:$AA,27,0)</f>
        <v>4.7263999999999999</v>
      </c>
      <c r="AB102" s="14">
        <v>0</v>
      </c>
      <c r="AC102" s="14" t="e">
        <f>VLOOKUP(A:A,[1]TDSheet!$A:$AC,29,0)</f>
        <v>#N/A</v>
      </c>
      <c r="AD102" s="14" t="e">
        <f>VLOOKUP(A:A,[1]TDSheet!$A:$AD,30,0)</f>
        <v>#N/A</v>
      </c>
      <c r="AE102" s="14">
        <f t="shared" si="17"/>
        <v>0</v>
      </c>
      <c r="AF102" s="14"/>
      <c r="AG102" s="14"/>
      <c r="AH102" s="14"/>
    </row>
    <row r="103" spans="1:34" s="1" customFormat="1" ht="11.1" customHeight="1" outlineLevel="1" x14ac:dyDescent="0.2">
      <c r="A103" s="7" t="s">
        <v>107</v>
      </c>
      <c r="B103" s="7" t="s">
        <v>9</v>
      </c>
      <c r="C103" s="8">
        <v>549.22</v>
      </c>
      <c r="D103" s="8">
        <v>4.5940000000000003</v>
      </c>
      <c r="E103" s="18">
        <v>231.70599999999999</v>
      </c>
      <c r="F103" s="18">
        <v>319.02300000000002</v>
      </c>
      <c r="G103" s="1">
        <f>VLOOKUP(A:A,[1]TDSheet!$A:$G,7,0)</f>
        <v>0</v>
      </c>
      <c r="H103" s="1" t="e">
        <f>VLOOKUP(A:A,[1]TDSheet!$A:$H,8,0)</f>
        <v>#N/A</v>
      </c>
      <c r="I103" s="14">
        <f>VLOOKUP(A:A,[2]TDSheet!$A:$F,6,0)</f>
        <v>229</v>
      </c>
      <c r="J103" s="14">
        <f t="shared" si="13"/>
        <v>2.7059999999999889</v>
      </c>
      <c r="K103" s="14">
        <f>VLOOKUP(A:A,[1]TDSheet!$A:$L,12,0)</f>
        <v>0</v>
      </c>
      <c r="L103" s="14">
        <f>VLOOKUP(A:A,[1]TDSheet!$A:$M,13,0)</f>
        <v>0</v>
      </c>
      <c r="M103" s="14">
        <f>VLOOKUP(A:A,[1]TDSheet!$A:$N,14,0)</f>
        <v>0</v>
      </c>
      <c r="N103" s="14">
        <f>VLOOKUP(A:A,[1]TDSheet!$A:$T,20,0)</f>
        <v>0</v>
      </c>
      <c r="O103" s="14"/>
      <c r="P103" s="14"/>
      <c r="Q103" s="14"/>
      <c r="R103" s="14"/>
      <c r="S103" s="14">
        <f t="shared" si="14"/>
        <v>46.341200000000001</v>
      </c>
      <c r="T103" s="16"/>
      <c r="U103" s="17">
        <f t="shared" si="15"/>
        <v>6.8842196576696333</v>
      </c>
      <c r="V103" s="14">
        <f t="shared" si="16"/>
        <v>6.8842196576696333</v>
      </c>
      <c r="W103" s="14"/>
      <c r="X103" s="14"/>
      <c r="Y103" s="14">
        <f>VLOOKUP(A:A,[1]TDSheet!$A:$Y,25,0)</f>
        <v>11.7272</v>
      </c>
      <c r="Z103" s="14">
        <f>VLOOKUP(A:A,[1]TDSheet!$A:$Z,26,0)</f>
        <v>40.257999999999996</v>
      </c>
      <c r="AA103" s="14">
        <f>VLOOKUP(A:A,[1]TDSheet!$A:$AA,27,0)</f>
        <v>47.487200000000001</v>
      </c>
      <c r="AB103" s="14">
        <f>VLOOKUP(A:A,[3]TDSheet!$A:$D,4,0)</f>
        <v>6.1929999999999996</v>
      </c>
      <c r="AC103" s="14" t="e">
        <f>VLOOKUP(A:A,[1]TDSheet!$A:$AC,29,0)</f>
        <v>#N/A</v>
      </c>
      <c r="AD103" s="14" t="e">
        <f>VLOOKUP(A:A,[1]TDSheet!$A:$AD,30,0)</f>
        <v>#N/A</v>
      </c>
      <c r="AE103" s="14">
        <f t="shared" si="17"/>
        <v>0</v>
      </c>
      <c r="AF103" s="14"/>
      <c r="AG103" s="14"/>
      <c r="AH103" s="14"/>
    </row>
    <row r="104" spans="1:34" s="1" customFormat="1" ht="11.1" customHeight="1" outlineLevel="1" x14ac:dyDescent="0.2">
      <c r="A104" s="7" t="s">
        <v>101</v>
      </c>
      <c r="B104" s="7" t="s">
        <v>8</v>
      </c>
      <c r="C104" s="8">
        <v>698</v>
      </c>
      <c r="D104" s="8">
        <v>5</v>
      </c>
      <c r="E104" s="18">
        <v>168</v>
      </c>
      <c r="F104" s="18">
        <v>531</v>
      </c>
      <c r="G104" s="1">
        <f>VLOOKUP(A:A,[1]TDSheet!$A:$G,7,0)</f>
        <v>0</v>
      </c>
      <c r="H104" s="1">
        <f>VLOOKUP(A:A,[1]TDSheet!$A:$H,8,0)</f>
        <v>0</v>
      </c>
      <c r="I104" s="14">
        <f>VLOOKUP(A:A,[2]TDSheet!$A:$F,6,0)</f>
        <v>172</v>
      </c>
      <c r="J104" s="14">
        <f t="shared" si="13"/>
        <v>-4</v>
      </c>
      <c r="K104" s="14">
        <f>VLOOKUP(A:A,[1]TDSheet!$A:$L,12,0)</f>
        <v>0</v>
      </c>
      <c r="L104" s="14">
        <f>VLOOKUP(A:A,[1]TDSheet!$A:$M,13,0)</f>
        <v>0</v>
      </c>
      <c r="M104" s="14">
        <f>VLOOKUP(A:A,[1]TDSheet!$A:$N,14,0)</f>
        <v>0</v>
      </c>
      <c r="N104" s="14">
        <f>VLOOKUP(A:A,[1]TDSheet!$A:$T,20,0)</f>
        <v>0</v>
      </c>
      <c r="O104" s="14"/>
      <c r="P104" s="14"/>
      <c r="Q104" s="14"/>
      <c r="R104" s="14"/>
      <c r="S104" s="14">
        <f t="shared" si="14"/>
        <v>33.6</v>
      </c>
      <c r="T104" s="16"/>
      <c r="U104" s="17">
        <f t="shared" si="15"/>
        <v>15.803571428571427</v>
      </c>
      <c r="V104" s="14">
        <f t="shared" si="16"/>
        <v>15.803571428571427</v>
      </c>
      <c r="W104" s="14"/>
      <c r="X104" s="14"/>
      <c r="Y104" s="14">
        <f>VLOOKUP(A:A,[1]TDSheet!$A:$Y,25,0)</f>
        <v>22.8</v>
      </c>
      <c r="Z104" s="14">
        <f>VLOOKUP(A:A,[1]TDSheet!$A:$Z,26,0)</f>
        <v>43.4</v>
      </c>
      <c r="AA104" s="14">
        <f>VLOOKUP(A:A,[1]TDSheet!$A:$AA,27,0)</f>
        <v>30</v>
      </c>
      <c r="AB104" s="14">
        <f>VLOOKUP(A:A,[3]TDSheet!$A:$D,4,0)</f>
        <v>32</v>
      </c>
      <c r="AC104" s="14">
        <f>VLOOKUP(A:A,[1]TDSheet!$A:$AC,29,0)</f>
        <v>0</v>
      </c>
      <c r="AD104" s="14">
        <f>VLOOKUP(A:A,[1]TDSheet!$A:$AD,30,0)</f>
        <v>0</v>
      </c>
      <c r="AE104" s="14">
        <f t="shared" si="17"/>
        <v>0</v>
      </c>
      <c r="AF104" s="14"/>
      <c r="AG104" s="14"/>
      <c r="AH10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2024-12-19T11:51:48Z</dcterms:modified>
</cp:coreProperties>
</file>