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12,24 Ост СЫР филиалы\"/>
    </mc:Choice>
  </mc:AlternateContent>
  <xr:revisionPtr revIDLastSave="0" documentId="13_ncr:1_{205EEDFB-2BE4-481D-B7B9-8B3C0DD040E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37" i="1" l="1"/>
  <c r="O45" i="1" l="1"/>
  <c r="AC42" i="1" l="1"/>
  <c r="AC10" i="1"/>
  <c r="O46" i="1"/>
  <c r="S46" i="1" s="1"/>
  <c r="T45" i="1"/>
  <c r="AC7" i="1"/>
  <c r="AC9" i="1"/>
  <c r="AC26" i="1"/>
  <c r="AC14" i="1"/>
  <c r="AC13" i="1"/>
  <c r="AC12" i="1"/>
  <c r="AC16" i="1"/>
  <c r="AC18" i="1"/>
  <c r="AC19" i="1"/>
  <c r="AC20" i="1"/>
  <c r="AC22" i="1"/>
  <c r="AC23" i="1"/>
  <c r="AC30" i="1"/>
  <c r="AC24" i="1"/>
  <c r="AC25" i="1"/>
  <c r="AC27" i="1"/>
  <c r="AC28" i="1"/>
  <c r="AC17" i="1"/>
  <c r="AC32" i="1"/>
  <c r="AC34" i="1"/>
  <c r="AC29" i="1"/>
  <c r="AC38" i="1"/>
  <c r="AC39" i="1"/>
  <c r="AC40" i="1"/>
  <c r="AC41" i="1"/>
  <c r="AC43" i="1"/>
  <c r="O7" i="1"/>
  <c r="T7" i="1" s="1"/>
  <c r="O8" i="1"/>
  <c r="O9" i="1"/>
  <c r="T9" i="1" s="1"/>
  <c r="O10" i="1"/>
  <c r="T10" i="1" s="1"/>
  <c r="O26" i="1"/>
  <c r="T26" i="1" s="1"/>
  <c r="O14" i="1"/>
  <c r="T14" i="1" s="1"/>
  <c r="O13" i="1"/>
  <c r="T13" i="1" s="1"/>
  <c r="O11" i="1"/>
  <c r="O12" i="1"/>
  <c r="T12" i="1" s="1"/>
  <c r="O15" i="1"/>
  <c r="O16" i="1"/>
  <c r="T16" i="1" s="1"/>
  <c r="O18" i="1"/>
  <c r="T18" i="1" s="1"/>
  <c r="O19" i="1"/>
  <c r="T19" i="1" s="1"/>
  <c r="O20" i="1"/>
  <c r="T20" i="1" s="1"/>
  <c r="O21" i="1"/>
  <c r="O22" i="1"/>
  <c r="T22" i="1" s="1"/>
  <c r="O23" i="1"/>
  <c r="T23" i="1" s="1"/>
  <c r="O30" i="1"/>
  <c r="T30" i="1" s="1"/>
  <c r="O24" i="1"/>
  <c r="T24" i="1" s="1"/>
  <c r="O25" i="1"/>
  <c r="T25" i="1" s="1"/>
  <c r="O27" i="1"/>
  <c r="T27" i="1" s="1"/>
  <c r="O28" i="1"/>
  <c r="T28" i="1" s="1"/>
  <c r="O17" i="1"/>
  <c r="T17" i="1" s="1"/>
  <c r="O31" i="1"/>
  <c r="O32" i="1"/>
  <c r="T32" i="1" s="1"/>
  <c r="O33" i="1"/>
  <c r="O34" i="1"/>
  <c r="T34" i="1" s="1"/>
  <c r="O29" i="1"/>
  <c r="T29" i="1" s="1"/>
  <c r="O35" i="1"/>
  <c r="O36" i="1"/>
  <c r="O37" i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6" i="1"/>
  <c r="P6" i="1" s="1"/>
  <c r="K43" i="1"/>
  <c r="K42" i="1"/>
  <c r="K41" i="1"/>
  <c r="K40" i="1"/>
  <c r="K39" i="1"/>
  <c r="K38" i="1"/>
  <c r="K37" i="1"/>
  <c r="K36" i="1"/>
  <c r="K35" i="1"/>
  <c r="K29" i="1"/>
  <c r="K34" i="1"/>
  <c r="K33" i="1"/>
  <c r="K32" i="1"/>
  <c r="K31" i="1"/>
  <c r="K17" i="1"/>
  <c r="K28" i="1"/>
  <c r="K27" i="1"/>
  <c r="K25" i="1"/>
  <c r="K24" i="1"/>
  <c r="K30" i="1"/>
  <c r="K23" i="1"/>
  <c r="K22" i="1"/>
  <c r="K21" i="1"/>
  <c r="K20" i="1"/>
  <c r="K19" i="1"/>
  <c r="K18" i="1"/>
  <c r="K16" i="1"/>
  <c r="K15" i="1"/>
  <c r="K12" i="1"/>
  <c r="K11" i="1"/>
  <c r="K13" i="1"/>
  <c r="K14" i="1"/>
  <c r="K26" i="1"/>
  <c r="K10" i="1"/>
  <c r="K9" i="1"/>
  <c r="K46" i="1"/>
  <c r="K45" i="1"/>
  <c r="K8" i="1"/>
  <c r="K7" i="1"/>
  <c r="K6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35" i="1" l="1"/>
  <c r="P35" i="1"/>
  <c r="T21" i="1"/>
  <c r="P21" i="1"/>
  <c r="T33" i="1"/>
  <c r="P33" i="1"/>
  <c r="AC33" i="1" s="1"/>
  <c r="T11" i="1"/>
  <c r="P11" i="1"/>
  <c r="AC11" i="1" s="1"/>
  <c r="T8" i="1"/>
  <c r="P8" i="1"/>
  <c r="AC8" i="1" s="1"/>
  <c r="T36" i="1"/>
  <c r="P36" i="1"/>
  <c r="AC36" i="1" s="1"/>
  <c r="T31" i="1"/>
  <c r="P31" i="1"/>
  <c r="AC31" i="1" s="1"/>
  <c r="AC21" i="1"/>
  <c r="T15" i="1"/>
  <c r="AC15" i="1"/>
  <c r="AC35" i="1"/>
  <c r="T37" i="1"/>
  <c r="AC37" i="1"/>
  <c r="S45" i="1"/>
  <c r="T6" i="1"/>
  <c r="S40" i="1"/>
  <c r="S36" i="1"/>
  <c r="S28" i="1"/>
  <c r="S30" i="1"/>
  <c r="S20" i="1"/>
  <c r="S14" i="1"/>
  <c r="K5" i="1"/>
  <c r="S42" i="1"/>
  <c r="S38" i="1"/>
  <c r="S29" i="1"/>
  <c r="S25" i="1"/>
  <c r="S22" i="1"/>
  <c r="S18" i="1"/>
  <c r="S10" i="1"/>
  <c r="S43" i="1"/>
  <c r="S41" i="1"/>
  <c r="S39" i="1"/>
  <c r="S34" i="1"/>
  <c r="S32" i="1"/>
  <c r="S17" i="1"/>
  <c r="S27" i="1"/>
  <c r="S24" i="1"/>
  <c r="S23" i="1"/>
  <c r="S19" i="1"/>
  <c r="S16" i="1"/>
  <c r="S12" i="1"/>
  <c r="S13" i="1"/>
  <c r="S26" i="1"/>
  <c r="S9" i="1"/>
  <c r="S7" i="1"/>
  <c r="T46" i="1"/>
  <c r="O5" i="1"/>
  <c r="S11" i="1" l="1"/>
  <c r="S8" i="1"/>
  <c r="S21" i="1"/>
  <c r="S15" i="1"/>
  <c r="S31" i="1"/>
  <c r="S33" i="1"/>
  <c r="S35" i="1"/>
  <c r="S37" i="1"/>
  <c r="AC6" i="1"/>
  <c r="AC5" i="1" s="1"/>
  <c r="S6" i="1"/>
</calcChain>
</file>

<file path=xl/sharedStrings.xml><?xml version="1.0" encoding="utf-8"?>
<sst xmlns="http://schemas.openxmlformats.org/spreadsheetml/2006/main" count="154" uniqueCount="92">
  <si>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</si>
  <si>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</si>
  <si>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</si>
  <si>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</si>
  <si>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</si>
  <si>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</si>
  <si>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</si>
  <si>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</si>
  <si>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</si>
  <si>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</si>
  <si>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</si>
  <si>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</si>
  <si>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</si>
  <si>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</si>
  <si>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</si>
  <si>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</si>
  <si>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</si>
  <si>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</si>
  <si>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</si>
  <si>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</si>
  <si>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</si>
  <si>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</si>
  <si>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09,12,</t>
  </si>
  <si>
    <t>16,12,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</si>
  <si>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</si>
  <si>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</si>
  <si>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</si>
  <si>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</si>
  <si>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</si>
  <si>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</si>
  <si>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</si>
  <si>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</si>
  <si>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нужно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</si>
  <si>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</si>
  <si>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</si>
  <si>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</si>
  <si>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</si>
  <si>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</si>
  <si>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</si>
  <si>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</si>
  <si>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</si>
  <si>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</si>
  <si>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</si>
  <si>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(срок созревания 3 месяцев) м.д.ж. в с.в. 40% брус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</si>
  <si>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</si>
  <si>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</si>
  <si>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завод не принимает заказы на декабрь месяц / 11,11,24 завод не отгрузил / 05,11,24 завод не отгрузил / 29,10,24 завод не отгрузил / 22,10,24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</si>
  <si>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</si>
  <si>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</si>
  <si>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</si>
  <si>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</si>
  <si>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</si>
  <si>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</si>
  <si>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</si>
  <si>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увеличить продажи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</si>
  <si>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</si>
  <si>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</si>
  <si>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</si>
  <si>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</si>
  <si>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</si>
  <si>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</si>
  <si>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</si>
  <si>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завод не принимает заказы на декабрь месяц / 02,12,24 завод не отгрузил</t>
  </si>
  <si>
    <t>Сыр Папа Может Голландский  45% 200гр     Останкино</t>
  </si>
  <si>
    <t>Сыр Скаморца свежий 100 гр.  ОСТАНКИНО</t>
  </si>
  <si>
    <t>02,12,24 завод не отгрузил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</si>
  <si>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</si>
  <si>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</si>
  <si>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</si>
  <si>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</si>
  <si>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</si>
  <si>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18,11,24 завод не отгрузил / 11,11,24 завод отгрузил 64кг вместо 110кг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</si>
  <si>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</si>
  <si>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</si>
  <si>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</si>
  <si>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</si>
  <si>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</si>
  <si>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</si>
  <si>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</si>
  <si>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</si>
  <si>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нужно увеличить продажи / завод не принимает заказы на декабрь месяц / 05,11,24 завод не отгрузил</t>
  </si>
  <si>
    <t>нужно увеличить продажи / 200шт - Гермес не взял</t>
  </si>
  <si>
    <t>нужно увеличить продажи / 260шт - Гермес не взял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</si>
  <si>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05,11,24 завод не отгрузил /  650шт - Гермес не взял</t>
    </r>
  </si>
  <si>
    <t>нужно увеличить продажи / 92кг - Гермес не взял</t>
  </si>
  <si>
    <t>нужно увеличить продажи / 576шт - Гермес не взял</t>
  </si>
  <si>
    <t>нужно увеличить продажи / 648шт - Гермес не взял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</si>
  <si>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158кг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</si>
  <si>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364кг - Гермес не взял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</si>
  <si>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366кг - Гермес не взял</t>
    </r>
  </si>
  <si>
    <t>заказ</t>
  </si>
  <si>
    <t>23,12,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</si>
</sst>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7" borderId="9" xfId="1" applyNumberFormat="1" applyFill="1" applyBorder="1"/>
    <xf numFmtId="164" fontId="1" fillId="7" borderId="1" xfId="1" applyNumberFormat="1" applyFill="1"/>
    <xf numFmtId="164" fontId="1" fillId="7" borderId="10" xfId="1" applyNumberFormat="1" applyFill="1" applyBorder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164" fontId="1" fillId="8" borderId="1" xfId="1" applyNumberFormat="1" applyFill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8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27" width="6" customWidth="1"/>
    <col min="28" max="28" width="25" customWidth="1"/>
    <col min="29" max="29" width="7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90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91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1888.258</v>
      </c>
      <c r="F5" s="4">
        <f>SUM(F6:F496)</f>
        <v>7784.47</v>
      </c>
      <c r="G5" s="6"/>
      <c r="H5" s="1"/>
      <c r="I5" s="1"/>
      <c r="J5" s="4">
        <f t="shared" ref="J5:Q5" si="0">SUM(J6:J496)</f>
        <v>1925</v>
      </c>
      <c r="K5" s="4">
        <f t="shared" si="0"/>
        <v>-36.741999999999976</v>
      </c>
      <c r="L5" s="4">
        <f t="shared" si="0"/>
        <v>0</v>
      </c>
      <c r="M5" s="4">
        <f t="shared" si="0"/>
        <v>0</v>
      </c>
      <c r="N5" s="4">
        <f t="shared" si="0"/>
        <v>1378.9744000000001</v>
      </c>
      <c r="O5" s="4">
        <f t="shared" si="0"/>
        <v>377.65160000000003</v>
      </c>
      <c r="P5" s="4">
        <f>SUM(P6:P43)</f>
        <v>1169.3715999999999</v>
      </c>
      <c r="Q5" s="4">
        <f t="shared" si="0"/>
        <v>1180</v>
      </c>
      <c r="R5" s="1"/>
      <c r="S5" s="1"/>
      <c r="T5" s="1"/>
      <c r="U5" s="4">
        <f t="shared" ref="U5:AA5" si="1">SUM(U6:U496)</f>
        <v>372.61880000000002</v>
      </c>
      <c r="V5" s="4">
        <f t="shared" si="1"/>
        <v>399.13119999999998</v>
      </c>
      <c r="W5" s="4">
        <f t="shared" si="1"/>
        <v>424.08519999999999</v>
      </c>
      <c r="X5" s="4">
        <f t="shared" si="1"/>
        <v>519.3818</v>
      </c>
      <c r="Y5" s="4">
        <f t="shared" si="1"/>
        <v>476.26880000000006</v>
      </c>
      <c r="Z5" s="4">
        <f t="shared" si="1"/>
        <v>433.16880000000003</v>
      </c>
      <c r="AA5" s="4">
        <f t="shared" si="1"/>
        <v>416.10699999999997</v>
      </c>
      <c r="AB5" s="1"/>
      <c r="AC5" s="4">
        <f>SUM(AC6:AC496)</f>
        <v>213.3596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32</v>
      </c>
      <c r="D6" s="1">
        <v>32</v>
      </c>
      <c r="E6" s="1">
        <v>22</v>
      </c>
      <c r="F6" s="1">
        <v>42</v>
      </c>
      <c r="G6" s="6">
        <v>0.14000000000000001</v>
      </c>
      <c r="H6" s="1">
        <v>180</v>
      </c>
      <c r="I6" s="1">
        <v>9988421</v>
      </c>
      <c r="J6" s="1">
        <v>21</v>
      </c>
      <c r="K6" s="1">
        <f t="shared" ref="K6:K43" si="2">E6-J6</f>
        <v>1</v>
      </c>
      <c r="L6" s="1"/>
      <c r="M6" s="1"/>
      <c r="N6" s="1"/>
      <c r="O6" s="1">
        <f>E6/5</f>
        <v>4.4000000000000004</v>
      </c>
      <c r="P6" s="5">
        <f>20*O6-N6-F6</f>
        <v>46</v>
      </c>
      <c r="Q6" s="5"/>
      <c r="R6" s="1"/>
      <c r="S6" s="1">
        <f t="shared" ref="S6:S43" si="3">(F6+N6+P6)/O6</f>
        <v>20</v>
      </c>
      <c r="T6" s="1">
        <f t="shared" ref="T6:T43" si="4">(F6+N6)/O6</f>
        <v>9.545454545454545</v>
      </c>
      <c r="U6" s="1">
        <v>2.2000000000000002</v>
      </c>
      <c r="V6" s="1">
        <v>5</v>
      </c>
      <c r="W6" s="1">
        <v>5.2</v>
      </c>
      <c r="X6" s="1">
        <v>3.4</v>
      </c>
      <c r="Y6" s="1">
        <v>0.4</v>
      </c>
      <c r="Z6" s="1">
        <v>3.2</v>
      </c>
      <c r="AA6" s="1">
        <v>5.4</v>
      </c>
      <c r="AB6" s="1"/>
      <c r="AC6" s="1">
        <f t="shared" ref="AC6:AC43" si="5">P6*G6</f>
        <v>6.44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68</v>
      </c>
      <c r="D7" s="1">
        <v>32</v>
      </c>
      <c r="E7" s="1">
        <v>20</v>
      </c>
      <c r="F7" s="1">
        <v>78</v>
      </c>
      <c r="G7" s="6">
        <v>0.18</v>
      </c>
      <c r="H7" s="1">
        <v>270</v>
      </c>
      <c r="I7" s="1">
        <v>9988438</v>
      </c>
      <c r="J7" s="1">
        <v>20</v>
      </c>
      <c r="K7" s="1">
        <f t="shared" si="2"/>
        <v>0</v>
      </c>
      <c r="L7" s="1"/>
      <c r="M7" s="1"/>
      <c r="N7" s="1"/>
      <c r="O7" s="1">
        <f t="shared" ref="O7:O43" si="6">E7/5</f>
        <v>4</v>
      </c>
      <c r="P7" s="5"/>
      <c r="Q7" s="5"/>
      <c r="R7" s="1"/>
      <c r="S7" s="1">
        <f t="shared" si="3"/>
        <v>19.5</v>
      </c>
      <c r="T7" s="1">
        <f t="shared" si="4"/>
        <v>19.5</v>
      </c>
      <c r="U7" s="1">
        <v>3</v>
      </c>
      <c r="V7" s="1">
        <v>6.4</v>
      </c>
      <c r="W7" s="1">
        <v>4.5999999999999996</v>
      </c>
      <c r="X7" s="1">
        <v>1.6</v>
      </c>
      <c r="Y7" s="1">
        <v>5.2</v>
      </c>
      <c r="Z7" s="1">
        <v>8.4</v>
      </c>
      <c r="AA7" s="1">
        <v>2</v>
      </c>
      <c r="AB7" s="31" t="s">
        <v>32</v>
      </c>
      <c r="AC7" s="1">
        <f t="shared" si="5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45</v>
      </c>
      <c r="D8" s="1">
        <v>48</v>
      </c>
      <c r="E8" s="1">
        <v>20</v>
      </c>
      <c r="F8" s="1">
        <v>73</v>
      </c>
      <c r="G8" s="6">
        <v>0.18</v>
      </c>
      <c r="H8" s="1">
        <v>270</v>
      </c>
      <c r="I8" s="1">
        <v>9988445</v>
      </c>
      <c r="J8" s="1">
        <v>20</v>
      </c>
      <c r="K8" s="1">
        <f t="shared" si="2"/>
        <v>0</v>
      </c>
      <c r="L8" s="1"/>
      <c r="M8" s="1"/>
      <c r="N8" s="1"/>
      <c r="O8" s="1">
        <f t="shared" si="6"/>
        <v>4</v>
      </c>
      <c r="P8" s="5">
        <f>20*O8-N8-F8</f>
        <v>7</v>
      </c>
      <c r="Q8" s="5"/>
      <c r="R8" s="1"/>
      <c r="S8" s="1">
        <f t="shared" si="3"/>
        <v>20</v>
      </c>
      <c r="T8" s="1">
        <f t="shared" si="4"/>
        <v>18.25</v>
      </c>
      <c r="U8" s="1">
        <v>2.8</v>
      </c>
      <c r="V8" s="1">
        <v>6.2</v>
      </c>
      <c r="W8" s="1">
        <v>5.6</v>
      </c>
      <c r="X8" s="1">
        <v>5</v>
      </c>
      <c r="Y8" s="1">
        <v>8.8000000000000007</v>
      </c>
      <c r="Z8" s="1">
        <v>9</v>
      </c>
      <c r="AA8" s="1">
        <v>1.6</v>
      </c>
      <c r="AB8" s="31" t="s">
        <v>32</v>
      </c>
      <c r="AC8" s="1">
        <f t="shared" si="5"/>
        <v>1.26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31</v>
      </c>
      <c r="C9" s="1">
        <v>55</v>
      </c>
      <c r="D9" s="1"/>
      <c r="E9" s="1">
        <v>9</v>
      </c>
      <c r="F9" s="1">
        <v>46</v>
      </c>
      <c r="G9" s="6">
        <v>0.4</v>
      </c>
      <c r="H9" s="1">
        <v>270</v>
      </c>
      <c r="I9" s="1">
        <v>9988452</v>
      </c>
      <c r="J9" s="1">
        <v>9</v>
      </c>
      <c r="K9" s="1">
        <f t="shared" si="2"/>
        <v>0</v>
      </c>
      <c r="L9" s="1"/>
      <c r="M9" s="1"/>
      <c r="N9" s="1"/>
      <c r="O9" s="1">
        <f t="shared" si="6"/>
        <v>1.8</v>
      </c>
      <c r="P9" s="5"/>
      <c r="Q9" s="5"/>
      <c r="R9" s="1"/>
      <c r="S9" s="1">
        <f t="shared" si="3"/>
        <v>25.555555555555554</v>
      </c>
      <c r="T9" s="1">
        <f t="shared" si="4"/>
        <v>25.555555555555554</v>
      </c>
      <c r="U9" s="1">
        <v>1.8</v>
      </c>
      <c r="V9" s="1">
        <v>1.2</v>
      </c>
      <c r="W9" s="1">
        <v>4.8</v>
      </c>
      <c r="X9" s="1">
        <v>0.6</v>
      </c>
      <c r="Y9" s="1">
        <v>0</v>
      </c>
      <c r="Z9" s="1">
        <v>1.2</v>
      </c>
      <c r="AA9" s="1">
        <v>0.4</v>
      </c>
      <c r="AB9" s="31" t="s">
        <v>32</v>
      </c>
      <c r="AC9" s="1">
        <f t="shared" si="5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31</v>
      </c>
      <c r="C10" s="1">
        <v>22</v>
      </c>
      <c r="D10" s="1">
        <v>28</v>
      </c>
      <c r="E10" s="1">
        <v>10</v>
      </c>
      <c r="F10" s="1">
        <v>40</v>
      </c>
      <c r="G10" s="6">
        <v>0.4</v>
      </c>
      <c r="H10" s="1">
        <v>270</v>
      </c>
      <c r="I10" s="1">
        <v>9988476</v>
      </c>
      <c r="J10" s="1">
        <v>10</v>
      </c>
      <c r="K10" s="1">
        <f t="shared" si="2"/>
        <v>0</v>
      </c>
      <c r="L10" s="1"/>
      <c r="M10" s="1"/>
      <c r="N10" s="1"/>
      <c r="O10" s="1">
        <f t="shared" si="6"/>
        <v>2</v>
      </c>
      <c r="P10" s="5"/>
      <c r="Q10" s="5"/>
      <c r="R10" s="1"/>
      <c r="S10" s="1">
        <f t="shared" si="3"/>
        <v>20</v>
      </c>
      <c r="T10" s="1">
        <f t="shared" si="4"/>
        <v>20</v>
      </c>
      <c r="U10" s="1">
        <v>0.6</v>
      </c>
      <c r="V10" s="1">
        <v>2.2000000000000002</v>
      </c>
      <c r="W10" s="1">
        <v>0.4</v>
      </c>
      <c r="X10" s="1">
        <v>1.4</v>
      </c>
      <c r="Y10" s="1">
        <v>2</v>
      </c>
      <c r="Z10" s="1">
        <v>0</v>
      </c>
      <c r="AA10" s="1">
        <v>0</v>
      </c>
      <c r="AB10" s="31" t="s">
        <v>32</v>
      </c>
      <c r="AC10" s="1">
        <f t="shared" si="5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44</v>
      </c>
      <c r="B11" s="1" t="s">
        <v>31</v>
      </c>
      <c r="C11" s="1">
        <v>47</v>
      </c>
      <c r="D11" s="1"/>
      <c r="E11" s="1">
        <v>39</v>
      </c>
      <c r="F11" s="1">
        <v>8</v>
      </c>
      <c r="G11" s="6">
        <v>0.18</v>
      </c>
      <c r="H11" s="1">
        <v>150</v>
      </c>
      <c r="I11" s="1">
        <v>5034819</v>
      </c>
      <c r="J11" s="1">
        <v>42</v>
      </c>
      <c r="K11" s="1">
        <f t="shared" si="2"/>
        <v>-3</v>
      </c>
      <c r="L11" s="1"/>
      <c r="M11" s="1"/>
      <c r="N11" s="1">
        <v>70.600000000000009</v>
      </c>
      <c r="O11" s="1">
        <f t="shared" si="6"/>
        <v>7.8</v>
      </c>
      <c r="P11" s="5">
        <f>20*O11-N11-F11</f>
        <v>77.399999999999991</v>
      </c>
      <c r="Q11" s="5"/>
      <c r="R11" s="1"/>
      <c r="S11" s="1">
        <f t="shared" si="3"/>
        <v>20</v>
      </c>
      <c r="T11" s="1">
        <f t="shared" si="4"/>
        <v>10.076923076923078</v>
      </c>
      <c r="U11" s="1">
        <v>8.4</v>
      </c>
      <c r="V11" s="1">
        <v>2.8</v>
      </c>
      <c r="W11" s="1">
        <v>6.8</v>
      </c>
      <c r="X11" s="1">
        <v>5.6</v>
      </c>
      <c r="Y11" s="1">
        <v>5.4</v>
      </c>
      <c r="Z11" s="1">
        <v>5</v>
      </c>
      <c r="AA11" s="1">
        <v>4.5999999999999996</v>
      </c>
      <c r="AB11" s="1"/>
      <c r="AC11" s="1">
        <f t="shared" si="5"/>
        <v>13.931999999999999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32" t="s">
        <v>45</v>
      </c>
      <c r="B12" s="33" t="s">
        <v>40</v>
      </c>
      <c r="C12" s="33"/>
      <c r="D12" s="33"/>
      <c r="E12" s="33"/>
      <c r="F12" s="34"/>
      <c r="G12" s="35">
        <v>1</v>
      </c>
      <c r="H12" s="36">
        <v>150</v>
      </c>
      <c r="I12" s="36">
        <v>5041251</v>
      </c>
      <c r="J12" s="36"/>
      <c r="K12" s="36">
        <f t="shared" si="2"/>
        <v>0</v>
      </c>
      <c r="L12" s="36"/>
      <c r="M12" s="36"/>
      <c r="N12" s="36"/>
      <c r="O12" s="36">
        <f t="shared" si="6"/>
        <v>0</v>
      </c>
      <c r="P12" s="37"/>
      <c r="Q12" s="37"/>
      <c r="R12" s="36"/>
      <c r="S12" s="36" t="e">
        <f t="shared" si="3"/>
        <v>#DIV/0!</v>
      </c>
      <c r="T12" s="36" t="e">
        <f t="shared" si="4"/>
        <v>#DIV/0!</v>
      </c>
      <c r="U12" s="36">
        <v>0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 t="s">
        <v>46</v>
      </c>
      <c r="AC12" s="36">
        <f t="shared" si="5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3" t="s">
        <v>43</v>
      </c>
      <c r="B13" s="24" t="s">
        <v>40</v>
      </c>
      <c r="C13" s="24">
        <v>7.37</v>
      </c>
      <c r="D13" s="24"/>
      <c r="E13" s="24"/>
      <c r="F13" s="25">
        <v>7.37</v>
      </c>
      <c r="G13" s="26">
        <v>0</v>
      </c>
      <c r="H13" s="24" t="e">
        <v>#N/A</v>
      </c>
      <c r="I13" s="24" t="s">
        <v>41</v>
      </c>
      <c r="J13" s="24"/>
      <c r="K13" s="24">
        <f>E13-J13</f>
        <v>0</v>
      </c>
      <c r="L13" s="24"/>
      <c r="M13" s="24"/>
      <c r="N13" s="24"/>
      <c r="O13" s="24">
        <f>E13/5</f>
        <v>0</v>
      </c>
      <c r="P13" s="27"/>
      <c r="Q13" s="27"/>
      <c r="R13" s="24"/>
      <c r="S13" s="24" t="e">
        <f t="shared" si="3"/>
        <v>#DIV/0!</v>
      </c>
      <c r="T13" s="24" t="e">
        <f t="shared" si="4"/>
        <v>#DIV/0!</v>
      </c>
      <c r="U13" s="24">
        <v>0.49800000000000011</v>
      </c>
      <c r="V13" s="24">
        <v>0.98399999999999999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31" t="s">
        <v>32</v>
      </c>
      <c r="AC13" s="24">
        <f t="shared" si="5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28" t="s">
        <v>42</v>
      </c>
      <c r="B14" s="29" t="s">
        <v>40</v>
      </c>
      <c r="C14" s="29">
        <v>14.37</v>
      </c>
      <c r="D14" s="29"/>
      <c r="E14" s="29">
        <v>2.46</v>
      </c>
      <c r="F14" s="30">
        <v>11.91</v>
      </c>
      <c r="G14" s="26">
        <v>0</v>
      </c>
      <c r="H14" s="24" t="e">
        <v>#N/A</v>
      </c>
      <c r="I14" s="24" t="s">
        <v>41</v>
      </c>
      <c r="J14" s="24">
        <v>2.5</v>
      </c>
      <c r="K14" s="24">
        <f>E14-J14</f>
        <v>-4.0000000000000036E-2</v>
      </c>
      <c r="L14" s="24"/>
      <c r="M14" s="24"/>
      <c r="N14" s="24"/>
      <c r="O14" s="24">
        <f>E14/5</f>
        <v>0.49199999999999999</v>
      </c>
      <c r="P14" s="27"/>
      <c r="Q14" s="27"/>
      <c r="R14" s="24"/>
      <c r="S14" s="24">
        <f t="shared" si="3"/>
        <v>24.207317073170731</v>
      </c>
      <c r="T14" s="24">
        <f t="shared" si="4"/>
        <v>24.207317073170731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31" t="s">
        <v>32</v>
      </c>
      <c r="AC14" s="24">
        <f t="shared" si="5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" t="s">
        <v>47</v>
      </c>
      <c r="B15" s="1" t="s">
        <v>31</v>
      </c>
      <c r="C15" s="1">
        <v>210</v>
      </c>
      <c r="D15" s="1">
        <v>112</v>
      </c>
      <c r="E15" s="1">
        <v>128</v>
      </c>
      <c r="F15" s="1">
        <v>193</v>
      </c>
      <c r="G15" s="6">
        <v>0.1</v>
      </c>
      <c r="H15" s="1">
        <v>90</v>
      </c>
      <c r="I15" s="1">
        <v>8444163</v>
      </c>
      <c r="J15" s="1">
        <v>128</v>
      </c>
      <c r="K15" s="1">
        <f t="shared" si="2"/>
        <v>0</v>
      </c>
      <c r="L15" s="1"/>
      <c r="M15" s="1"/>
      <c r="N15" s="1"/>
      <c r="O15" s="1">
        <f t="shared" si="6"/>
        <v>25.6</v>
      </c>
      <c r="P15" s="5">
        <v>180</v>
      </c>
      <c r="Q15" s="5">
        <v>180</v>
      </c>
      <c r="R15" s="1"/>
      <c r="S15" s="1">
        <f t="shared" si="3"/>
        <v>14.5703125</v>
      </c>
      <c r="T15" s="1">
        <f t="shared" si="4"/>
        <v>7.5390625</v>
      </c>
      <c r="U15" s="1">
        <v>13</v>
      </c>
      <c r="V15" s="1">
        <v>26.8</v>
      </c>
      <c r="W15" s="1">
        <v>26.4</v>
      </c>
      <c r="X15" s="1">
        <v>21.2</v>
      </c>
      <c r="Y15" s="1">
        <v>19.8</v>
      </c>
      <c r="Z15" s="1">
        <v>25.6</v>
      </c>
      <c r="AA15" s="1">
        <v>17.8</v>
      </c>
      <c r="AB15" s="1"/>
      <c r="AC15" s="1">
        <f t="shared" si="5"/>
        <v>18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2" t="s">
        <v>48</v>
      </c>
      <c r="B16" s="20" t="s">
        <v>31</v>
      </c>
      <c r="C16" s="20">
        <v>340</v>
      </c>
      <c r="D16" s="20"/>
      <c r="E16" s="20">
        <v>65</v>
      </c>
      <c r="F16" s="21">
        <v>275</v>
      </c>
      <c r="G16" s="6">
        <v>0.18</v>
      </c>
      <c r="H16" s="1">
        <v>150</v>
      </c>
      <c r="I16" s="1">
        <v>5038411</v>
      </c>
      <c r="J16" s="1">
        <v>65</v>
      </c>
      <c r="K16" s="1">
        <f t="shared" si="2"/>
        <v>0</v>
      </c>
      <c r="L16" s="1"/>
      <c r="M16" s="1"/>
      <c r="N16" s="1"/>
      <c r="O16" s="1">
        <f t="shared" si="6"/>
        <v>13</v>
      </c>
      <c r="P16" s="5"/>
      <c r="Q16" s="5"/>
      <c r="R16" s="1"/>
      <c r="S16" s="1">
        <f t="shared" si="3"/>
        <v>21.153846153846153</v>
      </c>
      <c r="T16" s="1">
        <f t="shared" si="4"/>
        <v>21.153846153846153</v>
      </c>
      <c r="U16" s="1">
        <v>9.1999999999999993</v>
      </c>
      <c r="V16" s="1">
        <v>8.4</v>
      </c>
      <c r="W16" s="1">
        <v>16.399999999999999</v>
      </c>
      <c r="X16" s="1">
        <v>11.4</v>
      </c>
      <c r="Y16" s="1">
        <v>13.4</v>
      </c>
      <c r="Z16" s="1">
        <v>9.6</v>
      </c>
      <c r="AA16" s="1">
        <v>11.4</v>
      </c>
      <c r="AB16" s="38" t="s">
        <v>81</v>
      </c>
      <c r="AC16" s="1">
        <f t="shared" si="5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28" t="s">
        <v>63</v>
      </c>
      <c r="B17" s="29" t="s">
        <v>31</v>
      </c>
      <c r="C17" s="29">
        <v>4</v>
      </c>
      <c r="D17" s="29">
        <v>4</v>
      </c>
      <c r="E17" s="29">
        <v>4</v>
      </c>
      <c r="F17" s="30">
        <v>4</v>
      </c>
      <c r="G17" s="26">
        <v>0</v>
      </c>
      <c r="H17" s="24" t="e">
        <v>#N/A</v>
      </c>
      <c r="I17" s="24" t="s">
        <v>41</v>
      </c>
      <c r="J17" s="24">
        <v>4</v>
      </c>
      <c r="K17" s="24">
        <f>E17-J17</f>
        <v>0</v>
      </c>
      <c r="L17" s="24"/>
      <c r="M17" s="24"/>
      <c r="N17" s="24"/>
      <c r="O17" s="24">
        <f>E17/5</f>
        <v>0.8</v>
      </c>
      <c r="P17" s="27"/>
      <c r="Q17" s="27"/>
      <c r="R17" s="24"/>
      <c r="S17" s="24">
        <f t="shared" si="3"/>
        <v>5</v>
      </c>
      <c r="T17" s="24">
        <f t="shared" si="4"/>
        <v>5</v>
      </c>
      <c r="U17" s="24">
        <v>1.2</v>
      </c>
      <c r="V17" s="24">
        <v>1</v>
      </c>
      <c r="W17" s="24">
        <v>5</v>
      </c>
      <c r="X17" s="24">
        <v>2.8</v>
      </c>
      <c r="Y17" s="24">
        <v>1.6</v>
      </c>
      <c r="Z17" s="24">
        <v>2.2000000000000002</v>
      </c>
      <c r="AA17" s="24">
        <v>1.4</v>
      </c>
      <c r="AB17" s="24"/>
      <c r="AC17" s="24">
        <f t="shared" si="5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31</v>
      </c>
      <c r="C18" s="1">
        <v>250</v>
      </c>
      <c r="D18" s="1">
        <v>220</v>
      </c>
      <c r="E18" s="1">
        <v>83</v>
      </c>
      <c r="F18" s="1">
        <v>387</v>
      </c>
      <c r="G18" s="6">
        <v>0.18</v>
      </c>
      <c r="H18" s="1">
        <v>150</v>
      </c>
      <c r="I18" s="1">
        <v>5038459</v>
      </c>
      <c r="J18" s="1">
        <v>83</v>
      </c>
      <c r="K18" s="1">
        <f t="shared" si="2"/>
        <v>0</v>
      </c>
      <c r="L18" s="1"/>
      <c r="M18" s="1"/>
      <c r="N18" s="1"/>
      <c r="O18" s="1">
        <f t="shared" si="6"/>
        <v>16.600000000000001</v>
      </c>
      <c r="P18" s="5"/>
      <c r="Q18" s="5"/>
      <c r="R18" s="1"/>
      <c r="S18" s="1">
        <f t="shared" si="3"/>
        <v>23.31325301204819</v>
      </c>
      <c r="T18" s="1">
        <f t="shared" si="4"/>
        <v>23.31325301204819</v>
      </c>
      <c r="U18" s="1">
        <v>7</v>
      </c>
      <c r="V18" s="1">
        <v>14.2</v>
      </c>
      <c r="W18" s="1">
        <v>2.6</v>
      </c>
      <c r="X18" s="1">
        <v>7.6</v>
      </c>
      <c r="Y18" s="1">
        <v>14.4</v>
      </c>
      <c r="Z18" s="1">
        <v>6.8</v>
      </c>
      <c r="AA18" s="1">
        <v>9.1999999999999993</v>
      </c>
      <c r="AB18" s="38" t="s">
        <v>82</v>
      </c>
      <c r="AC18" s="1">
        <f t="shared" si="5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31</v>
      </c>
      <c r="C19" s="1">
        <v>158</v>
      </c>
      <c r="D19" s="1"/>
      <c r="E19" s="1">
        <v>30</v>
      </c>
      <c r="F19" s="1">
        <v>128</v>
      </c>
      <c r="G19" s="6">
        <v>0.18</v>
      </c>
      <c r="H19" s="1">
        <v>150</v>
      </c>
      <c r="I19" s="1">
        <v>5038831</v>
      </c>
      <c r="J19" s="1">
        <v>30</v>
      </c>
      <c r="K19" s="1">
        <f t="shared" si="2"/>
        <v>0</v>
      </c>
      <c r="L19" s="1"/>
      <c r="M19" s="1"/>
      <c r="N19" s="1"/>
      <c r="O19" s="1">
        <f t="shared" si="6"/>
        <v>6</v>
      </c>
      <c r="P19" s="5"/>
      <c r="Q19" s="5"/>
      <c r="R19" s="1"/>
      <c r="S19" s="1">
        <f t="shared" si="3"/>
        <v>21.333333333333332</v>
      </c>
      <c r="T19" s="1">
        <f t="shared" si="4"/>
        <v>21.333333333333332</v>
      </c>
      <c r="U19" s="1">
        <v>0.4</v>
      </c>
      <c r="V19" s="1">
        <v>2.8</v>
      </c>
      <c r="W19" s="1">
        <v>11.4</v>
      </c>
      <c r="X19" s="1">
        <v>5.2</v>
      </c>
      <c r="Y19" s="1">
        <v>4</v>
      </c>
      <c r="Z19" s="1">
        <v>5.6</v>
      </c>
      <c r="AA19" s="1">
        <v>4.5999999999999996</v>
      </c>
      <c r="AB19" s="31" t="s">
        <v>32</v>
      </c>
      <c r="AC19" s="1">
        <f t="shared" si="5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31</v>
      </c>
      <c r="C20" s="1">
        <v>722</v>
      </c>
      <c r="D20" s="1"/>
      <c r="E20" s="1">
        <v>33</v>
      </c>
      <c r="F20" s="1">
        <v>689</v>
      </c>
      <c r="G20" s="6">
        <v>0.18</v>
      </c>
      <c r="H20" s="1">
        <v>120</v>
      </c>
      <c r="I20" s="1">
        <v>5038855</v>
      </c>
      <c r="J20" s="1">
        <v>33</v>
      </c>
      <c r="K20" s="1">
        <f t="shared" si="2"/>
        <v>0</v>
      </c>
      <c r="L20" s="1"/>
      <c r="M20" s="1"/>
      <c r="N20" s="1"/>
      <c r="O20" s="1">
        <f t="shared" si="6"/>
        <v>6.6</v>
      </c>
      <c r="P20" s="5"/>
      <c r="Q20" s="5"/>
      <c r="R20" s="1"/>
      <c r="S20" s="1">
        <f t="shared" si="3"/>
        <v>104.39393939393941</v>
      </c>
      <c r="T20" s="1">
        <f t="shared" si="4"/>
        <v>104.39393939393941</v>
      </c>
      <c r="U20" s="1">
        <v>1.4</v>
      </c>
      <c r="V20" s="1">
        <v>0</v>
      </c>
      <c r="W20" s="1">
        <v>5.2</v>
      </c>
      <c r="X20" s="1">
        <v>1.4</v>
      </c>
      <c r="Y20" s="1">
        <v>0</v>
      </c>
      <c r="Z20" s="1">
        <v>2.4</v>
      </c>
      <c r="AA20" s="1">
        <v>5.8</v>
      </c>
      <c r="AB20" s="38" t="s">
        <v>83</v>
      </c>
      <c r="AC20" s="1">
        <f t="shared" si="5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31</v>
      </c>
      <c r="C21" s="1">
        <v>112</v>
      </c>
      <c r="D21" s="1">
        <v>120</v>
      </c>
      <c r="E21" s="1">
        <v>76</v>
      </c>
      <c r="F21" s="1">
        <v>156</v>
      </c>
      <c r="G21" s="6">
        <v>0.18</v>
      </c>
      <c r="H21" s="1">
        <v>150</v>
      </c>
      <c r="I21" s="1">
        <v>5038435</v>
      </c>
      <c r="J21" s="1">
        <v>86</v>
      </c>
      <c r="K21" s="1">
        <f t="shared" si="2"/>
        <v>-10</v>
      </c>
      <c r="L21" s="1"/>
      <c r="M21" s="1"/>
      <c r="N21" s="1"/>
      <c r="O21" s="1">
        <f t="shared" si="6"/>
        <v>15.2</v>
      </c>
      <c r="P21" s="5">
        <f>20*O21-N21-F21</f>
        <v>148</v>
      </c>
      <c r="Q21" s="5"/>
      <c r="R21" s="1"/>
      <c r="S21" s="1">
        <f t="shared" si="3"/>
        <v>20</v>
      </c>
      <c r="T21" s="1">
        <f t="shared" si="4"/>
        <v>10.263157894736842</v>
      </c>
      <c r="U21" s="1">
        <v>10.8</v>
      </c>
      <c r="V21" s="1">
        <v>16.8</v>
      </c>
      <c r="W21" s="1">
        <v>11.8</v>
      </c>
      <c r="X21" s="1">
        <v>19.399999999999999</v>
      </c>
      <c r="Y21" s="1">
        <v>22.6</v>
      </c>
      <c r="Z21" s="1">
        <v>10.4</v>
      </c>
      <c r="AA21" s="1">
        <v>16.600000000000001</v>
      </c>
      <c r="AB21" s="1"/>
      <c r="AC21" s="1">
        <f t="shared" si="5"/>
        <v>26.64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53</v>
      </c>
      <c r="B22" s="14" t="s">
        <v>31</v>
      </c>
      <c r="C22" s="14">
        <v>8</v>
      </c>
      <c r="D22" s="14"/>
      <c r="E22" s="14">
        <v>3</v>
      </c>
      <c r="F22" s="14">
        <v>5</v>
      </c>
      <c r="G22" s="15">
        <v>0</v>
      </c>
      <c r="H22" s="14" t="e">
        <v>#N/A</v>
      </c>
      <c r="I22" s="14">
        <v>5039609</v>
      </c>
      <c r="J22" s="14">
        <v>4</v>
      </c>
      <c r="K22" s="14">
        <f t="shared" si="2"/>
        <v>-1</v>
      </c>
      <c r="L22" s="14"/>
      <c r="M22" s="14"/>
      <c r="N22" s="14"/>
      <c r="O22" s="14">
        <f t="shared" si="6"/>
        <v>0.6</v>
      </c>
      <c r="P22" s="16"/>
      <c r="Q22" s="16"/>
      <c r="R22" s="14"/>
      <c r="S22" s="14">
        <f t="shared" si="3"/>
        <v>8.3333333333333339</v>
      </c>
      <c r="T22" s="14">
        <f t="shared" si="4"/>
        <v>8.3333333333333339</v>
      </c>
      <c r="U22" s="14">
        <v>0</v>
      </c>
      <c r="V22" s="14">
        <v>0</v>
      </c>
      <c r="W22" s="14">
        <v>0</v>
      </c>
      <c r="X22" s="14">
        <v>0</v>
      </c>
      <c r="Y22" s="14">
        <v>0.2</v>
      </c>
      <c r="Z22" s="14">
        <v>1</v>
      </c>
      <c r="AA22" s="14">
        <v>2.8</v>
      </c>
      <c r="AB22" s="14" t="s">
        <v>54</v>
      </c>
      <c r="AC22" s="14">
        <f t="shared" si="5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31</v>
      </c>
      <c r="C23" s="1">
        <v>9</v>
      </c>
      <c r="D23" s="1">
        <v>90</v>
      </c>
      <c r="E23" s="1">
        <v>7</v>
      </c>
      <c r="F23" s="1">
        <v>90</v>
      </c>
      <c r="G23" s="6">
        <v>0.18</v>
      </c>
      <c r="H23" s="1">
        <v>120</v>
      </c>
      <c r="I23" s="1">
        <v>5038398</v>
      </c>
      <c r="J23" s="1">
        <v>21</v>
      </c>
      <c r="K23" s="1">
        <f t="shared" si="2"/>
        <v>-14</v>
      </c>
      <c r="L23" s="1"/>
      <c r="M23" s="1"/>
      <c r="N23" s="1">
        <v>18</v>
      </c>
      <c r="O23" s="1">
        <f t="shared" si="6"/>
        <v>1.4</v>
      </c>
      <c r="P23" s="5"/>
      <c r="Q23" s="5"/>
      <c r="R23" s="1"/>
      <c r="S23" s="1">
        <f t="shared" si="3"/>
        <v>77.142857142857153</v>
      </c>
      <c r="T23" s="1">
        <f t="shared" si="4"/>
        <v>77.142857142857153</v>
      </c>
      <c r="U23" s="1">
        <v>8</v>
      </c>
      <c r="V23" s="1">
        <v>8</v>
      </c>
      <c r="W23" s="1">
        <v>0.4</v>
      </c>
      <c r="X23" s="1">
        <v>6.6</v>
      </c>
      <c r="Y23" s="1">
        <v>10.4</v>
      </c>
      <c r="Z23" s="1">
        <v>2.6</v>
      </c>
      <c r="AA23" s="1">
        <v>1.6</v>
      </c>
      <c r="AB23" s="1"/>
      <c r="AC23" s="1">
        <f t="shared" si="5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36" t="s">
        <v>57</v>
      </c>
      <c r="B24" s="36" t="s">
        <v>40</v>
      </c>
      <c r="C24" s="36">
        <v>20.18</v>
      </c>
      <c r="D24" s="36"/>
      <c r="E24" s="36"/>
      <c r="F24" s="36">
        <v>20.18</v>
      </c>
      <c r="G24" s="35">
        <v>1</v>
      </c>
      <c r="H24" s="36">
        <v>150</v>
      </c>
      <c r="I24" s="36">
        <v>5038596</v>
      </c>
      <c r="J24" s="36"/>
      <c r="K24" s="36">
        <f t="shared" si="2"/>
        <v>0</v>
      </c>
      <c r="L24" s="36"/>
      <c r="M24" s="36"/>
      <c r="N24" s="36">
        <v>0</v>
      </c>
      <c r="O24" s="36">
        <f t="shared" si="6"/>
        <v>0</v>
      </c>
      <c r="P24" s="37"/>
      <c r="Q24" s="37"/>
      <c r="R24" s="36"/>
      <c r="S24" s="36" t="e">
        <f t="shared" si="3"/>
        <v>#DIV/0!</v>
      </c>
      <c r="T24" s="36" t="e">
        <f t="shared" si="4"/>
        <v>#DIV/0!</v>
      </c>
      <c r="U24" s="36">
        <v>4.8979999999999997</v>
      </c>
      <c r="V24" s="36">
        <v>3.0619999999999998</v>
      </c>
      <c r="W24" s="36">
        <v>0</v>
      </c>
      <c r="X24" s="36">
        <v>0</v>
      </c>
      <c r="Y24" s="36">
        <v>1.9279999999999999</v>
      </c>
      <c r="Z24" s="36">
        <v>0.51800000000000002</v>
      </c>
      <c r="AA24" s="36">
        <v>5.3940000000000001</v>
      </c>
      <c r="AB24" s="38" t="s">
        <v>80</v>
      </c>
      <c r="AC24" s="36">
        <f t="shared" si="5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7" t="s">
        <v>58</v>
      </c>
      <c r="B25" s="18" t="s">
        <v>40</v>
      </c>
      <c r="C25" s="18"/>
      <c r="D25" s="18"/>
      <c r="E25" s="18"/>
      <c r="F25" s="19"/>
      <c r="G25" s="12">
        <v>1</v>
      </c>
      <c r="H25" s="11">
        <v>120</v>
      </c>
      <c r="I25" s="11">
        <v>8785204</v>
      </c>
      <c r="J25" s="11"/>
      <c r="K25" s="11">
        <f t="shared" si="2"/>
        <v>0</v>
      </c>
      <c r="L25" s="11"/>
      <c r="M25" s="11"/>
      <c r="N25" s="11"/>
      <c r="O25" s="11">
        <f t="shared" si="6"/>
        <v>0</v>
      </c>
      <c r="P25" s="13"/>
      <c r="Q25" s="13"/>
      <c r="R25" s="11"/>
      <c r="S25" s="11" t="e">
        <f t="shared" si="3"/>
        <v>#DIV/0!</v>
      </c>
      <c r="T25" s="11" t="e">
        <f t="shared" si="4"/>
        <v>#DIV/0!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 t="s">
        <v>59</v>
      </c>
      <c r="AC25" s="11">
        <f t="shared" si="5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28" t="s">
        <v>39</v>
      </c>
      <c r="B26" s="29" t="s">
        <v>40</v>
      </c>
      <c r="C26" s="29">
        <v>172.94800000000001</v>
      </c>
      <c r="D26" s="29">
        <v>17.382000000000001</v>
      </c>
      <c r="E26" s="29"/>
      <c r="F26" s="30">
        <v>190.33</v>
      </c>
      <c r="G26" s="26">
        <v>0</v>
      </c>
      <c r="H26" s="24" t="e">
        <v>#N/A</v>
      </c>
      <c r="I26" s="24" t="s">
        <v>41</v>
      </c>
      <c r="J26" s="24"/>
      <c r="K26" s="24">
        <f>E26-J26</f>
        <v>0</v>
      </c>
      <c r="L26" s="24"/>
      <c r="M26" s="24"/>
      <c r="N26" s="24"/>
      <c r="O26" s="24">
        <f>E26/5</f>
        <v>0</v>
      </c>
      <c r="P26" s="27"/>
      <c r="Q26" s="27"/>
      <c r="R26" s="24"/>
      <c r="S26" s="24" t="e">
        <f t="shared" si="3"/>
        <v>#DIV/0!</v>
      </c>
      <c r="T26" s="24" t="e">
        <f t="shared" si="4"/>
        <v>#DIV/0!</v>
      </c>
      <c r="U26" s="24">
        <v>2.0503999999999998</v>
      </c>
      <c r="V26" s="24">
        <v>3.9798</v>
      </c>
      <c r="W26" s="24">
        <v>2.9456000000000002</v>
      </c>
      <c r="X26" s="24">
        <v>0.97819999999999996</v>
      </c>
      <c r="Y26" s="24">
        <v>0</v>
      </c>
      <c r="Z26" s="24">
        <v>0</v>
      </c>
      <c r="AA26" s="24">
        <v>0</v>
      </c>
      <c r="AB26" s="38" t="s">
        <v>84</v>
      </c>
      <c r="AC26" s="24">
        <f t="shared" si="5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" t="s">
        <v>60</v>
      </c>
      <c r="B27" s="1" t="s">
        <v>40</v>
      </c>
      <c r="C27" s="1">
        <v>15.423999999999999</v>
      </c>
      <c r="D27" s="1"/>
      <c r="E27" s="1">
        <v>2.5099999999999998</v>
      </c>
      <c r="F27" s="1">
        <v>12.914</v>
      </c>
      <c r="G27" s="6">
        <v>1</v>
      </c>
      <c r="H27" s="1">
        <v>180</v>
      </c>
      <c r="I27" s="1">
        <v>5038619</v>
      </c>
      <c r="J27" s="1">
        <v>2.5</v>
      </c>
      <c r="K27" s="1">
        <f t="shared" si="2"/>
        <v>9.9999999999997868E-3</v>
      </c>
      <c r="L27" s="1"/>
      <c r="M27" s="1"/>
      <c r="N27" s="1"/>
      <c r="O27" s="1">
        <f t="shared" si="6"/>
        <v>0.502</v>
      </c>
      <c r="P27" s="5"/>
      <c r="Q27" s="5"/>
      <c r="R27" s="1"/>
      <c r="S27" s="1">
        <f t="shared" si="3"/>
        <v>25.725099601593623</v>
      </c>
      <c r="T27" s="1">
        <f t="shared" si="4"/>
        <v>25.725099601593623</v>
      </c>
      <c r="U27" s="1">
        <v>1.1712</v>
      </c>
      <c r="V27" s="1">
        <v>0.48599999999999999</v>
      </c>
      <c r="W27" s="1">
        <v>0.99</v>
      </c>
      <c r="X27" s="1">
        <v>0.76639999999999997</v>
      </c>
      <c r="Y27" s="1">
        <v>0</v>
      </c>
      <c r="Z27" s="1">
        <v>0</v>
      </c>
      <c r="AA27" s="1">
        <v>0</v>
      </c>
      <c r="AB27" s="31" t="s">
        <v>32</v>
      </c>
      <c r="AC27" s="1">
        <f t="shared" si="5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32" t="s">
        <v>61</v>
      </c>
      <c r="B28" s="33" t="s">
        <v>40</v>
      </c>
      <c r="C28" s="33"/>
      <c r="D28" s="33"/>
      <c r="E28" s="33"/>
      <c r="F28" s="34"/>
      <c r="G28" s="35">
        <v>1</v>
      </c>
      <c r="H28" s="36">
        <v>150</v>
      </c>
      <c r="I28" s="36">
        <v>5038572</v>
      </c>
      <c r="J28" s="36"/>
      <c r="K28" s="36">
        <f t="shared" si="2"/>
        <v>0</v>
      </c>
      <c r="L28" s="36"/>
      <c r="M28" s="36"/>
      <c r="N28" s="36"/>
      <c r="O28" s="36">
        <f t="shared" si="6"/>
        <v>0</v>
      </c>
      <c r="P28" s="37"/>
      <c r="Q28" s="37"/>
      <c r="R28" s="36"/>
      <c r="S28" s="36" t="e">
        <f t="shared" si="3"/>
        <v>#DIV/0!</v>
      </c>
      <c r="T28" s="36" t="e">
        <f t="shared" si="4"/>
        <v>#DIV/0!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-0.45479999999999998</v>
      </c>
      <c r="AB28" s="36" t="s">
        <v>62</v>
      </c>
      <c r="AC28" s="36">
        <f t="shared" si="5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3" t="s">
        <v>69</v>
      </c>
      <c r="B29" s="24" t="s">
        <v>40</v>
      </c>
      <c r="C29" s="24"/>
      <c r="D29" s="24">
        <v>16.079999999999998</v>
      </c>
      <c r="E29" s="24"/>
      <c r="F29" s="25">
        <v>16.079999999999998</v>
      </c>
      <c r="G29" s="26">
        <v>0</v>
      </c>
      <c r="H29" s="24" t="e">
        <v>#N/A</v>
      </c>
      <c r="I29" s="24" t="s">
        <v>41</v>
      </c>
      <c r="J29" s="24"/>
      <c r="K29" s="24">
        <f>E29-J29</f>
        <v>0</v>
      </c>
      <c r="L29" s="24"/>
      <c r="M29" s="24"/>
      <c r="N29" s="24"/>
      <c r="O29" s="24">
        <f>E29/5</f>
        <v>0</v>
      </c>
      <c r="P29" s="27"/>
      <c r="Q29" s="27"/>
      <c r="R29" s="24"/>
      <c r="S29" s="24" t="e">
        <f t="shared" si="3"/>
        <v>#DIV/0!</v>
      </c>
      <c r="T29" s="24" t="e">
        <f t="shared" si="4"/>
        <v>#DIV/0!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31" t="s">
        <v>32</v>
      </c>
      <c r="AC29" s="24">
        <f t="shared" si="5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28" t="s">
        <v>56</v>
      </c>
      <c r="B30" s="29" t="s">
        <v>40</v>
      </c>
      <c r="C30" s="29">
        <v>17.600000000000001</v>
      </c>
      <c r="D30" s="29"/>
      <c r="E30" s="29"/>
      <c r="F30" s="30">
        <v>17.600000000000001</v>
      </c>
      <c r="G30" s="26">
        <v>0</v>
      </c>
      <c r="H30" s="24" t="e">
        <v>#N/A</v>
      </c>
      <c r="I30" s="24" t="s">
        <v>41</v>
      </c>
      <c r="J30" s="24">
        <v>5</v>
      </c>
      <c r="K30" s="24">
        <f>E30-J30</f>
        <v>-5</v>
      </c>
      <c r="L30" s="24"/>
      <c r="M30" s="24"/>
      <c r="N30" s="24"/>
      <c r="O30" s="24">
        <f>E30/5</f>
        <v>0</v>
      </c>
      <c r="P30" s="27"/>
      <c r="Q30" s="27"/>
      <c r="R30" s="24"/>
      <c r="S30" s="24" t="e">
        <f t="shared" si="3"/>
        <v>#DIV/0!</v>
      </c>
      <c r="T30" s="24" t="e">
        <f t="shared" si="4"/>
        <v>#DIV/0!</v>
      </c>
      <c r="U30" s="24">
        <v>0</v>
      </c>
      <c r="V30" s="24">
        <v>0</v>
      </c>
      <c r="W30" s="24">
        <v>1.454</v>
      </c>
      <c r="X30" s="24">
        <v>1.466</v>
      </c>
      <c r="Y30" s="24">
        <v>0.98199999999999998</v>
      </c>
      <c r="Z30" s="24">
        <v>1.98</v>
      </c>
      <c r="AA30" s="24">
        <v>0</v>
      </c>
      <c r="AB30" s="31" t="s">
        <v>32</v>
      </c>
      <c r="AC30" s="24">
        <f t="shared" si="5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31</v>
      </c>
      <c r="C31" s="1">
        <v>91</v>
      </c>
      <c r="D31" s="1">
        <v>6</v>
      </c>
      <c r="E31" s="1">
        <v>97</v>
      </c>
      <c r="F31" s="1"/>
      <c r="G31" s="6">
        <v>0.1</v>
      </c>
      <c r="H31" s="1">
        <v>60</v>
      </c>
      <c r="I31" s="1">
        <v>8444170</v>
      </c>
      <c r="J31" s="1">
        <v>99</v>
      </c>
      <c r="K31" s="1">
        <f t="shared" si="2"/>
        <v>-2</v>
      </c>
      <c r="L31" s="1"/>
      <c r="M31" s="1"/>
      <c r="N31" s="1">
        <v>138.6</v>
      </c>
      <c r="O31" s="1">
        <f t="shared" si="6"/>
        <v>19.399999999999999</v>
      </c>
      <c r="P31" s="5">
        <f>14*O31-N31-F31</f>
        <v>132.99999999999997</v>
      </c>
      <c r="Q31" s="5"/>
      <c r="R31" s="1"/>
      <c r="S31" s="1">
        <f t="shared" si="3"/>
        <v>14</v>
      </c>
      <c r="T31" s="1">
        <f t="shared" si="4"/>
        <v>7.1443298969072169</v>
      </c>
      <c r="U31" s="1">
        <v>16.399999999999999</v>
      </c>
      <c r="V31" s="1">
        <v>8.1999999999999993</v>
      </c>
      <c r="W31" s="1">
        <v>26.8</v>
      </c>
      <c r="X31" s="1">
        <v>25.6</v>
      </c>
      <c r="Y31" s="1">
        <v>23.8</v>
      </c>
      <c r="Z31" s="1">
        <v>11</v>
      </c>
      <c r="AA31" s="1">
        <v>10.8</v>
      </c>
      <c r="AB31" s="1" t="s">
        <v>65</v>
      </c>
      <c r="AC31" s="1">
        <f t="shared" si="5"/>
        <v>13.299999999999997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40</v>
      </c>
      <c r="C32" s="1">
        <v>301.40800000000002</v>
      </c>
      <c r="D32" s="1"/>
      <c r="E32" s="1">
        <v>18.356000000000002</v>
      </c>
      <c r="F32" s="1">
        <v>283.05200000000002</v>
      </c>
      <c r="G32" s="6">
        <v>1</v>
      </c>
      <c r="H32" s="1">
        <v>120</v>
      </c>
      <c r="I32" s="1">
        <v>5522704</v>
      </c>
      <c r="J32" s="1">
        <v>20</v>
      </c>
      <c r="K32" s="1">
        <f t="shared" si="2"/>
        <v>-1.6439999999999984</v>
      </c>
      <c r="L32" s="1"/>
      <c r="M32" s="1"/>
      <c r="N32" s="1"/>
      <c r="O32" s="1">
        <f t="shared" si="6"/>
        <v>3.6712000000000002</v>
      </c>
      <c r="P32" s="5"/>
      <c r="Q32" s="5"/>
      <c r="R32" s="1"/>
      <c r="S32" s="1">
        <f t="shared" si="3"/>
        <v>77.100675528437563</v>
      </c>
      <c r="T32" s="1">
        <f t="shared" si="4"/>
        <v>77.100675528437563</v>
      </c>
      <c r="U32" s="1">
        <v>2.1953999999999998</v>
      </c>
      <c r="V32" s="1">
        <v>6.5825999999999993</v>
      </c>
      <c r="W32" s="1">
        <v>9.4496000000000002</v>
      </c>
      <c r="X32" s="1">
        <v>9.4616000000000007</v>
      </c>
      <c r="Y32" s="1">
        <v>12.182</v>
      </c>
      <c r="Z32" s="1">
        <v>4.3391999999999999</v>
      </c>
      <c r="AA32" s="1">
        <v>12.547000000000001</v>
      </c>
      <c r="AB32" s="38" t="s">
        <v>87</v>
      </c>
      <c r="AC32" s="1">
        <f t="shared" si="5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31</v>
      </c>
      <c r="C33" s="1">
        <v>39</v>
      </c>
      <c r="D33" s="1"/>
      <c r="E33" s="1">
        <v>39</v>
      </c>
      <c r="F33" s="1"/>
      <c r="G33" s="6">
        <v>0.14000000000000001</v>
      </c>
      <c r="H33" s="1">
        <v>180</v>
      </c>
      <c r="I33" s="1">
        <v>9988391</v>
      </c>
      <c r="J33" s="1">
        <v>40</v>
      </c>
      <c r="K33" s="1">
        <f t="shared" si="2"/>
        <v>-1</v>
      </c>
      <c r="L33" s="1"/>
      <c r="M33" s="1"/>
      <c r="N33" s="1">
        <v>64.600000000000009</v>
      </c>
      <c r="O33" s="1">
        <f t="shared" si="6"/>
        <v>7.8</v>
      </c>
      <c r="P33" s="5">
        <f>20*O33-N33-F33</f>
        <v>91.399999999999991</v>
      </c>
      <c r="Q33" s="5"/>
      <c r="R33" s="1"/>
      <c r="S33" s="1">
        <f t="shared" si="3"/>
        <v>20</v>
      </c>
      <c r="T33" s="1">
        <f t="shared" si="4"/>
        <v>8.2820512820512828</v>
      </c>
      <c r="U33" s="1">
        <v>7.4</v>
      </c>
      <c r="V33" s="1">
        <v>0.6</v>
      </c>
      <c r="W33" s="1">
        <v>5.8</v>
      </c>
      <c r="X33" s="1">
        <v>7</v>
      </c>
      <c r="Y33" s="1">
        <v>2.2000000000000002</v>
      </c>
      <c r="Z33" s="1">
        <v>3.8</v>
      </c>
      <c r="AA33" s="1">
        <v>3.8</v>
      </c>
      <c r="AB33" s="1"/>
      <c r="AC33" s="1">
        <f t="shared" si="5"/>
        <v>12.795999999999999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31</v>
      </c>
      <c r="C34" s="1">
        <v>68</v>
      </c>
      <c r="D34" s="1">
        <v>128</v>
      </c>
      <c r="E34" s="1">
        <v>28</v>
      </c>
      <c r="F34" s="1">
        <v>168</v>
      </c>
      <c r="G34" s="6">
        <v>0.18</v>
      </c>
      <c r="H34" s="1">
        <v>270</v>
      </c>
      <c r="I34" s="1">
        <v>9988681</v>
      </c>
      <c r="J34" s="1">
        <v>30</v>
      </c>
      <c r="K34" s="1">
        <f t="shared" si="2"/>
        <v>-2</v>
      </c>
      <c r="L34" s="1"/>
      <c r="M34" s="1"/>
      <c r="N34" s="1"/>
      <c r="O34" s="1">
        <f t="shared" si="6"/>
        <v>5.6</v>
      </c>
      <c r="P34" s="5"/>
      <c r="Q34" s="5"/>
      <c r="R34" s="1"/>
      <c r="S34" s="1">
        <f t="shared" si="3"/>
        <v>30.000000000000004</v>
      </c>
      <c r="T34" s="1">
        <f t="shared" si="4"/>
        <v>30.000000000000004</v>
      </c>
      <c r="U34" s="1">
        <v>4.5999999999999996</v>
      </c>
      <c r="V34" s="1">
        <v>13</v>
      </c>
      <c r="W34" s="1">
        <v>11</v>
      </c>
      <c r="X34" s="1">
        <v>13.6</v>
      </c>
      <c r="Y34" s="1">
        <v>12.8</v>
      </c>
      <c r="Z34" s="1">
        <v>5.4</v>
      </c>
      <c r="AA34" s="1">
        <v>13.6</v>
      </c>
      <c r="AB34" s="31" t="s">
        <v>32</v>
      </c>
      <c r="AC34" s="1">
        <f t="shared" si="5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40</v>
      </c>
      <c r="C35" s="1">
        <v>73.963999999999999</v>
      </c>
      <c r="D35" s="1"/>
      <c r="E35" s="1">
        <v>35.942</v>
      </c>
      <c r="F35" s="1">
        <v>38.021999999999998</v>
      </c>
      <c r="G35" s="6">
        <v>1</v>
      </c>
      <c r="H35" s="1">
        <v>120</v>
      </c>
      <c r="I35" s="1">
        <v>8785198</v>
      </c>
      <c r="J35" s="1">
        <v>36</v>
      </c>
      <c r="K35" s="1">
        <f t="shared" si="2"/>
        <v>-5.7999999999999829E-2</v>
      </c>
      <c r="L35" s="1"/>
      <c r="M35" s="1"/>
      <c r="N35" s="1">
        <v>25.374400000000009</v>
      </c>
      <c r="O35" s="1">
        <f t="shared" si="6"/>
        <v>7.1883999999999997</v>
      </c>
      <c r="P35" s="5">
        <f>20*O35-N35-F35</f>
        <v>80.371600000000001</v>
      </c>
      <c r="Q35" s="5"/>
      <c r="R35" s="1"/>
      <c r="S35" s="1">
        <f t="shared" si="3"/>
        <v>20</v>
      </c>
      <c r="T35" s="1">
        <f t="shared" si="4"/>
        <v>8.8192643703744942</v>
      </c>
      <c r="U35" s="1">
        <v>7.0956000000000001</v>
      </c>
      <c r="V35" s="1">
        <v>2.6179999999999999</v>
      </c>
      <c r="W35" s="1">
        <v>6.3155999999999999</v>
      </c>
      <c r="X35" s="1">
        <v>7.6212</v>
      </c>
      <c r="Y35" s="1">
        <v>13.263999999999999</v>
      </c>
      <c r="Z35" s="1">
        <v>9.5220000000000002</v>
      </c>
      <c r="AA35" s="1">
        <v>4.9908000000000001</v>
      </c>
      <c r="AB35" s="1" t="s">
        <v>71</v>
      </c>
      <c r="AC35" s="1">
        <f t="shared" si="5"/>
        <v>80.371600000000001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31</v>
      </c>
      <c r="C36" s="1">
        <v>248</v>
      </c>
      <c r="D36" s="1">
        <v>66</v>
      </c>
      <c r="E36" s="1">
        <v>168</v>
      </c>
      <c r="F36" s="1">
        <v>137</v>
      </c>
      <c r="G36" s="6">
        <v>0.1</v>
      </c>
      <c r="H36" s="1">
        <v>60</v>
      </c>
      <c r="I36" s="1">
        <v>8444187</v>
      </c>
      <c r="J36" s="1">
        <v>174</v>
      </c>
      <c r="K36" s="1">
        <f t="shared" si="2"/>
        <v>-6</v>
      </c>
      <c r="L36" s="1"/>
      <c r="M36" s="1"/>
      <c r="N36" s="1">
        <v>155.99999999999989</v>
      </c>
      <c r="O36" s="1">
        <f t="shared" si="6"/>
        <v>33.6</v>
      </c>
      <c r="P36" s="5">
        <f t="shared" ref="P36" si="7">14*O36-N36-F36</f>
        <v>177.40000000000015</v>
      </c>
      <c r="Q36" s="5"/>
      <c r="R36" s="1"/>
      <c r="S36" s="1">
        <f t="shared" si="3"/>
        <v>14</v>
      </c>
      <c r="T36" s="1">
        <f t="shared" si="4"/>
        <v>8.7202380952380913</v>
      </c>
      <c r="U36" s="1">
        <v>33.6</v>
      </c>
      <c r="V36" s="1">
        <v>34.200000000000003</v>
      </c>
      <c r="W36" s="1">
        <v>41.6</v>
      </c>
      <c r="X36" s="1">
        <v>35</v>
      </c>
      <c r="Y36" s="1">
        <v>30.4</v>
      </c>
      <c r="Z36" s="1">
        <v>40</v>
      </c>
      <c r="AA36" s="1">
        <v>11.6</v>
      </c>
      <c r="AB36" s="1"/>
      <c r="AC36" s="1">
        <f t="shared" si="5"/>
        <v>17.740000000000016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31</v>
      </c>
      <c r="C37" s="1">
        <v>218</v>
      </c>
      <c r="D37" s="1"/>
      <c r="E37" s="1">
        <v>154</v>
      </c>
      <c r="F37" s="1">
        <v>62</v>
      </c>
      <c r="G37" s="6">
        <v>0.1</v>
      </c>
      <c r="H37" s="1">
        <v>90</v>
      </c>
      <c r="I37" s="1">
        <v>8444194</v>
      </c>
      <c r="J37" s="1">
        <v>154</v>
      </c>
      <c r="K37" s="1">
        <f t="shared" si="2"/>
        <v>0</v>
      </c>
      <c r="L37" s="1"/>
      <c r="M37" s="1"/>
      <c r="N37" s="1">
        <v>171.2</v>
      </c>
      <c r="O37" s="1">
        <f t="shared" si="6"/>
        <v>30.8</v>
      </c>
      <c r="P37" s="5">
        <f>15*O37-N37-F37</f>
        <v>228.8</v>
      </c>
      <c r="Q37" s="5"/>
      <c r="R37" s="1"/>
      <c r="S37" s="1">
        <f t="shared" si="3"/>
        <v>15</v>
      </c>
      <c r="T37" s="1">
        <f t="shared" si="4"/>
        <v>7.5714285714285712</v>
      </c>
      <c r="U37" s="1">
        <v>27.8</v>
      </c>
      <c r="V37" s="1">
        <v>13.8</v>
      </c>
      <c r="W37" s="1">
        <v>33.200000000000003</v>
      </c>
      <c r="X37" s="1">
        <v>32.799999999999997</v>
      </c>
      <c r="Y37" s="1">
        <v>26.2</v>
      </c>
      <c r="Z37" s="1">
        <v>26.6</v>
      </c>
      <c r="AA37" s="1">
        <v>8.1999999999999993</v>
      </c>
      <c r="AB37" s="1"/>
      <c r="AC37" s="1">
        <f t="shared" si="5"/>
        <v>22.880000000000003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74</v>
      </c>
      <c r="B38" s="1" t="s">
        <v>31</v>
      </c>
      <c r="C38" s="1">
        <v>664</v>
      </c>
      <c r="D38" s="1"/>
      <c r="E38" s="1">
        <v>60</v>
      </c>
      <c r="F38" s="1">
        <v>604</v>
      </c>
      <c r="G38" s="6">
        <v>0.2</v>
      </c>
      <c r="H38" s="1">
        <v>120</v>
      </c>
      <c r="I38" s="1">
        <v>783798</v>
      </c>
      <c r="J38" s="1">
        <v>60</v>
      </c>
      <c r="K38" s="1">
        <f t="shared" si="2"/>
        <v>0</v>
      </c>
      <c r="L38" s="1"/>
      <c r="M38" s="1"/>
      <c r="N38" s="1"/>
      <c r="O38" s="1">
        <f t="shared" si="6"/>
        <v>12</v>
      </c>
      <c r="P38" s="5"/>
      <c r="Q38" s="5"/>
      <c r="R38" s="1"/>
      <c r="S38" s="1">
        <f t="shared" si="3"/>
        <v>50.333333333333336</v>
      </c>
      <c r="T38" s="1">
        <f t="shared" si="4"/>
        <v>50.333333333333336</v>
      </c>
      <c r="U38" s="1">
        <v>7.4</v>
      </c>
      <c r="V38" s="1">
        <v>11.2</v>
      </c>
      <c r="W38" s="1">
        <v>12.6</v>
      </c>
      <c r="X38" s="1">
        <v>9</v>
      </c>
      <c r="Y38" s="1">
        <v>12.6</v>
      </c>
      <c r="Z38" s="1">
        <v>11.4</v>
      </c>
      <c r="AA38" s="1">
        <v>9.4</v>
      </c>
      <c r="AB38" s="38" t="s">
        <v>85</v>
      </c>
      <c r="AC38" s="1">
        <f t="shared" si="5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2" t="s">
        <v>75</v>
      </c>
      <c r="B39" s="20" t="s">
        <v>40</v>
      </c>
      <c r="C39" s="20">
        <v>580.93799999999999</v>
      </c>
      <c r="D39" s="20"/>
      <c r="E39" s="20">
        <v>3.4740000000000002</v>
      </c>
      <c r="F39" s="21">
        <v>566.98400000000004</v>
      </c>
      <c r="G39" s="6">
        <v>1</v>
      </c>
      <c r="H39" s="1">
        <v>120</v>
      </c>
      <c r="I39" s="1">
        <v>783811</v>
      </c>
      <c r="J39" s="1">
        <v>3.5</v>
      </c>
      <c r="K39" s="1">
        <f t="shared" si="2"/>
        <v>-2.5999999999999801E-2</v>
      </c>
      <c r="L39" s="1"/>
      <c r="M39" s="1"/>
      <c r="N39" s="1"/>
      <c r="O39" s="1">
        <f t="shared" si="6"/>
        <v>0.69480000000000008</v>
      </c>
      <c r="P39" s="5"/>
      <c r="Q39" s="5"/>
      <c r="R39" s="1"/>
      <c r="S39" s="1">
        <f t="shared" si="3"/>
        <v>816.03914795624632</v>
      </c>
      <c r="T39" s="1">
        <f t="shared" si="4"/>
        <v>816.03914795624632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38" t="s">
        <v>88</v>
      </c>
      <c r="AC39" s="1">
        <f t="shared" si="5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8" t="s">
        <v>76</v>
      </c>
      <c r="B40" s="29" t="s">
        <v>40</v>
      </c>
      <c r="C40" s="29">
        <v>-3.2519999999999998</v>
      </c>
      <c r="D40" s="29">
        <v>10.48</v>
      </c>
      <c r="E40" s="29">
        <v>7.2279999999999998</v>
      </c>
      <c r="F40" s="30"/>
      <c r="G40" s="26">
        <v>0</v>
      </c>
      <c r="H40" s="24" t="e">
        <v>#N/A</v>
      </c>
      <c r="I40" s="24" t="s">
        <v>41</v>
      </c>
      <c r="J40" s="24">
        <v>7</v>
      </c>
      <c r="K40" s="24">
        <f t="shared" si="2"/>
        <v>0.22799999999999976</v>
      </c>
      <c r="L40" s="24"/>
      <c r="M40" s="24"/>
      <c r="N40" s="24"/>
      <c r="O40" s="24">
        <f t="shared" si="6"/>
        <v>1.4456</v>
      </c>
      <c r="P40" s="27"/>
      <c r="Q40" s="27"/>
      <c r="R40" s="24"/>
      <c r="S40" s="24">
        <f t="shared" si="3"/>
        <v>0</v>
      </c>
      <c r="T40" s="24">
        <f t="shared" si="4"/>
        <v>0</v>
      </c>
      <c r="U40" s="24">
        <v>2.504</v>
      </c>
      <c r="V40" s="24">
        <v>1.718</v>
      </c>
      <c r="W40" s="24">
        <v>4.4424000000000001</v>
      </c>
      <c r="X40" s="24">
        <v>5.8423999999999996</v>
      </c>
      <c r="Y40" s="24">
        <v>5.1036000000000001</v>
      </c>
      <c r="Z40" s="24">
        <v>1.1756</v>
      </c>
      <c r="AA40" s="24">
        <v>2.4548000000000001</v>
      </c>
      <c r="AB40" s="24"/>
      <c r="AC40" s="24">
        <f t="shared" si="5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" t="s">
        <v>77</v>
      </c>
      <c r="B41" s="1" t="s">
        <v>31</v>
      </c>
      <c r="C41" s="1">
        <v>759</v>
      </c>
      <c r="D41" s="1"/>
      <c r="E41" s="1">
        <v>64</v>
      </c>
      <c r="F41" s="1">
        <v>695</v>
      </c>
      <c r="G41" s="6">
        <v>0.2</v>
      </c>
      <c r="H41" s="1">
        <v>120</v>
      </c>
      <c r="I41" s="1">
        <v>783804</v>
      </c>
      <c r="J41" s="1">
        <v>64</v>
      </c>
      <c r="K41" s="1">
        <f t="shared" si="2"/>
        <v>0</v>
      </c>
      <c r="L41" s="1"/>
      <c r="M41" s="1"/>
      <c r="N41" s="1">
        <v>34.599999999999987</v>
      </c>
      <c r="O41" s="1">
        <f t="shared" si="6"/>
        <v>12.8</v>
      </c>
      <c r="P41" s="5"/>
      <c r="Q41" s="5"/>
      <c r="R41" s="1"/>
      <c r="S41" s="1">
        <f t="shared" si="3"/>
        <v>57</v>
      </c>
      <c r="T41" s="1">
        <f t="shared" si="4"/>
        <v>57</v>
      </c>
      <c r="U41" s="1">
        <v>10.4</v>
      </c>
      <c r="V41" s="1">
        <v>2.2000000000000002</v>
      </c>
      <c r="W41" s="1">
        <v>0</v>
      </c>
      <c r="X41" s="1">
        <v>11.8</v>
      </c>
      <c r="Y41" s="1">
        <v>8.6</v>
      </c>
      <c r="Z41" s="1">
        <v>6.4</v>
      </c>
      <c r="AA41" s="1">
        <v>10</v>
      </c>
      <c r="AB41" s="38" t="s">
        <v>86</v>
      </c>
      <c r="AC41" s="1">
        <f t="shared" si="5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2" t="s">
        <v>78</v>
      </c>
      <c r="B42" s="20" t="s">
        <v>40</v>
      </c>
      <c r="C42" s="20">
        <v>1163.443</v>
      </c>
      <c r="D42" s="20"/>
      <c r="E42" s="20">
        <v>28.434000000000001</v>
      </c>
      <c r="F42" s="21">
        <v>956.02800000000002</v>
      </c>
      <c r="G42" s="6">
        <v>1</v>
      </c>
      <c r="H42" s="1">
        <v>120</v>
      </c>
      <c r="I42" s="1">
        <v>783828</v>
      </c>
      <c r="J42" s="1">
        <v>28</v>
      </c>
      <c r="K42" s="1">
        <f t="shared" si="2"/>
        <v>0.43400000000000105</v>
      </c>
      <c r="L42" s="1"/>
      <c r="M42" s="1"/>
      <c r="N42" s="1"/>
      <c r="O42" s="1">
        <f t="shared" si="6"/>
        <v>5.6867999999999999</v>
      </c>
      <c r="P42" s="5"/>
      <c r="Q42" s="5"/>
      <c r="R42" s="1"/>
      <c r="S42" s="1">
        <f t="shared" si="3"/>
        <v>168.1135260603503</v>
      </c>
      <c r="T42" s="1">
        <f t="shared" si="4"/>
        <v>168.1135260603503</v>
      </c>
      <c r="U42" s="1">
        <v>10.461399999999999</v>
      </c>
      <c r="V42" s="1">
        <v>5.5808</v>
      </c>
      <c r="W42" s="1">
        <v>11.285600000000001</v>
      </c>
      <c r="X42" s="1">
        <v>9.3919999999999995</v>
      </c>
      <c r="Y42" s="1">
        <v>7.5304000000000002</v>
      </c>
      <c r="Z42" s="1">
        <v>1.3328</v>
      </c>
      <c r="AA42" s="1">
        <v>0</v>
      </c>
      <c r="AB42" s="38" t="s">
        <v>89</v>
      </c>
      <c r="AC42" s="1">
        <f t="shared" si="5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28" t="s">
        <v>79</v>
      </c>
      <c r="B43" s="29" t="s">
        <v>40</v>
      </c>
      <c r="C43" s="29">
        <v>-10.096</v>
      </c>
      <c r="D43" s="29">
        <v>187.95</v>
      </c>
      <c r="E43" s="29">
        <v>177.85400000000001</v>
      </c>
      <c r="F43" s="30"/>
      <c r="G43" s="26">
        <v>0</v>
      </c>
      <c r="H43" s="24" t="e">
        <v>#N/A</v>
      </c>
      <c r="I43" s="24" t="s">
        <v>41</v>
      </c>
      <c r="J43" s="24">
        <v>170.5</v>
      </c>
      <c r="K43" s="24">
        <f t="shared" si="2"/>
        <v>7.3540000000000134</v>
      </c>
      <c r="L43" s="24"/>
      <c r="M43" s="24"/>
      <c r="N43" s="24"/>
      <c r="O43" s="24">
        <f t="shared" si="6"/>
        <v>35.570800000000006</v>
      </c>
      <c r="P43" s="27"/>
      <c r="Q43" s="27"/>
      <c r="R43" s="24"/>
      <c r="S43" s="24">
        <f t="shared" si="3"/>
        <v>0</v>
      </c>
      <c r="T43" s="24">
        <f t="shared" si="4"/>
        <v>0</v>
      </c>
      <c r="U43" s="24">
        <v>48.344799999999999</v>
      </c>
      <c r="V43" s="24">
        <v>70.72</v>
      </c>
      <c r="W43" s="24">
        <v>61.802399999999999</v>
      </c>
      <c r="X43" s="24">
        <v>58.253999999999998</v>
      </c>
      <c r="Y43" s="24">
        <v>56.678800000000003</v>
      </c>
      <c r="Z43" s="24">
        <v>85.101199999999992</v>
      </c>
      <c r="AA43" s="24">
        <v>85.17519999999999</v>
      </c>
      <c r="AB43" s="24"/>
      <c r="AC43" s="24">
        <f t="shared" si="5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9"/>
      <c r="B44" s="9"/>
      <c r="C44" s="9"/>
      <c r="D44" s="9"/>
      <c r="E44" s="9"/>
      <c r="F44" s="9"/>
      <c r="G44" s="10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35</v>
      </c>
      <c r="B45" s="1" t="s">
        <v>31</v>
      </c>
      <c r="C45" s="1">
        <v>979</v>
      </c>
      <c r="D45" s="1"/>
      <c r="E45" s="1">
        <v>238</v>
      </c>
      <c r="F45" s="1">
        <v>719</v>
      </c>
      <c r="G45" s="6">
        <v>0.18</v>
      </c>
      <c r="H45" s="1">
        <v>120</v>
      </c>
      <c r="I45" s="1"/>
      <c r="J45" s="1">
        <v>236</v>
      </c>
      <c r="K45" s="1">
        <f>E45-J45</f>
        <v>2</v>
      </c>
      <c r="L45" s="1"/>
      <c r="M45" s="1"/>
      <c r="N45" s="1">
        <v>700</v>
      </c>
      <c r="O45" s="1">
        <f>E45/5</f>
        <v>47.6</v>
      </c>
      <c r="P45" s="5">
        <v>200</v>
      </c>
      <c r="Q45" s="5">
        <v>500</v>
      </c>
      <c r="R45" s="1"/>
      <c r="S45" s="1">
        <f>(F45+N45+P45)/O45</f>
        <v>34.012605042016808</v>
      </c>
      <c r="T45" s="1">
        <f>(F45+N45)/O45</f>
        <v>29.810924369747898</v>
      </c>
      <c r="U45" s="1">
        <v>69.8</v>
      </c>
      <c r="V45" s="1">
        <v>74.8</v>
      </c>
      <c r="W45" s="1">
        <v>22.4</v>
      </c>
      <c r="X45" s="1">
        <v>114.6</v>
      </c>
      <c r="Y45" s="1">
        <v>114.2</v>
      </c>
      <c r="Z45" s="1">
        <v>62</v>
      </c>
      <c r="AA45" s="1">
        <v>87.2</v>
      </c>
      <c r="AB45" s="1">
        <v>2860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36</v>
      </c>
      <c r="B46" s="1" t="s">
        <v>31</v>
      </c>
      <c r="C46" s="1">
        <v>1101</v>
      </c>
      <c r="D46" s="1">
        <v>211</v>
      </c>
      <c r="E46" s="1">
        <v>215</v>
      </c>
      <c r="F46" s="1">
        <v>1065</v>
      </c>
      <c r="G46" s="6">
        <v>0.18</v>
      </c>
      <c r="H46" s="1">
        <v>120</v>
      </c>
      <c r="I46" s="1"/>
      <c r="J46" s="1">
        <v>217</v>
      </c>
      <c r="K46" s="1">
        <f>E46-J46</f>
        <v>-2</v>
      </c>
      <c r="L46" s="1"/>
      <c r="M46" s="1"/>
      <c r="N46" s="1"/>
      <c r="O46" s="1">
        <f>E46/5</f>
        <v>43</v>
      </c>
      <c r="P46" s="5">
        <v>300</v>
      </c>
      <c r="Q46" s="5">
        <v>500</v>
      </c>
      <c r="R46" s="1"/>
      <c r="S46" s="1">
        <f>(F46+N46+P46)/O46</f>
        <v>31.744186046511629</v>
      </c>
      <c r="T46" s="1">
        <f>(F46+N46)/O46</f>
        <v>24.767441860465116</v>
      </c>
      <c r="U46" s="1">
        <v>46.2</v>
      </c>
      <c r="V46" s="1">
        <v>43.6</v>
      </c>
      <c r="W46" s="1">
        <v>65.400000000000006</v>
      </c>
      <c r="X46" s="1">
        <v>83</v>
      </c>
      <c r="Y46" s="1">
        <v>39.6</v>
      </c>
      <c r="Z46" s="1">
        <v>69.599999999999994</v>
      </c>
      <c r="AA46" s="1">
        <v>66.2</v>
      </c>
      <c r="AB46" s="1">
        <v>2860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C43" xr:uid="{AD44A626-762D-41E1-8E62-5F489B880A4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2024-12-16T10:09:55Z</dcterms:created>
  <dcterms:modified xsi:type="dcterms:W3CDTF">2024-12-18T11:39:51Z</dcterms:modified>
</cp:coreProperties>
</file>