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Ост СЫР филиалы\"/>
    </mc:Choice>
  </mc:AlternateContent>
  <xr:revisionPtr revIDLastSave="0" documentId="13_ncr:1_{C3F27C2B-B1F5-42AA-B75E-FD13478CED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8" i="1" l="1"/>
  <c r="P33" i="1"/>
  <c r="AC33" i="1" s="1"/>
  <c r="P36" i="1"/>
  <c r="P39" i="1"/>
  <c r="AC39" i="1" s="1"/>
  <c r="AC34" i="1"/>
  <c r="AC32" i="1"/>
  <c r="P30" i="1"/>
  <c r="P29" i="1"/>
  <c r="P21" i="1"/>
  <c r="AC20" i="1"/>
  <c r="P19" i="1"/>
  <c r="AC15" i="1"/>
  <c r="P7" i="1"/>
  <c r="P8" i="1"/>
  <c r="P11" i="1"/>
  <c r="AC6" i="1"/>
  <c r="S43" i="1"/>
  <c r="O43" i="1"/>
  <c r="T43" i="1" s="1"/>
  <c r="O42" i="1"/>
  <c r="S42" i="1" s="1"/>
  <c r="O7" i="1"/>
  <c r="T7" i="1" s="1"/>
  <c r="O8" i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S6" i="1" s="1"/>
  <c r="AC7" i="1"/>
  <c r="AC8" i="1"/>
  <c r="AC9" i="1"/>
  <c r="AC10" i="1"/>
  <c r="AC26" i="1"/>
  <c r="AC13" i="1"/>
  <c r="AC11" i="1"/>
  <c r="AC12" i="1"/>
  <c r="AC14" i="1"/>
  <c r="AC16" i="1"/>
  <c r="AC17" i="1"/>
  <c r="AC19" i="1"/>
  <c r="AC21" i="1"/>
  <c r="AC22" i="1"/>
  <c r="AC23" i="1"/>
  <c r="AC25" i="1"/>
  <c r="AC27" i="1"/>
  <c r="AC18" i="1"/>
  <c r="AC28" i="1"/>
  <c r="AC29" i="1"/>
  <c r="AC30" i="1"/>
  <c r="AC31" i="1"/>
  <c r="AC24" i="1"/>
  <c r="AC35" i="1"/>
  <c r="AC36" i="1"/>
  <c r="AC37" i="1"/>
  <c r="AC38" i="1"/>
  <c r="AC40" i="1"/>
  <c r="K40" i="1"/>
  <c r="K39" i="1"/>
  <c r="K38" i="1"/>
  <c r="K37" i="1"/>
  <c r="K36" i="1"/>
  <c r="K35" i="1"/>
  <c r="K34" i="1"/>
  <c r="K33" i="1"/>
  <c r="K32" i="1"/>
  <c r="K24" i="1"/>
  <c r="K31" i="1"/>
  <c r="K30" i="1"/>
  <c r="K29" i="1"/>
  <c r="K28" i="1"/>
  <c r="K18" i="1"/>
  <c r="K27" i="1"/>
  <c r="K25" i="1"/>
  <c r="K23" i="1"/>
  <c r="K22" i="1"/>
  <c r="K21" i="1"/>
  <c r="K20" i="1"/>
  <c r="K19" i="1"/>
  <c r="K17" i="1"/>
  <c r="K16" i="1"/>
  <c r="K15" i="1"/>
  <c r="K14" i="1"/>
  <c r="K12" i="1"/>
  <c r="K11" i="1"/>
  <c r="K13" i="1"/>
  <c r="K26" i="1"/>
  <c r="K10" i="1"/>
  <c r="K9" i="1"/>
  <c r="K43" i="1"/>
  <c r="K42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T6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O5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8" i="1"/>
  <c r="T42" i="1"/>
  <c r="AC5" i="1"/>
  <c r="K5" i="1"/>
</calcChain>
</file>

<file path=xl/sharedStrings.xml><?xml version="1.0" encoding="utf-8"?>
<sst xmlns="http://schemas.openxmlformats.org/spreadsheetml/2006/main" count="129" uniqueCount="80">
  <si>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</si>
  <si>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</si>
  <si>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</si>
  <si>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</si>
  <si>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</si>
  <si>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</si>
  <si>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</si>
  <si>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</si>
  <si>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</si>
  <si>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</si>
  <si>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</si>
  <si>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</si>
  <si>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</si>
  <si>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</si>
  <si>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</si>
  <si>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</si>
  <si>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</si>
  <si>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</si>
  <si>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</si>
  <si>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</si>
  <si>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</si>
  <si>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</si>
  <si>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</si>
  <si>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</si>
  <si>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16,12,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</si>
  <si>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</si>
  <si>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</si>
  <si>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</si>
  <si>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</si>
  <si>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</si>
  <si>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</si>
  <si>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</si>
  <si>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</si>
  <si>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</si>
  <si>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</si>
  <si>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</si>
  <si>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</si>
  <si>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</si>
  <si>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</si>
  <si>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</si>
  <si>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</si>
  <si>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</si>
  <si>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</si>
  <si>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</si>
  <si>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</si>
  <si>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</si>
  <si>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</si>
  <si>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</si>
  <si>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</si>
  <si>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</si>
  <si>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</si>
  <si>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</si>
  <si>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</si>
  <si>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</si>
  <si>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завод не принимает заказы на декабрь месяц / 29,10,24 завод отгрузил 140кг из 940кг / 22,10,24 завод не отгрузил</t>
  </si>
  <si>
    <t>Сыр Папа Может "Голландский традиционный" 45% (2,5кг)(6шт)  Останкино</t>
  </si>
  <si>
    <t>завод не принимает заказы на декабрь месяц / 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</si>
  <si>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</si>
  <si>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</si>
  <si>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</si>
  <si>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25,11,24 завод не отгрузил / 29,10,24 завод не отгрузил / 22,10,24 завод не отгрузил</t>
  </si>
  <si>
    <t>Сыр Папа Может Министерский 45% 200г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</si>
  <si>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</si>
  <si>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</si>
  <si>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</si>
  <si>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</si>
  <si>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</si>
  <si>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</si>
  <si>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</si>
  <si>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</si>
  <si>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</si>
  <si>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</si>
  <si>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</si>
  <si>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</si>
  <si>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</si>
  <si>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</si>
  <si>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завод не принимает заказы на декабрь месяц / 09,12,24 завод не отгрузил / 11,11,24 завод не отгрузил / 05,11,24 завод не отгрузил / 29,10,24 завод не отгрузил</t>
  </si>
  <si>
    <t>09,12,24 завод не отгрузил</t>
  </si>
  <si>
    <t>нужно увеличить продажи</t>
  </si>
  <si>
    <t>нужно увеличить продажи / 11,11,24 завод отгрузил 146кг вместо 290кг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</si>
</sst>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4" fillId="0" borderId="1" xfId="1" applyNumberFormat="1" applyFont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27" width="6" customWidth="1"/>
    <col min="28" max="28" width="28.5703125" customWidth="1"/>
    <col min="29" max="29" width="7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7992.84</v>
      </c>
      <c r="F5" s="4">
        <f>SUM(F6:F498)</f>
        <v>24146.061999999998</v>
      </c>
      <c r="G5" s="7"/>
      <c r="H5" s="1"/>
      <c r="I5" s="1"/>
      <c r="J5" s="4">
        <f>SUM(J6:J498)</f>
        <v>8790</v>
      </c>
      <c r="K5" s="4">
        <f>SUM(K6:K498)</f>
        <v>-797.16000000000008</v>
      </c>
      <c r="L5" s="4">
        <f>SUM(L6:L498)</f>
        <v>0</v>
      </c>
      <c r="M5" s="4">
        <f>SUM(M6:M498)</f>
        <v>0</v>
      </c>
      <c r="N5" s="4">
        <f>SUM(N6:N498)</f>
        <v>5743.2266</v>
      </c>
      <c r="O5" s="4">
        <f>SUM(O6:O498)</f>
        <v>1598.568</v>
      </c>
      <c r="P5" s="4">
        <f>SUM(P6:P498)</f>
        <v>2897.7852000000003</v>
      </c>
      <c r="Q5" s="4">
        <f>SUM(Q6:Q498)</f>
        <v>0</v>
      </c>
      <c r="R5" s="1"/>
      <c r="S5" s="1"/>
      <c r="T5" s="1"/>
      <c r="U5" s="4">
        <f>SUM(U6:U498)</f>
        <v>2074.8149999999996</v>
      </c>
      <c r="V5" s="4">
        <f>SUM(V6:V498)</f>
        <v>2293.4205999999999</v>
      </c>
      <c r="W5" s="4">
        <f>SUM(W6:W498)</f>
        <v>1833.6011999999998</v>
      </c>
      <c r="X5" s="4">
        <f>SUM(X6:X498)</f>
        <v>2021.5519999999997</v>
      </c>
      <c r="Y5" s="4">
        <f>SUM(Y6:Y498)</f>
        <v>2513.0619999999999</v>
      </c>
      <c r="Z5" s="4">
        <f>SUM(Z6:Z498)</f>
        <v>2213.2727999999997</v>
      </c>
      <c r="AA5" s="4">
        <f>SUM(AA6:AA498)</f>
        <v>1726.8326</v>
      </c>
      <c r="AB5" s="1"/>
      <c r="AC5" s="4">
        <f>SUM(AC6:AC498)</f>
        <v>1815.0612000000006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326</v>
      </c>
      <c r="D6" s="1"/>
      <c r="E6" s="1">
        <v>65</v>
      </c>
      <c r="F6" s="1">
        <v>255</v>
      </c>
      <c r="G6" s="7">
        <v>0.14000000000000001</v>
      </c>
      <c r="H6" s="1">
        <v>180</v>
      </c>
      <c r="I6" s="1">
        <v>9988421</v>
      </c>
      <c r="J6" s="1">
        <v>53</v>
      </c>
      <c r="K6" s="1">
        <f t="shared" ref="K6:K40" si="0">E6-J6</f>
        <v>12</v>
      </c>
      <c r="L6" s="1"/>
      <c r="M6" s="1"/>
      <c r="N6" s="1"/>
      <c r="O6" s="1">
        <f>E6/5</f>
        <v>13</v>
      </c>
      <c r="P6" s="5"/>
      <c r="Q6" s="5"/>
      <c r="R6" s="1"/>
      <c r="S6" s="1">
        <f>(F6+N6+P6)/O6</f>
        <v>19.615384615384617</v>
      </c>
      <c r="T6" s="1">
        <f>(F6+N6)/O6</f>
        <v>19.615384615384617</v>
      </c>
      <c r="U6" s="1">
        <v>9</v>
      </c>
      <c r="V6" s="1">
        <v>9.6</v>
      </c>
      <c r="W6" s="1">
        <v>17</v>
      </c>
      <c r="X6" s="1">
        <v>7.6</v>
      </c>
      <c r="Y6" s="1">
        <v>26.8</v>
      </c>
      <c r="Z6" s="1">
        <v>12.6</v>
      </c>
      <c r="AA6" s="1">
        <v>9.1999999999999993</v>
      </c>
      <c r="AB6" s="38" t="s">
        <v>33</v>
      </c>
      <c r="AC6" s="1">
        <f>P6*G6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254</v>
      </c>
      <c r="D7" s="1">
        <v>96</v>
      </c>
      <c r="E7" s="1">
        <v>197</v>
      </c>
      <c r="F7" s="1">
        <v>153</v>
      </c>
      <c r="G7" s="7">
        <v>0.18</v>
      </c>
      <c r="H7" s="1">
        <v>270</v>
      </c>
      <c r="I7" s="1">
        <v>9988438</v>
      </c>
      <c r="J7" s="1">
        <v>190</v>
      </c>
      <c r="K7" s="1">
        <f t="shared" si="0"/>
        <v>7</v>
      </c>
      <c r="L7" s="1"/>
      <c r="M7" s="1"/>
      <c r="N7" s="1">
        <v>82.800000000000011</v>
      </c>
      <c r="O7" s="1">
        <f t="shared" ref="O7:O40" si="1">E7/5</f>
        <v>39.4</v>
      </c>
      <c r="P7" s="5">
        <f t="shared" ref="P7:P11" si="2">15*O7-N7-F7</f>
        <v>355.2</v>
      </c>
      <c r="Q7" s="5"/>
      <c r="R7" s="1"/>
      <c r="S7" s="1">
        <f t="shared" ref="S7:S40" si="3">(F7+N7+P7)/O7</f>
        <v>15</v>
      </c>
      <c r="T7" s="1">
        <f t="shared" ref="T7:T40" si="4">(F7+N7)/O7</f>
        <v>5.9847715736040614</v>
      </c>
      <c r="U7" s="1">
        <v>31.2</v>
      </c>
      <c r="V7" s="1">
        <v>29.8</v>
      </c>
      <c r="W7" s="1">
        <v>35.200000000000003</v>
      </c>
      <c r="X7" s="1">
        <v>25.8</v>
      </c>
      <c r="Y7" s="1">
        <v>32.200000000000003</v>
      </c>
      <c r="Z7" s="1">
        <v>33.4</v>
      </c>
      <c r="AA7" s="1">
        <v>29.8</v>
      </c>
      <c r="AB7" s="1"/>
      <c r="AC7" s="1">
        <f>P7*G7</f>
        <v>63.935999999999993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416</v>
      </c>
      <c r="D8" s="1"/>
      <c r="E8" s="1">
        <v>190</v>
      </c>
      <c r="F8" s="1">
        <v>218</v>
      </c>
      <c r="G8" s="7">
        <v>0.18</v>
      </c>
      <c r="H8" s="1">
        <v>270</v>
      </c>
      <c r="I8" s="1">
        <v>9988445</v>
      </c>
      <c r="J8" s="1">
        <v>181</v>
      </c>
      <c r="K8" s="1">
        <f t="shared" si="0"/>
        <v>9</v>
      </c>
      <c r="L8" s="1"/>
      <c r="M8" s="1"/>
      <c r="N8" s="1">
        <v>52</v>
      </c>
      <c r="O8" s="1">
        <f t="shared" si="1"/>
        <v>38</v>
      </c>
      <c r="P8" s="5">
        <f t="shared" si="2"/>
        <v>300</v>
      </c>
      <c r="Q8" s="5"/>
      <c r="R8" s="1"/>
      <c r="S8" s="1">
        <f t="shared" si="3"/>
        <v>15</v>
      </c>
      <c r="T8" s="1">
        <f t="shared" si="4"/>
        <v>7.1052631578947372</v>
      </c>
      <c r="U8" s="1">
        <v>33</v>
      </c>
      <c r="V8" s="1">
        <v>33</v>
      </c>
      <c r="W8" s="1">
        <v>46.4</v>
      </c>
      <c r="X8" s="1">
        <v>27.6</v>
      </c>
      <c r="Y8" s="1">
        <v>42.8</v>
      </c>
      <c r="Z8" s="1">
        <v>32</v>
      </c>
      <c r="AA8" s="1">
        <v>36.4</v>
      </c>
      <c r="AB8" s="1"/>
      <c r="AC8" s="1">
        <f>P8*G8</f>
        <v>54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206</v>
      </c>
      <c r="D9" s="1"/>
      <c r="E9" s="1">
        <v>50</v>
      </c>
      <c r="F9" s="1">
        <v>150</v>
      </c>
      <c r="G9" s="7">
        <v>0.4</v>
      </c>
      <c r="H9" s="1">
        <v>270</v>
      </c>
      <c r="I9" s="1">
        <v>9988452</v>
      </c>
      <c r="J9" s="1">
        <v>50</v>
      </c>
      <c r="K9" s="1">
        <f t="shared" si="0"/>
        <v>0</v>
      </c>
      <c r="L9" s="1"/>
      <c r="M9" s="1"/>
      <c r="N9" s="1"/>
      <c r="O9" s="1">
        <f t="shared" si="1"/>
        <v>10</v>
      </c>
      <c r="P9" s="5"/>
      <c r="Q9" s="5"/>
      <c r="R9" s="1"/>
      <c r="S9" s="1">
        <f t="shared" si="3"/>
        <v>15</v>
      </c>
      <c r="T9" s="1">
        <f t="shared" si="4"/>
        <v>15</v>
      </c>
      <c r="U9" s="1">
        <v>14.6</v>
      </c>
      <c r="V9" s="1">
        <v>9.4</v>
      </c>
      <c r="W9" s="1">
        <v>20.2</v>
      </c>
      <c r="X9" s="1">
        <v>7</v>
      </c>
      <c r="Y9" s="1">
        <v>5.4</v>
      </c>
      <c r="Z9" s="1">
        <v>12</v>
      </c>
      <c r="AA9" s="1">
        <v>14.8</v>
      </c>
      <c r="AB9" s="1"/>
      <c r="AC9" s="1">
        <f>P9*G9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32</v>
      </c>
      <c r="C10" s="1">
        <v>263</v>
      </c>
      <c r="D10" s="1"/>
      <c r="E10" s="1">
        <v>42</v>
      </c>
      <c r="F10" s="1">
        <v>221</v>
      </c>
      <c r="G10" s="7">
        <v>0.4</v>
      </c>
      <c r="H10" s="1">
        <v>270</v>
      </c>
      <c r="I10" s="1">
        <v>9988476</v>
      </c>
      <c r="J10" s="1">
        <v>50</v>
      </c>
      <c r="K10" s="1">
        <f t="shared" si="0"/>
        <v>-8</v>
      </c>
      <c r="L10" s="1"/>
      <c r="M10" s="1"/>
      <c r="N10" s="1"/>
      <c r="O10" s="1">
        <f t="shared" si="1"/>
        <v>8.4</v>
      </c>
      <c r="P10" s="5"/>
      <c r="Q10" s="5"/>
      <c r="R10" s="1"/>
      <c r="S10" s="1">
        <f t="shared" si="3"/>
        <v>26.309523809523807</v>
      </c>
      <c r="T10" s="1">
        <f t="shared" si="4"/>
        <v>26.309523809523807</v>
      </c>
      <c r="U10" s="1">
        <v>9</v>
      </c>
      <c r="V10" s="1">
        <v>4.4000000000000004</v>
      </c>
      <c r="W10" s="1">
        <v>12.6</v>
      </c>
      <c r="X10" s="1">
        <v>11.4</v>
      </c>
      <c r="Y10" s="1">
        <v>1.2</v>
      </c>
      <c r="Z10" s="1">
        <v>8.8000000000000007</v>
      </c>
      <c r="AA10" s="1">
        <v>7.2</v>
      </c>
      <c r="AB10" s="38" t="s">
        <v>33</v>
      </c>
      <c r="AC10" s="1">
        <f>P10*G10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44</v>
      </c>
      <c r="B11" s="1" t="s">
        <v>32</v>
      </c>
      <c r="C11" s="1">
        <v>402</v>
      </c>
      <c r="D11" s="1">
        <v>346</v>
      </c>
      <c r="E11" s="1">
        <v>196</v>
      </c>
      <c r="F11" s="1">
        <v>551</v>
      </c>
      <c r="G11" s="7">
        <v>0.18</v>
      </c>
      <c r="H11" s="1">
        <v>150</v>
      </c>
      <c r="I11" s="1">
        <v>5034819</v>
      </c>
      <c r="J11" s="1">
        <v>186</v>
      </c>
      <c r="K11" s="1">
        <f t="shared" si="0"/>
        <v>10</v>
      </c>
      <c r="L11" s="1"/>
      <c r="M11" s="1"/>
      <c r="N11" s="1"/>
      <c r="O11" s="1">
        <f t="shared" si="1"/>
        <v>39.200000000000003</v>
      </c>
      <c r="P11" s="5">
        <f t="shared" si="2"/>
        <v>37</v>
      </c>
      <c r="Q11" s="5"/>
      <c r="R11" s="1"/>
      <c r="S11" s="1">
        <f t="shared" si="3"/>
        <v>14.999999999999998</v>
      </c>
      <c r="T11" s="1">
        <f t="shared" si="4"/>
        <v>14.056122448979592</v>
      </c>
      <c r="U11" s="1">
        <v>45</v>
      </c>
      <c r="V11" s="1">
        <v>57.8</v>
      </c>
      <c r="W11" s="1">
        <v>11.6</v>
      </c>
      <c r="X11" s="1">
        <v>59.8</v>
      </c>
      <c r="Y11" s="1">
        <v>66</v>
      </c>
      <c r="Z11" s="1">
        <v>30.2</v>
      </c>
      <c r="AA11" s="1">
        <v>42.8</v>
      </c>
      <c r="AB11" s="1"/>
      <c r="AC11" s="1">
        <f>P11*G11</f>
        <v>6.66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4" t="s">
        <v>45</v>
      </c>
      <c r="B12" s="25" t="s">
        <v>41</v>
      </c>
      <c r="C12" s="25"/>
      <c r="D12" s="25"/>
      <c r="E12" s="25"/>
      <c r="F12" s="26"/>
      <c r="G12" s="27">
        <v>1</v>
      </c>
      <c r="H12" s="28">
        <v>150</v>
      </c>
      <c r="I12" s="28">
        <v>5041251</v>
      </c>
      <c r="J12" s="28"/>
      <c r="K12" s="28">
        <f t="shared" si="0"/>
        <v>0</v>
      </c>
      <c r="L12" s="28"/>
      <c r="M12" s="28"/>
      <c r="N12" s="28"/>
      <c r="O12" s="28">
        <f t="shared" si="1"/>
        <v>0</v>
      </c>
      <c r="P12" s="29"/>
      <c r="Q12" s="29"/>
      <c r="R12" s="28"/>
      <c r="S12" s="28" t="e">
        <f t="shared" si="3"/>
        <v>#DIV/0!</v>
      </c>
      <c r="T12" s="28" t="e">
        <f t="shared" si="4"/>
        <v>#DIV/0!</v>
      </c>
      <c r="U12" s="28">
        <v>0</v>
      </c>
      <c r="V12" s="28">
        <v>1.0416000000000001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30" t="s">
        <v>76</v>
      </c>
      <c r="AC12" s="28">
        <f>P12*G12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31" t="s">
        <v>43</v>
      </c>
      <c r="B13" s="32" t="s">
        <v>41</v>
      </c>
      <c r="C13" s="32">
        <v>24</v>
      </c>
      <c r="D13" s="32">
        <v>0.23499999999999999</v>
      </c>
      <c r="E13" s="32">
        <v>24.234999999999999</v>
      </c>
      <c r="F13" s="33"/>
      <c r="G13" s="34">
        <v>0</v>
      </c>
      <c r="H13" s="35" t="e">
        <v>#N/A</v>
      </c>
      <c r="I13" s="35" t="s">
        <v>42</v>
      </c>
      <c r="J13" s="35">
        <v>26.5</v>
      </c>
      <c r="K13" s="35">
        <f>E13-J13</f>
        <v>-2.2650000000000006</v>
      </c>
      <c r="L13" s="35"/>
      <c r="M13" s="35"/>
      <c r="N13" s="35"/>
      <c r="O13" s="35">
        <f t="shared" si="1"/>
        <v>4.8469999999999995</v>
      </c>
      <c r="P13" s="36"/>
      <c r="Q13" s="36"/>
      <c r="R13" s="35"/>
      <c r="S13" s="35">
        <f t="shared" si="3"/>
        <v>0</v>
      </c>
      <c r="T13" s="35">
        <f t="shared" si="4"/>
        <v>0</v>
      </c>
      <c r="U13" s="35">
        <v>9.5815999999999999</v>
      </c>
      <c r="V13" s="35">
        <v>10.2072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/>
      <c r="AC13" s="35">
        <f>P13*G13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192</v>
      </c>
      <c r="D14" s="1">
        <v>168</v>
      </c>
      <c r="E14" s="1">
        <v>90</v>
      </c>
      <c r="F14" s="1">
        <v>264</v>
      </c>
      <c r="G14" s="7">
        <v>0.1</v>
      </c>
      <c r="H14" s="1">
        <v>90</v>
      </c>
      <c r="I14" s="1">
        <v>8444163</v>
      </c>
      <c r="J14" s="1">
        <v>92</v>
      </c>
      <c r="K14" s="1">
        <f t="shared" si="0"/>
        <v>-2</v>
      </c>
      <c r="L14" s="1"/>
      <c r="M14" s="1"/>
      <c r="N14" s="1"/>
      <c r="O14" s="1">
        <f t="shared" si="1"/>
        <v>18</v>
      </c>
      <c r="P14" s="5"/>
      <c r="Q14" s="5"/>
      <c r="R14" s="1"/>
      <c r="S14" s="1">
        <f t="shared" si="3"/>
        <v>14.666666666666666</v>
      </c>
      <c r="T14" s="1">
        <f t="shared" si="4"/>
        <v>14.666666666666666</v>
      </c>
      <c r="U14" s="1">
        <v>6.2</v>
      </c>
      <c r="V14" s="1">
        <v>28.2</v>
      </c>
      <c r="W14" s="1">
        <v>18.600000000000001</v>
      </c>
      <c r="X14" s="1">
        <v>10.199999999999999</v>
      </c>
      <c r="Y14" s="1">
        <v>39.799999999999997</v>
      </c>
      <c r="Z14" s="1">
        <v>17.600000000000001</v>
      </c>
      <c r="AA14" s="1">
        <v>20.8</v>
      </c>
      <c r="AB14" s="1"/>
      <c r="AC14" s="1">
        <f>P14*G14</f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32</v>
      </c>
      <c r="C15" s="1">
        <v>394</v>
      </c>
      <c r="D15" s="1">
        <v>803</v>
      </c>
      <c r="E15" s="1">
        <v>347</v>
      </c>
      <c r="F15" s="1">
        <v>839</v>
      </c>
      <c r="G15" s="7">
        <v>0.18</v>
      </c>
      <c r="H15" s="1">
        <v>150</v>
      </c>
      <c r="I15" s="1">
        <v>5038411</v>
      </c>
      <c r="J15" s="1">
        <v>351</v>
      </c>
      <c r="K15" s="1">
        <f t="shared" si="0"/>
        <v>-4</v>
      </c>
      <c r="L15" s="1"/>
      <c r="M15" s="1"/>
      <c r="N15" s="1">
        <v>218.8</v>
      </c>
      <c r="O15" s="1">
        <f t="shared" si="1"/>
        <v>69.400000000000006</v>
      </c>
      <c r="P15" s="5"/>
      <c r="Q15" s="5"/>
      <c r="R15" s="1"/>
      <c r="S15" s="1">
        <f t="shared" si="3"/>
        <v>15.242074927953889</v>
      </c>
      <c r="T15" s="1">
        <f t="shared" si="4"/>
        <v>15.242074927953889</v>
      </c>
      <c r="U15" s="1">
        <v>100.2</v>
      </c>
      <c r="V15" s="1">
        <v>99.8</v>
      </c>
      <c r="W15" s="1">
        <v>0</v>
      </c>
      <c r="X15" s="1">
        <v>84</v>
      </c>
      <c r="Y15" s="1">
        <v>110.4</v>
      </c>
      <c r="Z15" s="1">
        <v>49.2</v>
      </c>
      <c r="AA15" s="1">
        <v>65.400000000000006</v>
      </c>
      <c r="AB15" s="1"/>
      <c r="AC15" s="1">
        <f>P15*G15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" t="s">
        <v>48</v>
      </c>
      <c r="B16" s="1" t="s">
        <v>32</v>
      </c>
      <c r="C16" s="1">
        <v>329</v>
      </c>
      <c r="D16" s="1">
        <v>850</v>
      </c>
      <c r="E16" s="1">
        <v>316</v>
      </c>
      <c r="F16" s="1">
        <v>850</v>
      </c>
      <c r="G16" s="7">
        <v>0.18</v>
      </c>
      <c r="H16" s="1">
        <v>150</v>
      </c>
      <c r="I16" s="1">
        <v>5038459</v>
      </c>
      <c r="J16" s="1">
        <v>380</v>
      </c>
      <c r="K16" s="1">
        <f t="shared" si="0"/>
        <v>-64</v>
      </c>
      <c r="L16" s="1"/>
      <c r="M16" s="1"/>
      <c r="N16" s="1">
        <v>459.09999999999991</v>
      </c>
      <c r="O16" s="1">
        <f t="shared" si="1"/>
        <v>63.2</v>
      </c>
      <c r="P16" s="5"/>
      <c r="Q16" s="5"/>
      <c r="R16" s="1"/>
      <c r="S16" s="1">
        <f t="shared" si="3"/>
        <v>20.713607594936708</v>
      </c>
      <c r="T16" s="1">
        <f t="shared" si="4"/>
        <v>20.713607594936708</v>
      </c>
      <c r="U16" s="1">
        <v>120.6</v>
      </c>
      <c r="V16" s="1">
        <v>104.6</v>
      </c>
      <c r="W16" s="1">
        <v>25.4</v>
      </c>
      <c r="X16" s="1">
        <v>97</v>
      </c>
      <c r="Y16" s="1">
        <v>122.8</v>
      </c>
      <c r="Z16" s="1">
        <v>63.4</v>
      </c>
      <c r="AA16" s="1">
        <v>66.400000000000006</v>
      </c>
      <c r="AB16" s="1"/>
      <c r="AC16" s="1">
        <f>P16*G16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49</v>
      </c>
      <c r="B17" s="20" t="s">
        <v>32</v>
      </c>
      <c r="C17" s="20">
        <v>141</v>
      </c>
      <c r="D17" s="20">
        <v>800</v>
      </c>
      <c r="E17" s="20">
        <v>130</v>
      </c>
      <c r="F17" s="21">
        <v>800</v>
      </c>
      <c r="G17" s="7">
        <v>0.18</v>
      </c>
      <c r="H17" s="1">
        <v>150</v>
      </c>
      <c r="I17" s="1">
        <v>5038831</v>
      </c>
      <c r="J17" s="1">
        <v>176</v>
      </c>
      <c r="K17" s="1">
        <f t="shared" si="0"/>
        <v>-46</v>
      </c>
      <c r="L17" s="1"/>
      <c r="M17" s="1"/>
      <c r="N17" s="1"/>
      <c r="O17" s="1">
        <f t="shared" si="1"/>
        <v>26</v>
      </c>
      <c r="P17" s="5"/>
      <c r="Q17" s="5"/>
      <c r="R17" s="1"/>
      <c r="S17" s="1">
        <f t="shared" si="3"/>
        <v>30.76923076923077</v>
      </c>
      <c r="T17" s="1">
        <f t="shared" si="4"/>
        <v>30.76923076923077</v>
      </c>
      <c r="U17" s="1">
        <v>57.8</v>
      </c>
      <c r="V17" s="1">
        <v>71.599999999999994</v>
      </c>
      <c r="W17" s="1">
        <v>48.4</v>
      </c>
      <c r="X17" s="1">
        <v>62.2</v>
      </c>
      <c r="Y17" s="1">
        <v>91</v>
      </c>
      <c r="Z17" s="1">
        <v>32.6</v>
      </c>
      <c r="AA17" s="1">
        <v>10.8</v>
      </c>
      <c r="AB17" s="1"/>
      <c r="AC17" s="1">
        <f>P17*G17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31" t="s">
        <v>61</v>
      </c>
      <c r="B18" s="32" t="s">
        <v>32</v>
      </c>
      <c r="C18" s="32"/>
      <c r="D18" s="32">
        <v>10</v>
      </c>
      <c r="E18" s="32">
        <v>10</v>
      </c>
      <c r="F18" s="33"/>
      <c r="G18" s="34">
        <v>0</v>
      </c>
      <c r="H18" s="35" t="e">
        <v>#N/A</v>
      </c>
      <c r="I18" s="35" t="s">
        <v>42</v>
      </c>
      <c r="J18" s="35">
        <v>10</v>
      </c>
      <c r="K18" s="35">
        <f>E18-J18</f>
        <v>0</v>
      </c>
      <c r="L18" s="35"/>
      <c r="M18" s="35"/>
      <c r="N18" s="35"/>
      <c r="O18" s="35">
        <f t="shared" si="1"/>
        <v>2</v>
      </c>
      <c r="P18" s="36"/>
      <c r="Q18" s="36"/>
      <c r="R18" s="35"/>
      <c r="S18" s="35">
        <f t="shared" si="3"/>
        <v>0</v>
      </c>
      <c r="T18" s="35">
        <f t="shared" si="4"/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/>
      <c r="AC18" s="35">
        <f>P18*G18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32</v>
      </c>
      <c r="C19" s="1">
        <v>367</v>
      </c>
      <c r="D19" s="1">
        <v>450</v>
      </c>
      <c r="E19" s="1">
        <v>232</v>
      </c>
      <c r="F19" s="1">
        <v>584</v>
      </c>
      <c r="G19" s="7">
        <v>0.18</v>
      </c>
      <c r="H19" s="1">
        <v>120</v>
      </c>
      <c r="I19" s="1">
        <v>5038855</v>
      </c>
      <c r="J19" s="1">
        <v>236</v>
      </c>
      <c r="K19" s="1">
        <f t="shared" si="0"/>
        <v>-4</v>
      </c>
      <c r="L19" s="1"/>
      <c r="M19" s="1"/>
      <c r="N19" s="1"/>
      <c r="O19" s="1">
        <f t="shared" si="1"/>
        <v>46.4</v>
      </c>
      <c r="P19" s="5">
        <f t="shared" ref="P19:P21" si="5">15*O19-N19-F19</f>
        <v>112</v>
      </c>
      <c r="Q19" s="5"/>
      <c r="R19" s="1"/>
      <c r="S19" s="1">
        <f t="shared" si="3"/>
        <v>15</v>
      </c>
      <c r="T19" s="1">
        <f t="shared" si="4"/>
        <v>12.586206896551724</v>
      </c>
      <c r="U19" s="1">
        <v>57.4</v>
      </c>
      <c r="V19" s="1">
        <v>66.400000000000006</v>
      </c>
      <c r="W19" s="1">
        <v>0</v>
      </c>
      <c r="X19" s="1">
        <v>62</v>
      </c>
      <c r="Y19" s="1">
        <v>94.8</v>
      </c>
      <c r="Z19" s="1">
        <v>35.200000000000003</v>
      </c>
      <c r="AA19" s="1">
        <v>9.8000000000000007</v>
      </c>
      <c r="AB19" s="1"/>
      <c r="AC19" s="1">
        <f>P19*G19</f>
        <v>20.16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32</v>
      </c>
      <c r="C20" s="1">
        <v>279</v>
      </c>
      <c r="D20" s="1">
        <v>1100</v>
      </c>
      <c r="E20" s="1">
        <v>264</v>
      </c>
      <c r="F20" s="1">
        <v>1100</v>
      </c>
      <c r="G20" s="7">
        <v>0.18</v>
      </c>
      <c r="H20" s="1">
        <v>150</v>
      </c>
      <c r="I20" s="1">
        <v>5038435</v>
      </c>
      <c r="J20" s="1">
        <v>470</v>
      </c>
      <c r="K20" s="1">
        <f t="shared" si="0"/>
        <v>-206</v>
      </c>
      <c r="L20" s="1"/>
      <c r="M20" s="1"/>
      <c r="N20" s="1">
        <v>840</v>
      </c>
      <c r="O20" s="1">
        <f t="shared" si="1"/>
        <v>52.8</v>
      </c>
      <c r="P20" s="5"/>
      <c r="Q20" s="5"/>
      <c r="R20" s="1"/>
      <c r="S20" s="1">
        <f t="shared" si="3"/>
        <v>36.742424242424242</v>
      </c>
      <c r="T20" s="1">
        <f t="shared" si="4"/>
        <v>36.742424242424242</v>
      </c>
      <c r="U20" s="1">
        <v>164</v>
      </c>
      <c r="V20" s="1">
        <v>130.19999999999999</v>
      </c>
      <c r="W20" s="1">
        <v>84.8</v>
      </c>
      <c r="X20" s="1">
        <v>134.6</v>
      </c>
      <c r="Y20" s="1">
        <v>164.6</v>
      </c>
      <c r="Z20" s="1">
        <v>89.4</v>
      </c>
      <c r="AA20" s="1">
        <v>118.6</v>
      </c>
      <c r="AB20" s="37" t="s">
        <v>78</v>
      </c>
      <c r="AC20" s="1">
        <f>P20*G20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32</v>
      </c>
      <c r="C21" s="1">
        <v>346</v>
      </c>
      <c r="D21" s="1">
        <v>370</v>
      </c>
      <c r="E21" s="1">
        <v>223</v>
      </c>
      <c r="F21" s="1">
        <v>482</v>
      </c>
      <c r="G21" s="7">
        <v>0.18</v>
      </c>
      <c r="H21" s="1">
        <v>120</v>
      </c>
      <c r="I21" s="1">
        <v>5038398</v>
      </c>
      <c r="J21" s="1">
        <v>227</v>
      </c>
      <c r="K21" s="1">
        <f t="shared" si="0"/>
        <v>-4</v>
      </c>
      <c r="L21" s="1"/>
      <c r="M21" s="1"/>
      <c r="N21" s="1"/>
      <c r="O21" s="1">
        <f t="shared" si="1"/>
        <v>44.6</v>
      </c>
      <c r="P21" s="5">
        <f t="shared" si="5"/>
        <v>187</v>
      </c>
      <c r="Q21" s="5"/>
      <c r="R21" s="1"/>
      <c r="S21" s="1">
        <f t="shared" si="3"/>
        <v>15</v>
      </c>
      <c r="T21" s="1">
        <f t="shared" si="4"/>
        <v>10.807174887892376</v>
      </c>
      <c r="U21" s="1">
        <v>49</v>
      </c>
      <c r="V21" s="1">
        <v>56.6</v>
      </c>
      <c r="W21" s="1">
        <v>16.2</v>
      </c>
      <c r="X21" s="1">
        <v>28.8</v>
      </c>
      <c r="Y21" s="1">
        <v>0.2</v>
      </c>
      <c r="Z21" s="1">
        <v>31.2</v>
      </c>
      <c r="AA21" s="1">
        <v>4.2</v>
      </c>
      <c r="AB21" s="1"/>
      <c r="AC21" s="1">
        <f>P21*G21</f>
        <v>33.659999999999997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8" t="s">
        <v>53</v>
      </c>
      <c r="B22" s="28" t="s">
        <v>41</v>
      </c>
      <c r="C22" s="28">
        <v>449.74200000000002</v>
      </c>
      <c r="D22" s="28">
        <v>3.4020000000000001</v>
      </c>
      <c r="E22" s="28">
        <v>270.24799999999999</v>
      </c>
      <c r="F22" s="28">
        <v>170</v>
      </c>
      <c r="G22" s="27">
        <v>1</v>
      </c>
      <c r="H22" s="28">
        <v>150</v>
      </c>
      <c r="I22" s="28">
        <v>5038572</v>
      </c>
      <c r="J22" s="28">
        <v>269</v>
      </c>
      <c r="K22" s="28">
        <f t="shared" si="0"/>
        <v>1.2479999999999905</v>
      </c>
      <c r="L22" s="28"/>
      <c r="M22" s="28"/>
      <c r="N22" s="28">
        <v>0</v>
      </c>
      <c r="O22" s="28">
        <f t="shared" si="1"/>
        <v>54.049599999999998</v>
      </c>
      <c r="P22" s="29"/>
      <c r="Q22" s="29"/>
      <c r="R22" s="28"/>
      <c r="S22" s="28">
        <f t="shared" si="3"/>
        <v>3.1452591693555552</v>
      </c>
      <c r="T22" s="28">
        <f t="shared" si="4"/>
        <v>3.1452591693555552</v>
      </c>
      <c r="U22" s="28">
        <v>39.379800000000003</v>
      </c>
      <c r="V22" s="28">
        <v>28.2272</v>
      </c>
      <c r="W22" s="28">
        <v>32.141000000000012</v>
      </c>
      <c r="X22" s="28">
        <v>55.0548</v>
      </c>
      <c r="Y22" s="28">
        <v>12.2524</v>
      </c>
      <c r="Z22" s="28">
        <v>15.9504</v>
      </c>
      <c r="AA22" s="28">
        <v>35.3474</v>
      </c>
      <c r="AB22" s="28" t="s">
        <v>54</v>
      </c>
      <c r="AC22" s="28">
        <f>P22*G22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4" t="s">
        <v>55</v>
      </c>
      <c r="B23" s="25" t="s">
        <v>41</v>
      </c>
      <c r="C23" s="25">
        <v>41.703000000000003</v>
      </c>
      <c r="D23" s="25">
        <v>5.3490000000000002</v>
      </c>
      <c r="E23" s="25">
        <v>40.192</v>
      </c>
      <c r="F23" s="26"/>
      <c r="G23" s="27">
        <v>1</v>
      </c>
      <c r="H23" s="28">
        <v>150</v>
      </c>
      <c r="I23" s="28">
        <v>5038596</v>
      </c>
      <c r="J23" s="28">
        <v>44.5</v>
      </c>
      <c r="K23" s="28">
        <f t="shared" si="0"/>
        <v>-4.3079999999999998</v>
      </c>
      <c r="L23" s="28"/>
      <c r="M23" s="28"/>
      <c r="N23" s="28">
        <v>0</v>
      </c>
      <c r="O23" s="28">
        <f t="shared" si="1"/>
        <v>8.0383999999999993</v>
      </c>
      <c r="P23" s="29"/>
      <c r="Q23" s="29"/>
      <c r="R23" s="28"/>
      <c r="S23" s="28">
        <f t="shared" si="3"/>
        <v>0</v>
      </c>
      <c r="T23" s="28">
        <f t="shared" si="4"/>
        <v>0</v>
      </c>
      <c r="U23" s="28">
        <v>34.475000000000001</v>
      </c>
      <c r="V23" s="28">
        <v>32.574599999999997</v>
      </c>
      <c r="W23" s="28">
        <v>16.657399999999999</v>
      </c>
      <c r="X23" s="28">
        <v>23.993600000000001</v>
      </c>
      <c r="Y23" s="28">
        <v>27.700800000000001</v>
      </c>
      <c r="Z23" s="28">
        <v>0.96920000000000006</v>
      </c>
      <c r="AA23" s="28">
        <v>0</v>
      </c>
      <c r="AB23" s="28" t="s">
        <v>56</v>
      </c>
      <c r="AC23" s="28">
        <f>P23*G23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31" t="s">
        <v>66</v>
      </c>
      <c r="B24" s="32" t="s">
        <v>41</v>
      </c>
      <c r="C24" s="32"/>
      <c r="D24" s="32">
        <v>345.42500000000001</v>
      </c>
      <c r="E24" s="32"/>
      <c r="F24" s="33">
        <v>345.42500000000001</v>
      </c>
      <c r="G24" s="34">
        <v>0</v>
      </c>
      <c r="H24" s="35" t="e">
        <v>#N/A</v>
      </c>
      <c r="I24" s="35" t="s">
        <v>42</v>
      </c>
      <c r="J24" s="35"/>
      <c r="K24" s="35">
        <f>E24-J24</f>
        <v>0</v>
      </c>
      <c r="L24" s="35"/>
      <c r="M24" s="35"/>
      <c r="N24" s="35"/>
      <c r="O24" s="35">
        <f t="shared" si="1"/>
        <v>0</v>
      </c>
      <c r="P24" s="36"/>
      <c r="Q24" s="36"/>
      <c r="R24" s="35"/>
      <c r="S24" s="35" t="e">
        <f t="shared" si="3"/>
        <v>#DIV/0!</v>
      </c>
      <c r="T24" s="35" t="e">
        <f t="shared" si="4"/>
        <v>#DIV/0!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/>
      <c r="AC24" s="35">
        <f>P24*G24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57</v>
      </c>
      <c r="B25" s="15" t="s">
        <v>41</v>
      </c>
      <c r="C25" s="15"/>
      <c r="D25" s="15"/>
      <c r="E25" s="15"/>
      <c r="F25" s="16"/>
      <c r="G25" s="12">
        <v>1</v>
      </c>
      <c r="H25" s="11">
        <v>120</v>
      </c>
      <c r="I25" s="11">
        <v>8785204</v>
      </c>
      <c r="J25" s="11"/>
      <c r="K25" s="11">
        <f t="shared" si="0"/>
        <v>0</v>
      </c>
      <c r="L25" s="11"/>
      <c r="M25" s="11"/>
      <c r="N25" s="11"/>
      <c r="O25" s="11">
        <f t="shared" si="1"/>
        <v>0</v>
      </c>
      <c r="P25" s="13"/>
      <c r="Q25" s="13"/>
      <c r="R25" s="11"/>
      <c r="S25" s="11" t="e">
        <f t="shared" si="3"/>
        <v>#DIV/0!</v>
      </c>
      <c r="T25" s="11" t="e">
        <f t="shared" si="4"/>
        <v>#DIV/0!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 t="s">
        <v>58</v>
      </c>
      <c r="AC25" s="11">
        <f>P25*G25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31" t="s">
        <v>40</v>
      </c>
      <c r="B26" s="32" t="s">
        <v>41</v>
      </c>
      <c r="C26" s="32"/>
      <c r="D26" s="32">
        <v>574.71199999999999</v>
      </c>
      <c r="E26" s="32">
        <v>-3.0430000000000001</v>
      </c>
      <c r="F26" s="33">
        <v>574.71199999999999</v>
      </c>
      <c r="G26" s="34">
        <v>0</v>
      </c>
      <c r="H26" s="35" t="e">
        <v>#N/A</v>
      </c>
      <c r="I26" s="35" t="s">
        <v>42</v>
      </c>
      <c r="J26" s="35">
        <v>2.5</v>
      </c>
      <c r="K26" s="35">
        <f>E26-J26</f>
        <v>-5.5430000000000001</v>
      </c>
      <c r="L26" s="35"/>
      <c r="M26" s="35"/>
      <c r="N26" s="35"/>
      <c r="O26" s="35">
        <f t="shared" si="1"/>
        <v>-0.60860000000000003</v>
      </c>
      <c r="P26" s="36"/>
      <c r="Q26" s="36"/>
      <c r="R26" s="35"/>
      <c r="S26" s="35">
        <f t="shared" si="3"/>
        <v>-944.31810713112054</v>
      </c>
      <c r="T26" s="35">
        <f t="shared" si="4"/>
        <v>-944.31810713112054</v>
      </c>
      <c r="U26" s="35">
        <v>42.768599999999999</v>
      </c>
      <c r="V26" s="35">
        <v>39.647399999999998</v>
      </c>
      <c r="W26" s="35">
        <v>43.928600000000003</v>
      </c>
      <c r="X26" s="35">
        <v>43.7286</v>
      </c>
      <c r="Y26" s="35">
        <v>41.136600000000001</v>
      </c>
      <c r="Z26" s="35">
        <v>43.707999999999998</v>
      </c>
      <c r="AA26" s="35">
        <v>14.2288</v>
      </c>
      <c r="AB26" s="35"/>
      <c r="AC26" s="35">
        <f>P26*G26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41</v>
      </c>
      <c r="C27" s="1"/>
      <c r="D27" s="1">
        <v>197.87</v>
      </c>
      <c r="E27" s="1"/>
      <c r="F27" s="1">
        <v>197.87</v>
      </c>
      <c r="G27" s="7">
        <v>1</v>
      </c>
      <c r="H27" s="1">
        <v>180</v>
      </c>
      <c r="I27" s="1">
        <v>5038619</v>
      </c>
      <c r="J27" s="1"/>
      <c r="K27" s="1">
        <f t="shared" si="0"/>
        <v>0</v>
      </c>
      <c r="L27" s="1"/>
      <c r="M27" s="1"/>
      <c r="N27" s="1"/>
      <c r="O27" s="1">
        <f t="shared" si="1"/>
        <v>0</v>
      </c>
      <c r="P27" s="5"/>
      <c r="Q27" s="5"/>
      <c r="R27" s="1"/>
      <c r="S27" s="1" t="e">
        <f t="shared" si="3"/>
        <v>#DIV/0!</v>
      </c>
      <c r="T27" s="1" t="e">
        <f t="shared" si="4"/>
        <v>#DIV/0!</v>
      </c>
      <c r="U27" s="1">
        <v>0</v>
      </c>
      <c r="V27" s="1">
        <v>9.5489999999999995</v>
      </c>
      <c r="W27" s="1">
        <v>9.5321999999999996</v>
      </c>
      <c r="X27" s="1">
        <v>16.200199999999999</v>
      </c>
      <c r="Y27" s="1">
        <v>2.8662000000000001</v>
      </c>
      <c r="Z27" s="1">
        <v>19.991399999999999</v>
      </c>
      <c r="AA27" s="1">
        <v>20.964400000000001</v>
      </c>
      <c r="AB27" s="1" t="s">
        <v>60</v>
      </c>
      <c r="AC27" s="1">
        <f>P27*G27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131</v>
      </c>
      <c r="D28" s="1">
        <v>64</v>
      </c>
      <c r="E28" s="1">
        <v>88</v>
      </c>
      <c r="F28" s="1">
        <v>94</v>
      </c>
      <c r="G28" s="7">
        <v>0.1</v>
      </c>
      <c r="H28" s="1">
        <v>60</v>
      </c>
      <c r="I28" s="1">
        <v>8444170</v>
      </c>
      <c r="J28" s="1">
        <v>90</v>
      </c>
      <c r="K28" s="1">
        <f t="shared" si="0"/>
        <v>-2</v>
      </c>
      <c r="L28" s="1"/>
      <c r="M28" s="1"/>
      <c r="N28" s="1"/>
      <c r="O28" s="1">
        <f t="shared" si="1"/>
        <v>17.600000000000001</v>
      </c>
      <c r="P28" s="5">
        <f>14*O28-N28-F28</f>
        <v>152.40000000000003</v>
      </c>
      <c r="Q28" s="5"/>
      <c r="R28" s="1"/>
      <c r="S28" s="1">
        <f t="shared" si="3"/>
        <v>14</v>
      </c>
      <c r="T28" s="1">
        <f t="shared" si="4"/>
        <v>5.3409090909090908</v>
      </c>
      <c r="U28" s="1">
        <v>11.4</v>
      </c>
      <c r="V28" s="1">
        <v>15.4</v>
      </c>
      <c r="W28" s="1">
        <v>27</v>
      </c>
      <c r="X28" s="1">
        <v>30</v>
      </c>
      <c r="Y28" s="1">
        <v>27.6</v>
      </c>
      <c r="Z28" s="1">
        <v>27</v>
      </c>
      <c r="AA28" s="1">
        <v>26.8</v>
      </c>
      <c r="AB28" s="1"/>
      <c r="AC28" s="1">
        <f>P28*G28</f>
        <v>15.240000000000004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41</v>
      </c>
      <c r="C29" s="1">
        <v>462.63099999999997</v>
      </c>
      <c r="D29" s="1">
        <v>2E-3</v>
      </c>
      <c r="E29" s="1">
        <v>346.892</v>
      </c>
      <c r="F29" s="1">
        <v>96.031000000000006</v>
      </c>
      <c r="G29" s="7">
        <v>1</v>
      </c>
      <c r="H29" s="1">
        <v>120</v>
      </c>
      <c r="I29" s="1">
        <v>5522704</v>
      </c>
      <c r="J29" s="1">
        <v>347.5</v>
      </c>
      <c r="K29" s="1">
        <f t="shared" si="0"/>
        <v>-0.60800000000000409</v>
      </c>
      <c r="L29" s="1"/>
      <c r="M29" s="1"/>
      <c r="N29" s="1">
        <v>347.72079999999988</v>
      </c>
      <c r="O29" s="1">
        <f t="shared" si="1"/>
        <v>69.378399999999999</v>
      </c>
      <c r="P29" s="5">
        <f t="shared" ref="P27:P35" si="6">15*O29-N29-F29</f>
        <v>596.92420000000016</v>
      </c>
      <c r="Q29" s="5"/>
      <c r="R29" s="1"/>
      <c r="S29" s="1">
        <f t="shared" si="3"/>
        <v>15</v>
      </c>
      <c r="T29" s="1">
        <f t="shared" si="4"/>
        <v>6.3961088753848445</v>
      </c>
      <c r="U29" s="1">
        <v>58.870800000000003</v>
      </c>
      <c r="V29" s="1">
        <v>45.809399999999997</v>
      </c>
      <c r="W29" s="1">
        <v>50.603200000000001</v>
      </c>
      <c r="X29" s="1">
        <v>49.519599999999997</v>
      </c>
      <c r="Y29" s="1">
        <v>70.951800000000006</v>
      </c>
      <c r="Z29" s="1">
        <v>78.061599999999999</v>
      </c>
      <c r="AA29" s="1">
        <v>84.012199999999993</v>
      </c>
      <c r="AB29" s="1"/>
      <c r="AC29" s="1">
        <f>P29*G29</f>
        <v>596.92420000000016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227</v>
      </c>
      <c r="D30" s="1">
        <v>208</v>
      </c>
      <c r="E30" s="1">
        <v>110</v>
      </c>
      <c r="F30" s="1">
        <v>315</v>
      </c>
      <c r="G30" s="7">
        <v>0.14000000000000001</v>
      </c>
      <c r="H30" s="1">
        <v>180</v>
      </c>
      <c r="I30" s="1">
        <v>9988391</v>
      </c>
      <c r="J30" s="1">
        <v>96</v>
      </c>
      <c r="K30" s="1">
        <f t="shared" si="0"/>
        <v>14</v>
      </c>
      <c r="L30" s="1"/>
      <c r="M30" s="1"/>
      <c r="N30" s="1"/>
      <c r="O30" s="1">
        <f t="shared" si="1"/>
        <v>22</v>
      </c>
      <c r="P30" s="5">
        <f t="shared" si="6"/>
        <v>15</v>
      </c>
      <c r="Q30" s="5"/>
      <c r="R30" s="1"/>
      <c r="S30" s="1">
        <f t="shared" si="3"/>
        <v>15</v>
      </c>
      <c r="T30" s="1">
        <f t="shared" si="4"/>
        <v>14.318181818181818</v>
      </c>
      <c r="U30" s="1">
        <v>25</v>
      </c>
      <c r="V30" s="1">
        <v>33.4</v>
      </c>
      <c r="W30" s="1">
        <v>30</v>
      </c>
      <c r="X30" s="1">
        <v>27.6</v>
      </c>
      <c r="Y30" s="1">
        <v>42.6</v>
      </c>
      <c r="Z30" s="1">
        <v>16.8</v>
      </c>
      <c r="AA30" s="1">
        <v>19.2</v>
      </c>
      <c r="AB30" s="1"/>
      <c r="AC30" s="1">
        <f>P30*G30</f>
        <v>2.1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100</v>
      </c>
      <c r="D31" s="1">
        <v>544</v>
      </c>
      <c r="E31" s="1">
        <v>91</v>
      </c>
      <c r="F31" s="1">
        <v>544</v>
      </c>
      <c r="G31" s="7">
        <v>0.18</v>
      </c>
      <c r="H31" s="1">
        <v>270</v>
      </c>
      <c r="I31" s="1">
        <v>9988681</v>
      </c>
      <c r="J31" s="1">
        <v>158</v>
      </c>
      <c r="K31" s="1">
        <f t="shared" si="0"/>
        <v>-67</v>
      </c>
      <c r="L31" s="1"/>
      <c r="M31" s="1"/>
      <c r="N31" s="1">
        <v>466.60000000000008</v>
      </c>
      <c r="O31" s="1">
        <f t="shared" si="1"/>
        <v>18.2</v>
      </c>
      <c r="P31" s="5"/>
      <c r="Q31" s="5"/>
      <c r="R31" s="1"/>
      <c r="S31" s="1">
        <f t="shared" si="3"/>
        <v>55.52747252747254</v>
      </c>
      <c r="T31" s="1">
        <f t="shared" si="4"/>
        <v>55.52747252747254</v>
      </c>
      <c r="U31" s="1">
        <v>78.400000000000006</v>
      </c>
      <c r="V31" s="1">
        <v>60.2</v>
      </c>
      <c r="W31" s="1">
        <v>27.8</v>
      </c>
      <c r="X31" s="1">
        <v>57.6</v>
      </c>
      <c r="Y31" s="1">
        <v>84.8</v>
      </c>
      <c r="Z31" s="1">
        <v>42.4</v>
      </c>
      <c r="AA31" s="1">
        <v>48</v>
      </c>
      <c r="AB31" s="37" t="s">
        <v>78</v>
      </c>
      <c r="AC31" s="1">
        <f>P31*G31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41</v>
      </c>
      <c r="C32" s="1">
        <v>26.39</v>
      </c>
      <c r="D32" s="1">
        <v>175.75399999999999</v>
      </c>
      <c r="E32" s="1">
        <v>26.478000000000002</v>
      </c>
      <c r="F32" s="1">
        <v>175.666</v>
      </c>
      <c r="G32" s="7">
        <v>1</v>
      </c>
      <c r="H32" s="1">
        <v>120</v>
      </c>
      <c r="I32" s="1">
        <v>8785198</v>
      </c>
      <c r="J32" s="1">
        <v>32.5</v>
      </c>
      <c r="K32" s="1">
        <f t="shared" si="0"/>
        <v>-6.0219999999999985</v>
      </c>
      <c r="L32" s="1"/>
      <c r="M32" s="1"/>
      <c r="N32" s="1">
        <v>10.910800000000011</v>
      </c>
      <c r="O32" s="1">
        <f t="shared" si="1"/>
        <v>5.2956000000000003</v>
      </c>
      <c r="P32" s="5"/>
      <c r="Q32" s="5"/>
      <c r="R32" s="1"/>
      <c r="S32" s="1">
        <f t="shared" si="3"/>
        <v>35.232419367021677</v>
      </c>
      <c r="T32" s="1">
        <f t="shared" si="4"/>
        <v>35.232419367021677</v>
      </c>
      <c r="U32" s="1">
        <v>14.8072</v>
      </c>
      <c r="V32" s="1">
        <v>15.710599999999999</v>
      </c>
      <c r="W32" s="1">
        <v>8.5876000000000001</v>
      </c>
      <c r="X32" s="1">
        <v>14.278</v>
      </c>
      <c r="Y32" s="1">
        <v>7.4955999999999996</v>
      </c>
      <c r="Z32" s="1">
        <v>22.968399999999999</v>
      </c>
      <c r="AA32" s="1">
        <v>4.4798</v>
      </c>
      <c r="AB32" s="39" t="s">
        <v>79</v>
      </c>
      <c r="AC32" s="1">
        <f>P32*G32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171</v>
      </c>
      <c r="D33" s="1">
        <v>312</v>
      </c>
      <c r="E33" s="1">
        <v>159</v>
      </c>
      <c r="F33" s="1">
        <v>312</v>
      </c>
      <c r="G33" s="7">
        <v>0.1</v>
      </c>
      <c r="H33" s="1">
        <v>60</v>
      </c>
      <c r="I33" s="1">
        <v>8444187</v>
      </c>
      <c r="J33" s="1">
        <v>203</v>
      </c>
      <c r="K33" s="1">
        <f t="shared" si="0"/>
        <v>-44</v>
      </c>
      <c r="L33" s="1"/>
      <c r="M33" s="1"/>
      <c r="N33" s="1"/>
      <c r="O33" s="1">
        <f t="shared" si="1"/>
        <v>31.8</v>
      </c>
      <c r="P33" s="5">
        <f>14*O33-N33-F33</f>
        <v>133.19999999999999</v>
      </c>
      <c r="Q33" s="5"/>
      <c r="R33" s="1"/>
      <c r="S33" s="1">
        <f t="shared" si="3"/>
        <v>14</v>
      </c>
      <c r="T33" s="1">
        <f t="shared" si="4"/>
        <v>9.8113207547169807</v>
      </c>
      <c r="U33" s="1">
        <v>30.8</v>
      </c>
      <c r="V33" s="1">
        <v>46.4</v>
      </c>
      <c r="W33" s="1">
        <v>41</v>
      </c>
      <c r="X33" s="1">
        <v>42.8</v>
      </c>
      <c r="Y33" s="1">
        <v>54.6</v>
      </c>
      <c r="Z33" s="1">
        <v>36.6</v>
      </c>
      <c r="AA33" s="1">
        <v>43.8</v>
      </c>
      <c r="AB33" s="1"/>
      <c r="AC33" s="1">
        <f>P33*G33</f>
        <v>13.32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32</v>
      </c>
      <c r="C34" s="1">
        <v>137</v>
      </c>
      <c r="D34" s="1">
        <v>348</v>
      </c>
      <c r="E34" s="1">
        <v>132</v>
      </c>
      <c r="F34" s="1">
        <v>348</v>
      </c>
      <c r="G34" s="7">
        <v>0.1</v>
      </c>
      <c r="H34" s="1">
        <v>90</v>
      </c>
      <c r="I34" s="1">
        <v>8444194</v>
      </c>
      <c r="J34" s="1">
        <v>157</v>
      </c>
      <c r="K34" s="1">
        <f t="shared" si="0"/>
        <v>-25</v>
      </c>
      <c r="L34" s="1"/>
      <c r="M34" s="1"/>
      <c r="N34" s="1">
        <v>36.400000000000148</v>
      </c>
      <c r="O34" s="1">
        <f t="shared" si="1"/>
        <v>26.4</v>
      </c>
      <c r="P34" s="5"/>
      <c r="Q34" s="5"/>
      <c r="R34" s="1"/>
      <c r="S34" s="1">
        <f t="shared" si="3"/>
        <v>14.560606060606068</v>
      </c>
      <c r="T34" s="1">
        <f t="shared" si="4"/>
        <v>14.560606060606068</v>
      </c>
      <c r="U34" s="1">
        <v>37.200000000000003</v>
      </c>
      <c r="V34" s="1">
        <v>48</v>
      </c>
      <c r="W34" s="1">
        <v>40.200000000000003</v>
      </c>
      <c r="X34" s="1">
        <v>44.2</v>
      </c>
      <c r="Y34" s="1">
        <v>51</v>
      </c>
      <c r="Z34" s="1">
        <v>38.6</v>
      </c>
      <c r="AA34" s="1">
        <v>32.4</v>
      </c>
      <c r="AB34" s="1"/>
      <c r="AC34" s="1">
        <f>P34*G34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70</v>
      </c>
      <c r="B35" s="1" t="s">
        <v>32</v>
      </c>
      <c r="C35" s="1">
        <v>38</v>
      </c>
      <c r="D35" s="1"/>
      <c r="E35" s="1">
        <v>21</v>
      </c>
      <c r="F35" s="1"/>
      <c r="G35" s="7">
        <v>0.2</v>
      </c>
      <c r="H35" s="1">
        <v>120</v>
      </c>
      <c r="I35" s="1">
        <v>783798</v>
      </c>
      <c r="J35" s="1">
        <v>164</v>
      </c>
      <c r="K35" s="1">
        <f t="shared" si="0"/>
        <v>-143</v>
      </c>
      <c r="L35" s="1"/>
      <c r="M35" s="1"/>
      <c r="N35" s="1">
        <v>756.19999999999982</v>
      </c>
      <c r="O35" s="1">
        <f t="shared" si="1"/>
        <v>4.2</v>
      </c>
      <c r="P35" s="5"/>
      <c r="Q35" s="5"/>
      <c r="R35" s="1"/>
      <c r="S35" s="1">
        <f t="shared" si="3"/>
        <v>180.04761904761901</v>
      </c>
      <c r="T35" s="1">
        <f t="shared" si="4"/>
        <v>180.04761904761901</v>
      </c>
      <c r="U35" s="1">
        <v>129.19999999999999</v>
      </c>
      <c r="V35" s="1">
        <v>95</v>
      </c>
      <c r="W35" s="1">
        <v>38</v>
      </c>
      <c r="X35" s="1">
        <v>21.8</v>
      </c>
      <c r="Y35" s="1">
        <v>151.6</v>
      </c>
      <c r="Z35" s="1">
        <v>53.6</v>
      </c>
      <c r="AA35" s="1">
        <v>54</v>
      </c>
      <c r="AB35" s="23" t="s">
        <v>77</v>
      </c>
      <c r="AC35" s="1">
        <f>P35*G35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71</v>
      </c>
      <c r="B36" s="17" t="s">
        <v>41</v>
      </c>
      <c r="C36" s="17">
        <v>495.726</v>
      </c>
      <c r="D36" s="17">
        <v>51.271999999999998</v>
      </c>
      <c r="E36" s="17">
        <v>184.03899999999999</v>
      </c>
      <c r="F36" s="18">
        <v>326.358</v>
      </c>
      <c r="G36" s="7">
        <v>1</v>
      </c>
      <c r="H36" s="1">
        <v>120</v>
      </c>
      <c r="I36" s="1">
        <v>783811</v>
      </c>
      <c r="J36" s="1">
        <v>187.5</v>
      </c>
      <c r="K36" s="1">
        <f t="shared" si="0"/>
        <v>-3.4610000000000127</v>
      </c>
      <c r="L36" s="1"/>
      <c r="M36" s="1"/>
      <c r="N36" s="1">
        <v>270.8734</v>
      </c>
      <c r="O36" s="1">
        <f t="shared" si="1"/>
        <v>36.8078</v>
      </c>
      <c r="P36" s="5">
        <f>15*(O36+O37)-N36-N37-F36-F37</f>
        <v>41.024600000000078</v>
      </c>
      <c r="Q36" s="5"/>
      <c r="R36" s="1"/>
      <c r="S36" s="1">
        <f t="shared" si="3"/>
        <v>17.340237667016233</v>
      </c>
      <c r="T36" s="1">
        <f t="shared" si="4"/>
        <v>16.225674992800439</v>
      </c>
      <c r="U36" s="1">
        <v>54.155200000000001</v>
      </c>
      <c r="V36" s="1">
        <v>47.837000000000003</v>
      </c>
      <c r="W36" s="1">
        <v>48.584400000000002</v>
      </c>
      <c r="X36" s="1">
        <v>53.955199999999998</v>
      </c>
      <c r="Y36" s="1">
        <v>52.7346</v>
      </c>
      <c r="Z36" s="1">
        <v>19.420000000000002</v>
      </c>
      <c r="AA36" s="1">
        <v>0</v>
      </c>
      <c r="AB36" s="1"/>
      <c r="AC36" s="1">
        <f>P36*G36</f>
        <v>41.024600000000078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31" t="s">
        <v>72</v>
      </c>
      <c r="B37" s="32" t="s">
        <v>41</v>
      </c>
      <c r="C37" s="32"/>
      <c r="D37" s="32">
        <v>28.713000000000001</v>
      </c>
      <c r="E37" s="32">
        <v>28.713000000000001</v>
      </c>
      <c r="F37" s="33"/>
      <c r="G37" s="34">
        <v>0</v>
      </c>
      <c r="H37" s="35" t="e">
        <v>#N/A</v>
      </c>
      <c r="I37" s="35" t="s">
        <v>42</v>
      </c>
      <c r="J37" s="35">
        <v>29</v>
      </c>
      <c r="K37" s="35">
        <f t="shared" si="0"/>
        <v>-0.28699999999999903</v>
      </c>
      <c r="L37" s="35"/>
      <c r="M37" s="35"/>
      <c r="N37" s="35"/>
      <c r="O37" s="35">
        <f t="shared" si="1"/>
        <v>5.7426000000000004</v>
      </c>
      <c r="P37" s="36"/>
      <c r="Q37" s="36"/>
      <c r="R37" s="35"/>
      <c r="S37" s="35">
        <f t="shared" si="3"/>
        <v>0</v>
      </c>
      <c r="T37" s="35">
        <f t="shared" si="4"/>
        <v>0</v>
      </c>
      <c r="U37" s="35">
        <v>3.7143999999999999</v>
      </c>
      <c r="V37" s="35">
        <v>1.8304</v>
      </c>
      <c r="W37" s="35">
        <v>2.956</v>
      </c>
      <c r="X37" s="35">
        <v>1.7871999999999999</v>
      </c>
      <c r="Y37" s="35">
        <v>0</v>
      </c>
      <c r="Z37" s="35">
        <v>0</v>
      </c>
      <c r="AA37" s="35">
        <v>0</v>
      </c>
      <c r="AB37" s="35"/>
      <c r="AC37" s="35">
        <f>P37*G37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73</v>
      </c>
      <c r="B38" s="1" t="s">
        <v>32</v>
      </c>
      <c r="C38" s="1">
        <v>19</v>
      </c>
      <c r="D38" s="1">
        <v>900</v>
      </c>
      <c r="E38" s="1"/>
      <c r="F38" s="1">
        <v>900</v>
      </c>
      <c r="G38" s="7">
        <v>0.2</v>
      </c>
      <c r="H38" s="1">
        <v>120</v>
      </c>
      <c r="I38" s="1">
        <v>783804</v>
      </c>
      <c r="J38" s="1">
        <v>132</v>
      </c>
      <c r="K38" s="1">
        <f t="shared" si="0"/>
        <v>-132</v>
      </c>
      <c r="L38" s="1"/>
      <c r="M38" s="1"/>
      <c r="N38" s="1">
        <v>155.59999999999991</v>
      </c>
      <c r="O38" s="1">
        <f t="shared" si="1"/>
        <v>0</v>
      </c>
      <c r="P38" s="5"/>
      <c r="Q38" s="5"/>
      <c r="R38" s="1"/>
      <c r="S38" s="1" t="e">
        <f t="shared" si="3"/>
        <v>#DIV/0!</v>
      </c>
      <c r="T38" s="1" t="e">
        <f t="shared" si="4"/>
        <v>#DIV/0!</v>
      </c>
      <c r="U38" s="1">
        <v>79.599999999999994</v>
      </c>
      <c r="V38" s="1">
        <v>76.400000000000006</v>
      </c>
      <c r="W38" s="1">
        <v>0</v>
      </c>
      <c r="X38" s="1">
        <v>-0.2</v>
      </c>
      <c r="Y38" s="1">
        <v>120</v>
      </c>
      <c r="Z38" s="1">
        <v>27.6</v>
      </c>
      <c r="AA38" s="1">
        <v>27</v>
      </c>
      <c r="AB38" s="1"/>
      <c r="AC38" s="1">
        <f>P38*G38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74</v>
      </c>
      <c r="B39" s="17" t="s">
        <v>41</v>
      </c>
      <c r="C39" s="17">
        <v>1205</v>
      </c>
      <c r="D39" s="17">
        <v>2.5169999999999999</v>
      </c>
      <c r="E39" s="17">
        <v>367.71300000000002</v>
      </c>
      <c r="F39" s="18">
        <v>648</v>
      </c>
      <c r="G39" s="7">
        <v>1</v>
      </c>
      <c r="H39" s="1">
        <v>120</v>
      </c>
      <c r="I39" s="1">
        <v>783828</v>
      </c>
      <c r="J39" s="1">
        <v>355</v>
      </c>
      <c r="K39" s="1">
        <f t="shared" si="0"/>
        <v>12.713000000000022</v>
      </c>
      <c r="L39" s="1"/>
      <c r="M39" s="1"/>
      <c r="N39" s="1">
        <v>46.22160000000008</v>
      </c>
      <c r="O39" s="1">
        <f t="shared" si="1"/>
        <v>73.542600000000007</v>
      </c>
      <c r="P39" s="5">
        <f>15*(O39+O40)-N39-N40-F39-F40</f>
        <v>968.03640000000019</v>
      </c>
      <c r="Q39" s="5"/>
      <c r="R39" s="1"/>
      <c r="S39" s="1">
        <f t="shared" si="3"/>
        <v>22.602654787837256</v>
      </c>
      <c r="T39" s="1">
        <f t="shared" si="4"/>
        <v>9.4397206517039098</v>
      </c>
      <c r="U39" s="1">
        <v>74.531199999999998</v>
      </c>
      <c r="V39" s="1">
        <v>85.918800000000005</v>
      </c>
      <c r="W39" s="1">
        <v>92.352000000000004</v>
      </c>
      <c r="X39" s="1">
        <v>99.373199999999997</v>
      </c>
      <c r="Y39" s="1">
        <v>103.124</v>
      </c>
      <c r="Z39" s="1">
        <v>58.403799999999997</v>
      </c>
      <c r="AA39" s="1">
        <v>0</v>
      </c>
      <c r="AB39" s="1"/>
      <c r="AC39" s="1">
        <f>P39*G39</f>
        <v>968.03640000000019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31" t="s">
        <v>75</v>
      </c>
      <c r="B40" s="32" t="s">
        <v>41</v>
      </c>
      <c r="C40" s="32"/>
      <c r="D40" s="32">
        <v>186.37299999999999</v>
      </c>
      <c r="E40" s="32">
        <v>186.37299999999999</v>
      </c>
      <c r="F40" s="33"/>
      <c r="G40" s="34">
        <v>0</v>
      </c>
      <c r="H40" s="35" t="e">
        <v>#N/A</v>
      </c>
      <c r="I40" s="35" t="s">
        <v>42</v>
      </c>
      <c r="J40" s="35">
        <v>187</v>
      </c>
      <c r="K40" s="35">
        <f t="shared" si="0"/>
        <v>-0.62700000000000955</v>
      </c>
      <c r="L40" s="35"/>
      <c r="M40" s="35"/>
      <c r="N40" s="35"/>
      <c r="O40" s="35">
        <f t="shared" si="1"/>
        <v>37.2746</v>
      </c>
      <c r="P40" s="36"/>
      <c r="Q40" s="36"/>
      <c r="R40" s="35"/>
      <c r="S40" s="35">
        <f t="shared" si="3"/>
        <v>0</v>
      </c>
      <c r="T40" s="35">
        <f t="shared" si="4"/>
        <v>0</v>
      </c>
      <c r="U40" s="35">
        <v>21.731200000000001</v>
      </c>
      <c r="V40" s="35">
        <v>20.067399999999999</v>
      </c>
      <c r="W40" s="35">
        <v>18.858799999999999</v>
      </c>
      <c r="X40" s="35">
        <v>16.6616</v>
      </c>
      <c r="Y40" s="35">
        <v>0</v>
      </c>
      <c r="Z40" s="35">
        <v>0</v>
      </c>
      <c r="AA40" s="35">
        <v>0</v>
      </c>
      <c r="AB40" s="35"/>
      <c r="AC40" s="35">
        <f>P40*G40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6"/>
      <c r="B41" s="6"/>
      <c r="C41" s="6"/>
      <c r="D41" s="6"/>
      <c r="E41" s="6"/>
      <c r="F41" s="6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36</v>
      </c>
      <c r="B42" s="1" t="s">
        <v>32</v>
      </c>
      <c r="C42" s="1">
        <v>3990</v>
      </c>
      <c r="D42" s="1">
        <v>185</v>
      </c>
      <c r="E42" s="1">
        <v>1038</v>
      </c>
      <c r="F42" s="1">
        <v>2952</v>
      </c>
      <c r="G42" s="7">
        <v>0.18</v>
      </c>
      <c r="H42" s="1">
        <v>120</v>
      </c>
      <c r="I42" s="1"/>
      <c r="J42" s="1">
        <v>1098</v>
      </c>
      <c r="K42" s="1">
        <f>E42-J42</f>
        <v>-60</v>
      </c>
      <c r="L42" s="1"/>
      <c r="M42" s="1"/>
      <c r="N42" s="1">
        <v>400</v>
      </c>
      <c r="O42" s="1">
        <f t="shared" ref="O42:O43" si="7">E42/5</f>
        <v>207.6</v>
      </c>
      <c r="P42" s="5"/>
      <c r="Q42" s="5"/>
      <c r="R42" s="1"/>
      <c r="S42" s="1">
        <f t="shared" ref="S42:S43" si="8">(F42+N42+P42)/O42</f>
        <v>16.146435452793835</v>
      </c>
      <c r="T42" s="1">
        <f t="shared" ref="T42:T43" si="9">(F42+N42)/O42</f>
        <v>16.146435452793835</v>
      </c>
      <c r="U42" s="1">
        <v>8</v>
      </c>
      <c r="V42" s="1">
        <v>206.4</v>
      </c>
      <c r="W42" s="1">
        <v>203</v>
      </c>
      <c r="X42" s="1">
        <v>275.60000000000002</v>
      </c>
      <c r="Y42" s="1">
        <v>223.6</v>
      </c>
      <c r="Z42" s="1">
        <v>284.2</v>
      </c>
      <c r="AA42" s="1">
        <v>210.4</v>
      </c>
      <c r="AB42" s="1">
        <v>2860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37</v>
      </c>
      <c r="B43" s="1" t="s">
        <v>32</v>
      </c>
      <c r="C43" s="1">
        <v>6055</v>
      </c>
      <c r="D43" s="1">
        <v>6560</v>
      </c>
      <c r="E43" s="1">
        <v>2530</v>
      </c>
      <c r="F43" s="1">
        <v>9680</v>
      </c>
      <c r="G43" s="7">
        <v>0.18</v>
      </c>
      <c r="H43" s="1">
        <v>120</v>
      </c>
      <c r="I43" s="1"/>
      <c r="J43" s="1">
        <v>2559</v>
      </c>
      <c r="K43" s="1">
        <f>E43-J43</f>
        <v>-29</v>
      </c>
      <c r="L43" s="1"/>
      <c r="M43" s="1"/>
      <c r="N43" s="1">
        <v>1600</v>
      </c>
      <c r="O43" s="1">
        <f t="shared" si="7"/>
        <v>506</v>
      </c>
      <c r="P43" s="5"/>
      <c r="Q43" s="5"/>
      <c r="R43" s="1"/>
      <c r="S43" s="1">
        <f t="shared" si="8"/>
        <v>22.292490118577074</v>
      </c>
      <c r="T43" s="1">
        <f t="shared" si="9"/>
        <v>22.292490118577074</v>
      </c>
      <c r="U43" s="1">
        <v>624.20000000000005</v>
      </c>
      <c r="V43" s="1">
        <v>672.4</v>
      </c>
      <c r="W43" s="1">
        <v>766</v>
      </c>
      <c r="X43" s="1">
        <v>529.6</v>
      </c>
      <c r="Y43" s="1">
        <v>641</v>
      </c>
      <c r="Z43" s="1">
        <v>979.4</v>
      </c>
      <c r="AA43" s="1">
        <v>670</v>
      </c>
      <c r="AB43" s="1">
        <v>2860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40" xr:uid="{3515A5C3-5495-4255-80A8-098D36FF51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2024-12-16T11:25:28Z</dcterms:created>
  <dcterms:modified xsi:type="dcterms:W3CDTF">2024-12-16T11:39:29Z</dcterms:modified>
</cp:coreProperties>
</file>