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12,24 Ост КИ филиалы\"/>
    </mc:Choice>
  </mc:AlternateContent>
  <xr:revisionPtr revIDLastSave="0" documentId="13_ncr:1_{2B54F58C-4C26-43E8-BF85-55443A1E1D5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4" i="1" l="1"/>
  <c r="Q93" i="1"/>
  <c r="AC93" i="1" s="1"/>
  <c r="Q87" i="1"/>
  <c r="Q82" i="1"/>
  <c r="AC82" i="1" s="1"/>
  <c r="Q75" i="1"/>
  <c r="AC75" i="1" s="1"/>
  <c r="Q74" i="1"/>
  <c r="AC74" i="1" s="1"/>
  <c r="AC72" i="1"/>
  <c r="Q70" i="1"/>
  <c r="AC70" i="1" s="1"/>
  <c r="Q68" i="1"/>
  <c r="AC68" i="1" s="1"/>
  <c r="Q67" i="1"/>
  <c r="AC67" i="1" s="1"/>
  <c r="Q66" i="1"/>
  <c r="AC66" i="1" s="1"/>
  <c r="Q65" i="1"/>
  <c r="AC65" i="1" s="1"/>
  <c r="Q61" i="1"/>
  <c r="AC61" i="1" s="1"/>
  <c r="Q57" i="1"/>
  <c r="AC57" i="1" s="1"/>
  <c r="Q56" i="1"/>
  <c r="AC51" i="1"/>
  <c r="Q50" i="1"/>
  <c r="AC47" i="1"/>
  <c r="Q44" i="1"/>
  <c r="Q41" i="1"/>
  <c r="AC41" i="1" s="1"/>
  <c r="Q40" i="1"/>
  <c r="Q39" i="1"/>
  <c r="AC39" i="1" s="1"/>
  <c r="Q38" i="1"/>
  <c r="Q37" i="1"/>
  <c r="AC37" i="1" s="1"/>
  <c r="Q33" i="1"/>
  <c r="Q30" i="1"/>
  <c r="AC30" i="1" s="1"/>
  <c r="Q29" i="1"/>
  <c r="Q28" i="1"/>
  <c r="AC28" i="1" s="1"/>
  <c r="Q26" i="1"/>
  <c r="AC26" i="1" s="1"/>
  <c r="Q22" i="1"/>
  <c r="AC22" i="1" s="1"/>
  <c r="Q21" i="1"/>
  <c r="Q19" i="1"/>
  <c r="AC19" i="1" s="1"/>
  <c r="Q17" i="1"/>
  <c r="Q16" i="1"/>
  <c r="AC16" i="1" s="1"/>
  <c r="Q13" i="1"/>
  <c r="Q9" i="1"/>
  <c r="AC9" i="1" s="1"/>
  <c r="Q6" i="1"/>
  <c r="AC6" i="1" s="1"/>
  <c r="AC94" i="1"/>
  <c r="AC87" i="1"/>
  <c r="AC76" i="1"/>
  <c r="AC59" i="1"/>
  <c r="AC56" i="1"/>
  <c r="AC50" i="1"/>
  <c r="AC44" i="1"/>
  <c r="AC40" i="1"/>
  <c r="AC38" i="1"/>
  <c r="AC33" i="1"/>
  <c r="AC29" i="1"/>
  <c r="AC27" i="1"/>
  <c r="AC23" i="1"/>
  <c r="AC21" i="1"/>
  <c r="AC17" i="1"/>
  <c r="AC13" i="1"/>
  <c r="T47" i="1"/>
  <c r="U47" i="1"/>
  <c r="E55" i="1" l="1"/>
  <c r="O55" i="1" s="1"/>
  <c r="P55" i="1" s="1"/>
  <c r="Q55" i="1" s="1"/>
  <c r="E96" i="1"/>
  <c r="O96" i="1" s="1"/>
  <c r="U96" i="1" s="1"/>
  <c r="AC24" i="1"/>
  <c r="AC31" i="1"/>
  <c r="AC34" i="1"/>
  <c r="AC36" i="1"/>
  <c r="AC43" i="1"/>
  <c r="AC46" i="1"/>
  <c r="AC60" i="1"/>
  <c r="AC62" i="1"/>
  <c r="AC64" i="1"/>
  <c r="AC69" i="1"/>
  <c r="AC71" i="1"/>
  <c r="AC73" i="1"/>
  <c r="AC77" i="1"/>
  <c r="AC78" i="1"/>
  <c r="AC79" i="1"/>
  <c r="AC80" i="1"/>
  <c r="AC81" i="1"/>
  <c r="AC84" i="1"/>
  <c r="AC85" i="1"/>
  <c r="AC86" i="1"/>
  <c r="AC88" i="1"/>
  <c r="AC89" i="1"/>
  <c r="AC90" i="1"/>
  <c r="AC91" i="1"/>
  <c r="AC92" i="1"/>
  <c r="AC95" i="1"/>
  <c r="O7" i="1"/>
  <c r="P7" i="1" s="1"/>
  <c r="Q7" i="1" s="1"/>
  <c r="O8" i="1"/>
  <c r="P8" i="1" s="1"/>
  <c r="O9" i="1"/>
  <c r="T9" i="1" s="1"/>
  <c r="O10" i="1"/>
  <c r="P10" i="1" s="1"/>
  <c r="Q10" i="1" s="1"/>
  <c r="O11" i="1"/>
  <c r="P11" i="1" s="1"/>
  <c r="Q11" i="1" s="1"/>
  <c r="O12" i="1"/>
  <c r="P12" i="1" s="1"/>
  <c r="Q12" i="1" s="1"/>
  <c r="O13" i="1"/>
  <c r="T13" i="1" s="1"/>
  <c r="O14" i="1"/>
  <c r="P14" i="1" s="1"/>
  <c r="Q14" i="1" s="1"/>
  <c r="O15" i="1"/>
  <c r="P15" i="1" s="1"/>
  <c r="Q15" i="1" s="1"/>
  <c r="O16" i="1"/>
  <c r="T16" i="1" s="1"/>
  <c r="O17" i="1"/>
  <c r="T17" i="1" s="1"/>
  <c r="O18" i="1"/>
  <c r="P18" i="1" s="1"/>
  <c r="Q18" i="1" s="1"/>
  <c r="O19" i="1"/>
  <c r="T19" i="1" s="1"/>
  <c r="O20" i="1"/>
  <c r="P20" i="1" s="1"/>
  <c r="Q20" i="1" s="1"/>
  <c r="O21" i="1"/>
  <c r="T21" i="1" s="1"/>
  <c r="O22" i="1"/>
  <c r="T22" i="1" s="1"/>
  <c r="O23" i="1"/>
  <c r="T23" i="1" s="1"/>
  <c r="O24" i="1"/>
  <c r="T24" i="1" s="1"/>
  <c r="O25" i="1"/>
  <c r="P25" i="1" s="1"/>
  <c r="Q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P32" i="1" s="1"/>
  <c r="Q32" i="1" s="1"/>
  <c r="O33" i="1"/>
  <c r="T33" i="1" s="1"/>
  <c r="O34" i="1"/>
  <c r="T34" i="1" s="1"/>
  <c r="O35" i="1"/>
  <c r="P35" i="1" s="1"/>
  <c r="Q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O43" i="1"/>
  <c r="T43" i="1" s="1"/>
  <c r="O44" i="1"/>
  <c r="T44" i="1" s="1"/>
  <c r="O45" i="1"/>
  <c r="P45" i="1" s="1"/>
  <c r="Q45" i="1" s="1"/>
  <c r="O46" i="1"/>
  <c r="T46" i="1" s="1"/>
  <c r="O48" i="1"/>
  <c r="P48" i="1" s="1"/>
  <c r="Q48" i="1" s="1"/>
  <c r="O49" i="1"/>
  <c r="P49" i="1" s="1"/>
  <c r="Q49" i="1" s="1"/>
  <c r="O50" i="1"/>
  <c r="T50" i="1" s="1"/>
  <c r="O51" i="1"/>
  <c r="T51" i="1" s="1"/>
  <c r="O52" i="1"/>
  <c r="O53" i="1"/>
  <c r="P53" i="1" s="1"/>
  <c r="Q53" i="1" s="1"/>
  <c r="O54" i="1"/>
  <c r="P54" i="1" s="1"/>
  <c r="Q54" i="1" s="1"/>
  <c r="O56" i="1"/>
  <c r="T56" i="1" s="1"/>
  <c r="O57" i="1"/>
  <c r="T57" i="1" s="1"/>
  <c r="O58" i="1"/>
  <c r="O59" i="1"/>
  <c r="T59" i="1" s="1"/>
  <c r="O60" i="1"/>
  <c r="T60" i="1" s="1"/>
  <c r="O61" i="1"/>
  <c r="T61" i="1" s="1"/>
  <c r="O62" i="1"/>
  <c r="T62" i="1" s="1"/>
  <c r="O63" i="1"/>
  <c r="P63" i="1" s="1"/>
  <c r="Q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P83" i="1" s="1"/>
  <c r="Q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T90" i="1" s="1"/>
  <c r="O91" i="1"/>
  <c r="U91" i="1" s="1"/>
  <c r="O92" i="1"/>
  <c r="U92" i="1" s="1"/>
  <c r="O93" i="1"/>
  <c r="U93" i="1" s="1"/>
  <c r="O94" i="1"/>
  <c r="T94" i="1" s="1"/>
  <c r="O95" i="1"/>
  <c r="U95" i="1" s="1"/>
  <c r="O97" i="1"/>
  <c r="P97" i="1" s="1"/>
  <c r="O6" i="1"/>
  <c r="T6" i="1" s="1"/>
  <c r="K9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T83" i="1" l="1"/>
  <c r="AC83" i="1"/>
  <c r="AC63" i="1"/>
  <c r="T63" i="1"/>
  <c r="T54" i="1"/>
  <c r="AC54" i="1"/>
  <c r="T48" i="1"/>
  <c r="AC48" i="1"/>
  <c r="T45" i="1"/>
  <c r="AC45" i="1"/>
  <c r="T35" i="1"/>
  <c r="AC35" i="1"/>
  <c r="T25" i="1"/>
  <c r="AC25" i="1"/>
  <c r="AC15" i="1"/>
  <c r="T15" i="1"/>
  <c r="AC11" i="1"/>
  <c r="T11" i="1"/>
  <c r="AC7" i="1"/>
  <c r="T7" i="1"/>
  <c r="AC55" i="1"/>
  <c r="T55" i="1"/>
  <c r="AC97" i="1"/>
  <c r="T97" i="1"/>
  <c r="AC53" i="1"/>
  <c r="T53" i="1"/>
  <c r="AC49" i="1"/>
  <c r="T49" i="1"/>
  <c r="T32" i="1"/>
  <c r="AC32" i="1"/>
  <c r="T20" i="1"/>
  <c r="AC20" i="1"/>
  <c r="T18" i="1"/>
  <c r="AC18" i="1"/>
  <c r="T14" i="1"/>
  <c r="AC14" i="1"/>
  <c r="T12" i="1"/>
  <c r="AC12" i="1"/>
  <c r="T10" i="1"/>
  <c r="AC10" i="1"/>
  <c r="T8" i="1"/>
  <c r="AC8" i="1"/>
  <c r="T93" i="1"/>
  <c r="K96" i="1"/>
  <c r="P58" i="1"/>
  <c r="P52" i="1"/>
  <c r="Q52" i="1" s="1"/>
  <c r="K55" i="1"/>
  <c r="P96" i="1"/>
  <c r="Q96" i="1" s="1"/>
  <c r="U97" i="1"/>
  <c r="P42" i="1"/>
  <c r="Q42" i="1" s="1"/>
  <c r="U94" i="1"/>
  <c r="E5" i="1"/>
  <c r="U35" i="1"/>
  <c r="U43" i="1"/>
  <c r="U39" i="1"/>
  <c r="U31" i="1"/>
  <c r="U89" i="1"/>
  <c r="U85" i="1"/>
  <c r="U81" i="1"/>
  <c r="U77" i="1"/>
  <c r="U73" i="1"/>
  <c r="U69" i="1"/>
  <c r="U65" i="1"/>
  <c r="U61" i="1"/>
  <c r="U57" i="1"/>
  <c r="U53" i="1"/>
  <c r="U49" i="1"/>
  <c r="U26" i="1"/>
  <c r="U22" i="1"/>
  <c r="U18" i="1"/>
  <c r="U14" i="1"/>
  <c r="U10" i="1"/>
  <c r="T95" i="1"/>
  <c r="T91" i="1"/>
  <c r="U87" i="1"/>
  <c r="U83" i="1"/>
  <c r="U79" i="1"/>
  <c r="U75" i="1"/>
  <c r="U71" i="1"/>
  <c r="U67" i="1"/>
  <c r="U63" i="1"/>
  <c r="U59" i="1"/>
  <c r="U55" i="1"/>
  <c r="U51" i="1"/>
  <c r="U45" i="1"/>
  <c r="U41" i="1"/>
  <c r="U37" i="1"/>
  <c r="U33" i="1"/>
  <c r="U29" i="1"/>
  <c r="U24" i="1"/>
  <c r="U20" i="1"/>
  <c r="U16" i="1"/>
  <c r="U12" i="1"/>
  <c r="U8" i="1"/>
  <c r="U6" i="1"/>
  <c r="T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7" i="1"/>
  <c r="U25" i="1"/>
  <c r="U23" i="1"/>
  <c r="U21" i="1"/>
  <c r="U19" i="1"/>
  <c r="U17" i="1"/>
  <c r="U15" i="1"/>
  <c r="U13" i="1"/>
  <c r="U11" i="1"/>
  <c r="U9" i="1"/>
  <c r="U7" i="1"/>
  <c r="O5" i="1"/>
  <c r="K5" i="1" l="1"/>
  <c r="T58" i="1"/>
  <c r="AC58" i="1"/>
  <c r="T42" i="1"/>
  <c r="AC42" i="1"/>
  <c r="T96" i="1"/>
  <c r="AC96" i="1"/>
  <c r="T52" i="1"/>
  <c r="AC52" i="1"/>
  <c r="Q5" i="1"/>
  <c r="P5" i="1"/>
  <c r="AC5" i="1" l="1"/>
</calcChain>
</file>

<file path=xl/sharedStrings.xml><?xml version="1.0" encoding="utf-8"?>
<sst xmlns="http://schemas.openxmlformats.org/spreadsheetml/2006/main" count="387" uniqueCount="142">
  <si>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</si>
  <si>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</si>
  <si>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</si>
  <si>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</si>
  <si>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</si>
  <si>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</si>
  <si>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</si>
  <si>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</si>
  <si>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</si>
  <si>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</si>
  <si>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</si>
  <si>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</si>
  <si>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</si>
  <si>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</si>
  <si>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</si>
  <si>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</si>
  <si>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</si>
  <si>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</si>
  <si>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</si>
  <si>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</si>
  <si>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</si>
  <si>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</si>
  <si>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</si>
  <si>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</si>
  <si>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</si>
  <si>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</si>
  <si>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</si>
  <si>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</si>
  <si>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</si>
  <si>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</si>
  <si>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</si>
  <si>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</si>
  <si>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</si>
  <si>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</si>
  <si>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</si>
  <si>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</si>
  <si>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продажи!!!</t>
  </si>
  <si>
    <t>4063 МЯСНАЯ Папа может вар п/о_Л   ОСТАНКИНО</t>
  </si>
  <si>
    <t>в матрице (6 дн.)</t>
  </si>
  <si>
    <t>нужно увеличить продажи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</si>
  <si>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</si>
  <si>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</si>
  <si>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</si>
  <si>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</si>
  <si>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</si>
  <si>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</si>
  <si>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</si>
  <si>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</si>
  <si>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</si>
  <si>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</si>
  <si>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</si>
  <si>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</si>
  <si>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</si>
  <si>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</si>
  <si>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</si>
  <si>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</si>
  <si>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нет потребности</t>
  </si>
  <si>
    <t>5820 СЛИВОЧНЫЕ Папа может сос п/о мгс 2*2_45с   ОСТАНКИНО</t>
  </si>
  <si>
    <t>не в матрице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</si>
  <si>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</si>
  <si>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</si>
  <si>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</si>
  <si>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</si>
  <si>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</si>
  <si>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</si>
  <si>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</si>
  <si>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новинка / 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</si>
  <si>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</si>
  <si>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</si>
  <si>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</si>
  <si>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</si>
  <si>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6384 СЕРВЕЛАТ ШВАРЦЕР ПМ в/к в/у 0.28кг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</si>
  <si>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</si>
  <si>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</si>
  <si>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</si>
  <si>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</si>
  <si>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</si>
  <si>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</si>
  <si>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</si>
  <si>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</si>
  <si>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</si>
  <si>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</si>
  <si>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</si>
  <si>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</si>
  <si>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</si>
  <si>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</si>
  <si>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</si>
  <si>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</si>
  <si>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</si>
  <si>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</si>
  <si>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</si>
  <si>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</si>
  <si>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</si>
  <si>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</si>
  <si>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</si>
  <si>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</si>
  <si>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</si>
  <si>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</si>
  <si>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</si>
  <si>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</si>
  <si>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</si>
  <si>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</si>
  <si>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</si>
  <si>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</si>
  <si>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</si>
  <si>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</si>
  <si>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</si>
  <si>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</si>
  <si>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</si>
  <si>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</si>
  <si>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</si>
  <si>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</si>
  <si>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</si>
  <si>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</si>
  <si>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</si>
  <si>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</si>
  <si>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</si>
  <si>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</si>
  <si>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</si>
  <si>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</si>
  <si>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</si>
  <si>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</si>
  <si>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</si>
  <si>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</si>
  <si>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</si>
  <si>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</si>
  <si>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</si>
  <si>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</si>
  <si>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</si>
  <si>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</si>
  <si>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</si>
  <si>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</si>
  <si>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вместо 3812 и 6113</t>
  </si>
  <si>
    <t>дубль на 6951</t>
  </si>
  <si>
    <t>есть дубль</t>
  </si>
  <si>
    <t>дубль на 6701</t>
  </si>
  <si>
    <t>нужно увеличить продажи / есть дубль</t>
  </si>
  <si>
    <t>Обжора Луганск</t>
  </si>
  <si>
    <t>6602 БАВАРСКИЕ ПМ сос ц/о мгс 0,35кг 8шт  Останкино</t>
  </si>
  <si>
    <t>ТС Обжора</t>
  </si>
  <si>
    <t>заказ</t>
  </si>
  <si>
    <t>23,12,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</si>
</sst>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/>
    <xf numFmtId="164" fontId="4" fillId="5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8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2" customWidth="1"/>
    <col min="8" max="8" width="5" customWidth="1"/>
    <col min="9" max="9" width="12" customWidth="1"/>
    <col min="10" max="11" width="7" customWidth="1"/>
    <col min="12" max="14" width="0.42578125" customWidth="1"/>
    <col min="15" max="18" width="7" customWidth="1"/>
    <col min="19" max="19" width="21" customWidth="1"/>
    <col min="20" max="21" width="5" customWidth="1"/>
    <col min="22" max="27" width="6" customWidth="1"/>
    <col min="28" max="28" width="41.28515625" customWidth="1"/>
    <col min="29" max="29" width="7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140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1960.9839999999999</v>
      </c>
      <c r="F5" s="4">
        <f>SUM(F6:F497)</f>
        <v>3354.6210000000001</v>
      </c>
      <c r="G5" s="9"/>
      <c r="H5" s="1"/>
      <c r="I5" s="1"/>
      <c r="J5" s="4">
        <f t="shared" ref="J5:R5" si="0">SUM(J6:J497)</f>
        <v>1952.0619999999999</v>
      </c>
      <c r="K5" s="4">
        <f t="shared" si="0"/>
        <v>8.9220000000000326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392.19680000000005</v>
      </c>
      <c r="P5" s="4">
        <f t="shared" si="0"/>
        <v>1953.6648999999998</v>
      </c>
      <c r="Q5" s="4">
        <f t="shared" si="0"/>
        <v>2108</v>
      </c>
      <c r="R5" s="4">
        <f t="shared" si="0"/>
        <v>1095</v>
      </c>
      <c r="S5" s="1"/>
      <c r="T5" s="1"/>
      <c r="U5" s="1"/>
      <c r="V5" s="4">
        <f t="shared" ref="V5:AA5" si="1">SUM(V6:V497)</f>
        <v>229.01240000000007</v>
      </c>
      <c r="W5" s="4">
        <f t="shared" si="1"/>
        <v>167.58659999999995</v>
      </c>
      <c r="X5" s="4">
        <f t="shared" si="1"/>
        <v>169.65480000000002</v>
      </c>
      <c r="Y5" s="4">
        <f t="shared" si="1"/>
        <v>662.50760000000014</v>
      </c>
      <c r="Z5" s="4">
        <f t="shared" si="1"/>
        <v>75.241599999999991</v>
      </c>
      <c r="AA5" s="4">
        <f t="shared" si="1"/>
        <v>0</v>
      </c>
      <c r="AB5" s="1"/>
      <c r="AC5" s="4">
        <f>SUM(AC6:AC497)</f>
        <v>1805.94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/>
      <c r="D6" s="1">
        <v>24</v>
      </c>
      <c r="E6" s="1">
        <v>2</v>
      </c>
      <c r="F6" s="1">
        <v>22</v>
      </c>
      <c r="G6" s="9">
        <v>0.4</v>
      </c>
      <c r="H6" s="1">
        <v>60</v>
      </c>
      <c r="I6" s="1" t="s">
        <v>33</v>
      </c>
      <c r="J6" s="1">
        <v>3</v>
      </c>
      <c r="K6" s="1">
        <f t="shared" ref="K6:K36" si="2">E6-J6</f>
        <v>-1</v>
      </c>
      <c r="L6" s="1"/>
      <c r="M6" s="1"/>
      <c r="N6" s="1"/>
      <c r="O6" s="1">
        <f>E6/5</f>
        <v>0.4</v>
      </c>
      <c r="P6" s="5"/>
      <c r="Q6" s="5">
        <f>ROUND(P6,0)</f>
        <v>0</v>
      </c>
      <c r="R6" s="5">
        <v>50</v>
      </c>
      <c r="S6" s="1"/>
      <c r="T6" s="1">
        <f>(F6+Q6)/O6</f>
        <v>55</v>
      </c>
      <c r="U6" s="1">
        <f>F6/O6</f>
        <v>55</v>
      </c>
      <c r="V6" s="1">
        <v>0.2</v>
      </c>
      <c r="W6" s="1">
        <v>1.4</v>
      </c>
      <c r="X6" s="1">
        <v>0</v>
      </c>
      <c r="Y6" s="1">
        <v>1.6</v>
      </c>
      <c r="Z6" s="1">
        <v>0</v>
      </c>
      <c r="AA6" s="1">
        <v>0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34.865000000000002</v>
      </c>
      <c r="D7" s="1">
        <v>5.35</v>
      </c>
      <c r="E7" s="1">
        <v>19.614999999999998</v>
      </c>
      <c r="F7" s="1">
        <v>20.6</v>
      </c>
      <c r="G7" s="9">
        <v>1</v>
      </c>
      <c r="H7" s="1">
        <v>120</v>
      </c>
      <c r="I7" s="1" t="s">
        <v>33</v>
      </c>
      <c r="J7" s="1">
        <v>20.5</v>
      </c>
      <c r="K7" s="1">
        <f t="shared" si="2"/>
        <v>-0.88500000000000156</v>
      </c>
      <c r="L7" s="1"/>
      <c r="M7" s="1"/>
      <c r="N7" s="1"/>
      <c r="O7" s="1">
        <f t="shared" ref="O7:O69" si="3">E7/5</f>
        <v>3.9229999999999996</v>
      </c>
      <c r="P7" s="5">
        <f t="shared" ref="P7" si="4">13*O7-F7</f>
        <v>30.398999999999994</v>
      </c>
      <c r="Q7" s="5">
        <f t="shared" ref="Q7:Q22" si="5">ROUND(P7,0)</f>
        <v>30</v>
      </c>
      <c r="R7" s="5"/>
      <c r="S7" s="1"/>
      <c r="T7" s="1">
        <f t="shared" ref="T7:T23" si="6">(F7+Q7)/O7</f>
        <v>12.89829212337497</v>
      </c>
      <c r="U7" s="1">
        <f t="shared" ref="U7:U69" si="7">F7/O7</f>
        <v>5.2510833545755808</v>
      </c>
      <c r="V7" s="1">
        <v>0</v>
      </c>
      <c r="W7" s="1">
        <v>0</v>
      </c>
      <c r="X7" s="1">
        <v>0</v>
      </c>
      <c r="Y7" s="1">
        <v>3.1334</v>
      </c>
      <c r="Z7" s="1">
        <v>0</v>
      </c>
      <c r="AA7" s="1">
        <v>0</v>
      </c>
      <c r="AB7" s="1"/>
      <c r="AC7" s="1">
        <f t="shared" ref="AC7:AC23" si="8">Q7*G7</f>
        <v>30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>
        <v>419.15800000000002</v>
      </c>
      <c r="D8" s="1"/>
      <c r="E8" s="1">
        <v>275.29399999999998</v>
      </c>
      <c r="F8" s="1">
        <v>114.09</v>
      </c>
      <c r="G8" s="9">
        <v>1</v>
      </c>
      <c r="H8" s="1">
        <v>60</v>
      </c>
      <c r="I8" s="1" t="s">
        <v>38</v>
      </c>
      <c r="J8" s="1">
        <v>270.89999999999998</v>
      </c>
      <c r="K8" s="1">
        <f t="shared" si="2"/>
        <v>4.3940000000000055</v>
      </c>
      <c r="L8" s="1"/>
      <c r="M8" s="1"/>
      <c r="N8" s="1"/>
      <c r="O8" s="1">
        <f t="shared" si="3"/>
        <v>55.058799999999998</v>
      </c>
      <c r="P8" s="5">
        <f>9*O8-F8</f>
        <v>381.43920000000003</v>
      </c>
      <c r="Q8" s="5">
        <v>400</v>
      </c>
      <c r="R8" s="5"/>
      <c r="S8" s="1"/>
      <c r="T8" s="1">
        <f t="shared" si="6"/>
        <v>9.3371086910720908</v>
      </c>
      <c r="U8" s="1">
        <f t="shared" si="7"/>
        <v>2.0721483214309067</v>
      </c>
      <c r="V8" s="1">
        <v>24.231400000000001</v>
      </c>
      <c r="W8" s="1">
        <v>11.7356</v>
      </c>
      <c r="X8" s="1">
        <v>21.514199999999999</v>
      </c>
      <c r="Y8" s="1">
        <v>48.782400000000003</v>
      </c>
      <c r="Z8" s="1">
        <v>8.0861999999999998</v>
      </c>
      <c r="AA8" s="1">
        <v>0</v>
      </c>
      <c r="AB8" s="18" t="s">
        <v>39</v>
      </c>
      <c r="AC8" s="1">
        <f t="shared" si="8"/>
        <v>400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35</v>
      </c>
      <c r="C9" s="1">
        <v>127.63</v>
      </c>
      <c r="D9" s="1"/>
      <c r="E9" s="1">
        <v>20.727</v>
      </c>
      <c r="F9" s="1">
        <v>106.90300000000001</v>
      </c>
      <c r="G9" s="9">
        <v>1</v>
      </c>
      <c r="H9" s="1">
        <v>120</v>
      </c>
      <c r="I9" s="1" t="s">
        <v>33</v>
      </c>
      <c r="J9" s="1">
        <v>20.5</v>
      </c>
      <c r="K9" s="1">
        <f t="shared" si="2"/>
        <v>0.22700000000000031</v>
      </c>
      <c r="L9" s="1"/>
      <c r="M9" s="1"/>
      <c r="N9" s="1"/>
      <c r="O9" s="1">
        <f t="shared" si="3"/>
        <v>4.1454000000000004</v>
      </c>
      <c r="P9" s="5"/>
      <c r="Q9" s="5">
        <f t="shared" si="5"/>
        <v>0</v>
      </c>
      <c r="R9" s="5">
        <v>30</v>
      </c>
      <c r="S9" s="1"/>
      <c r="T9" s="1">
        <f t="shared" si="6"/>
        <v>25.788343706276837</v>
      </c>
      <c r="U9" s="1">
        <f t="shared" si="7"/>
        <v>25.788343706276837</v>
      </c>
      <c r="V9" s="1">
        <v>0.1008</v>
      </c>
      <c r="W9" s="1">
        <v>0.2024</v>
      </c>
      <c r="X9" s="1">
        <v>0</v>
      </c>
      <c r="Y9" s="1">
        <v>10.4246</v>
      </c>
      <c r="Z9" s="1">
        <v>0</v>
      </c>
      <c r="AA9" s="1">
        <v>0</v>
      </c>
      <c r="AB9" s="20" t="s">
        <v>36</v>
      </c>
      <c r="AC9" s="1">
        <f t="shared" si="8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35</v>
      </c>
      <c r="C10" s="1">
        <v>26.736999999999998</v>
      </c>
      <c r="D10" s="1">
        <v>40.664000000000001</v>
      </c>
      <c r="E10" s="1">
        <v>33.723999999999997</v>
      </c>
      <c r="F10" s="1">
        <v>25.614999999999998</v>
      </c>
      <c r="G10" s="9">
        <v>1</v>
      </c>
      <c r="H10" s="1" t="e">
        <v>#N/A</v>
      </c>
      <c r="I10" s="1" t="s">
        <v>33</v>
      </c>
      <c r="J10" s="1">
        <v>32.540999999999997</v>
      </c>
      <c r="K10" s="1">
        <f t="shared" si="2"/>
        <v>1.1829999999999998</v>
      </c>
      <c r="L10" s="1"/>
      <c r="M10" s="1"/>
      <c r="N10" s="1"/>
      <c r="O10" s="1">
        <f t="shared" si="3"/>
        <v>6.7447999999999997</v>
      </c>
      <c r="P10" s="5">
        <f>12.5*O10-F10</f>
        <v>58.695000000000007</v>
      </c>
      <c r="Q10" s="5">
        <f t="shared" si="5"/>
        <v>59</v>
      </c>
      <c r="R10" s="5"/>
      <c r="S10" s="1"/>
      <c r="T10" s="1">
        <f t="shared" si="6"/>
        <v>12.545220021349781</v>
      </c>
      <c r="U10" s="1">
        <f t="shared" si="7"/>
        <v>3.7977404815561617</v>
      </c>
      <c r="V10" s="1">
        <v>13.672800000000001</v>
      </c>
      <c r="W10" s="1">
        <v>4.3071999999999999</v>
      </c>
      <c r="X10" s="1">
        <v>5.6425999999999998</v>
      </c>
      <c r="Y10" s="1">
        <v>12.1096</v>
      </c>
      <c r="Z10" s="1">
        <v>0</v>
      </c>
      <c r="AA10" s="1">
        <v>0</v>
      </c>
      <c r="AB10" s="1"/>
      <c r="AC10" s="1">
        <f t="shared" si="8"/>
        <v>59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35</v>
      </c>
      <c r="C11" s="1">
        <v>187.53299999999999</v>
      </c>
      <c r="D11" s="1"/>
      <c r="E11" s="1">
        <v>175.56700000000001</v>
      </c>
      <c r="F11" s="1">
        <v>7.9320000000000004</v>
      </c>
      <c r="G11" s="9">
        <v>1</v>
      </c>
      <c r="H11" s="1">
        <v>60</v>
      </c>
      <c r="I11" s="1" t="s">
        <v>38</v>
      </c>
      <c r="J11" s="1">
        <v>175.1</v>
      </c>
      <c r="K11" s="1">
        <f t="shared" si="2"/>
        <v>0.46700000000001296</v>
      </c>
      <c r="L11" s="1"/>
      <c r="M11" s="1"/>
      <c r="N11" s="1"/>
      <c r="O11" s="1">
        <f t="shared" si="3"/>
        <v>35.113399999999999</v>
      </c>
      <c r="P11" s="5">
        <f>7*O11-F11</f>
        <v>237.86179999999999</v>
      </c>
      <c r="Q11" s="5">
        <f t="shared" si="5"/>
        <v>238</v>
      </c>
      <c r="R11" s="5"/>
      <c r="S11" s="1"/>
      <c r="T11" s="1">
        <f t="shared" si="6"/>
        <v>7.0039358193738002</v>
      </c>
      <c r="U11" s="1">
        <f t="shared" si="7"/>
        <v>0.2258966662299863</v>
      </c>
      <c r="V11" s="1">
        <v>4.0404</v>
      </c>
      <c r="W11" s="1">
        <v>6.1920000000000002</v>
      </c>
      <c r="X11" s="1">
        <v>7.2486000000000006</v>
      </c>
      <c r="Y11" s="1">
        <v>23.878399999999999</v>
      </c>
      <c r="Z11" s="1">
        <v>0.2666</v>
      </c>
      <c r="AA11" s="1">
        <v>0</v>
      </c>
      <c r="AB11" s="1"/>
      <c r="AC11" s="1">
        <f t="shared" si="8"/>
        <v>238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35</v>
      </c>
      <c r="C12" s="1">
        <v>348.11900000000003</v>
      </c>
      <c r="D12" s="1"/>
      <c r="E12" s="1">
        <v>133.85900000000001</v>
      </c>
      <c r="F12" s="1">
        <v>207.51499999999999</v>
      </c>
      <c r="G12" s="9">
        <v>1</v>
      </c>
      <c r="H12" s="1">
        <v>60</v>
      </c>
      <c r="I12" s="1" t="s">
        <v>38</v>
      </c>
      <c r="J12" s="1">
        <v>127.3</v>
      </c>
      <c r="K12" s="1">
        <f t="shared" si="2"/>
        <v>6.5590000000000117</v>
      </c>
      <c r="L12" s="1"/>
      <c r="M12" s="1"/>
      <c r="N12" s="1"/>
      <c r="O12" s="1">
        <f t="shared" si="3"/>
        <v>26.771800000000002</v>
      </c>
      <c r="P12" s="5">
        <f>12*O12-F12</f>
        <v>113.74660000000006</v>
      </c>
      <c r="Q12" s="5">
        <f t="shared" si="5"/>
        <v>114</v>
      </c>
      <c r="R12" s="5">
        <v>120</v>
      </c>
      <c r="S12" s="1"/>
      <c r="T12" s="1">
        <f t="shared" si="6"/>
        <v>12.009465183513994</v>
      </c>
      <c r="U12" s="1">
        <f t="shared" si="7"/>
        <v>7.7512531843208139</v>
      </c>
      <c r="V12" s="1">
        <v>14.5586</v>
      </c>
      <c r="W12" s="1">
        <v>8.5659999999999989</v>
      </c>
      <c r="X12" s="1">
        <v>30.89</v>
      </c>
      <c r="Y12" s="1">
        <v>21.9712</v>
      </c>
      <c r="Z12" s="1">
        <v>0.53459999999999996</v>
      </c>
      <c r="AA12" s="1">
        <v>0</v>
      </c>
      <c r="AB12" s="18" t="s">
        <v>39</v>
      </c>
      <c r="AC12" s="1">
        <f t="shared" si="8"/>
        <v>114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32</v>
      </c>
      <c r="C13" s="1">
        <v>88</v>
      </c>
      <c r="D13" s="1"/>
      <c r="E13" s="1">
        <v>5</v>
      </c>
      <c r="F13" s="1">
        <v>79</v>
      </c>
      <c r="G13" s="9">
        <v>0.25</v>
      </c>
      <c r="H13" s="1">
        <v>120</v>
      </c>
      <c r="I13" s="1" t="s">
        <v>33</v>
      </c>
      <c r="J13" s="1">
        <v>5</v>
      </c>
      <c r="K13" s="1">
        <f t="shared" si="2"/>
        <v>0</v>
      </c>
      <c r="L13" s="1"/>
      <c r="M13" s="1"/>
      <c r="N13" s="1"/>
      <c r="O13" s="1">
        <f t="shared" si="3"/>
        <v>1</v>
      </c>
      <c r="P13" s="5"/>
      <c r="Q13" s="5">
        <f t="shared" si="5"/>
        <v>0</v>
      </c>
      <c r="R13" s="5"/>
      <c r="S13" s="1"/>
      <c r="T13" s="1">
        <f t="shared" si="6"/>
        <v>79</v>
      </c>
      <c r="U13" s="1">
        <f t="shared" si="7"/>
        <v>79</v>
      </c>
      <c r="V13" s="1">
        <v>1.2</v>
      </c>
      <c r="W13" s="1">
        <v>0</v>
      </c>
      <c r="X13" s="1">
        <v>0</v>
      </c>
      <c r="Y13" s="1">
        <v>8</v>
      </c>
      <c r="Z13" s="1">
        <v>0.2</v>
      </c>
      <c r="AA13" s="1">
        <v>0</v>
      </c>
      <c r="AB13" s="20" t="s">
        <v>36</v>
      </c>
      <c r="AC13" s="1">
        <f t="shared" si="8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35</v>
      </c>
      <c r="C14" s="1">
        <v>212.047</v>
      </c>
      <c r="D14" s="1"/>
      <c r="E14" s="1">
        <v>136.405</v>
      </c>
      <c r="F14" s="1">
        <v>57.798999999999999</v>
      </c>
      <c r="G14" s="9">
        <v>1</v>
      </c>
      <c r="H14" s="1">
        <v>45</v>
      </c>
      <c r="I14" s="1" t="s">
        <v>46</v>
      </c>
      <c r="J14" s="1">
        <v>126.07</v>
      </c>
      <c r="K14" s="1">
        <f t="shared" si="2"/>
        <v>10.335000000000008</v>
      </c>
      <c r="L14" s="1"/>
      <c r="M14" s="1"/>
      <c r="N14" s="1"/>
      <c r="O14" s="1">
        <f t="shared" si="3"/>
        <v>27.280999999999999</v>
      </c>
      <c r="P14" s="5">
        <f>9*O14-F14</f>
        <v>187.73</v>
      </c>
      <c r="Q14" s="5">
        <f t="shared" si="5"/>
        <v>188</v>
      </c>
      <c r="R14" s="5"/>
      <c r="S14" s="1"/>
      <c r="T14" s="1">
        <f t="shared" si="6"/>
        <v>9.0098969979106336</v>
      </c>
      <c r="U14" s="1">
        <f t="shared" si="7"/>
        <v>2.1186540082841541</v>
      </c>
      <c r="V14" s="1">
        <v>11.1248</v>
      </c>
      <c r="W14" s="1">
        <v>12.460800000000001</v>
      </c>
      <c r="X14" s="1">
        <v>9.3694000000000006</v>
      </c>
      <c r="Y14" s="1">
        <v>37.558</v>
      </c>
      <c r="Z14" s="1">
        <v>0</v>
      </c>
      <c r="AA14" s="1">
        <v>0</v>
      </c>
      <c r="AB14" s="1"/>
      <c r="AC14" s="1">
        <f t="shared" si="8"/>
        <v>188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35</v>
      </c>
      <c r="C15" s="1">
        <v>102.76600000000001</v>
      </c>
      <c r="D15" s="1"/>
      <c r="E15" s="1">
        <v>39.893000000000001</v>
      </c>
      <c r="F15" s="1">
        <v>60.241</v>
      </c>
      <c r="G15" s="9">
        <v>1</v>
      </c>
      <c r="H15" s="1">
        <v>60</v>
      </c>
      <c r="I15" s="1" t="s">
        <v>33</v>
      </c>
      <c r="J15" s="1">
        <v>41</v>
      </c>
      <c r="K15" s="1">
        <f t="shared" si="2"/>
        <v>-1.1069999999999993</v>
      </c>
      <c r="L15" s="1"/>
      <c r="M15" s="1"/>
      <c r="N15" s="1"/>
      <c r="O15" s="1">
        <f t="shared" si="3"/>
        <v>7.9786000000000001</v>
      </c>
      <c r="P15" s="5">
        <f>12*O15-F15</f>
        <v>35.502200000000002</v>
      </c>
      <c r="Q15" s="5">
        <f t="shared" si="5"/>
        <v>36</v>
      </c>
      <c r="R15" s="5"/>
      <c r="S15" s="1"/>
      <c r="T15" s="1">
        <f t="shared" si="6"/>
        <v>12.062391898328027</v>
      </c>
      <c r="U15" s="1">
        <f t="shared" si="7"/>
        <v>7.5503221116486596</v>
      </c>
      <c r="V15" s="1">
        <v>6.8813999999999993</v>
      </c>
      <c r="W15" s="1">
        <v>5.0472000000000001</v>
      </c>
      <c r="X15" s="1">
        <v>2.7768000000000002</v>
      </c>
      <c r="Y15" s="1">
        <v>16.311599999999999</v>
      </c>
      <c r="Z15" s="1">
        <v>1.641</v>
      </c>
      <c r="AA15" s="1">
        <v>0</v>
      </c>
      <c r="AB15" s="18" t="s">
        <v>39</v>
      </c>
      <c r="AC15" s="1">
        <f t="shared" si="8"/>
        <v>36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32</v>
      </c>
      <c r="C16" s="1">
        <v>8</v>
      </c>
      <c r="D16" s="1">
        <v>16</v>
      </c>
      <c r="E16" s="1">
        <v>3</v>
      </c>
      <c r="F16" s="1">
        <v>20</v>
      </c>
      <c r="G16" s="9">
        <v>0.25</v>
      </c>
      <c r="H16" s="1">
        <v>120</v>
      </c>
      <c r="I16" s="1" t="s">
        <v>33</v>
      </c>
      <c r="J16" s="1">
        <v>4</v>
      </c>
      <c r="K16" s="1">
        <f t="shared" si="2"/>
        <v>-1</v>
      </c>
      <c r="L16" s="1"/>
      <c r="M16" s="1"/>
      <c r="N16" s="1"/>
      <c r="O16" s="1">
        <f t="shared" si="3"/>
        <v>0.6</v>
      </c>
      <c r="P16" s="5"/>
      <c r="Q16" s="5">
        <f t="shared" si="5"/>
        <v>0</v>
      </c>
      <c r="R16" s="5">
        <v>50</v>
      </c>
      <c r="S16" s="1"/>
      <c r="T16" s="1">
        <f t="shared" si="6"/>
        <v>33.333333333333336</v>
      </c>
      <c r="U16" s="1">
        <f t="shared" si="7"/>
        <v>33.333333333333336</v>
      </c>
      <c r="V16" s="1">
        <v>0.4</v>
      </c>
      <c r="W16" s="1">
        <v>0.4</v>
      </c>
      <c r="X16" s="1">
        <v>0</v>
      </c>
      <c r="Y16" s="1">
        <v>4.4000000000000004</v>
      </c>
      <c r="Z16" s="1">
        <v>0.6</v>
      </c>
      <c r="AA16" s="1">
        <v>0</v>
      </c>
      <c r="AB16" s="20" t="s">
        <v>36</v>
      </c>
      <c r="AC16" s="1">
        <f t="shared" si="8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32</v>
      </c>
      <c r="C17" s="1">
        <v>99</v>
      </c>
      <c r="D17" s="1"/>
      <c r="E17" s="1">
        <v>16</v>
      </c>
      <c r="F17" s="1">
        <v>82</v>
      </c>
      <c r="G17" s="9">
        <v>0.4</v>
      </c>
      <c r="H17" s="1">
        <v>60</v>
      </c>
      <c r="I17" s="1" t="s">
        <v>33</v>
      </c>
      <c r="J17" s="1">
        <v>16</v>
      </c>
      <c r="K17" s="1">
        <f t="shared" si="2"/>
        <v>0</v>
      </c>
      <c r="L17" s="1"/>
      <c r="M17" s="1"/>
      <c r="N17" s="1"/>
      <c r="O17" s="1">
        <f t="shared" si="3"/>
        <v>3.2</v>
      </c>
      <c r="P17" s="5"/>
      <c r="Q17" s="5">
        <f t="shared" si="5"/>
        <v>0</v>
      </c>
      <c r="R17" s="5"/>
      <c r="S17" s="1"/>
      <c r="T17" s="1">
        <f t="shared" si="6"/>
        <v>25.625</v>
      </c>
      <c r="U17" s="1">
        <f t="shared" si="7"/>
        <v>25.625</v>
      </c>
      <c r="V17" s="1">
        <v>2.2000000000000002</v>
      </c>
      <c r="W17" s="1">
        <v>0.8</v>
      </c>
      <c r="X17" s="1">
        <v>1.4</v>
      </c>
      <c r="Y17" s="1">
        <v>15.6</v>
      </c>
      <c r="Z17" s="1">
        <v>0</v>
      </c>
      <c r="AA17" s="1">
        <v>0</v>
      </c>
      <c r="AB17" s="20" t="s">
        <v>36</v>
      </c>
      <c r="AC17" s="1">
        <f t="shared" si="8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35</v>
      </c>
      <c r="C18" s="1">
        <v>128.27099999999999</v>
      </c>
      <c r="D18" s="1"/>
      <c r="E18" s="1">
        <v>83.352999999999994</v>
      </c>
      <c r="F18" s="1">
        <v>34.866999999999997</v>
      </c>
      <c r="G18" s="9">
        <v>1</v>
      </c>
      <c r="H18" s="1">
        <v>45</v>
      </c>
      <c r="I18" s="1" t="s">
        <v>46</v>
      </c>
      <c r="J18" s="1">
        <v>81.900000000000006</v>
      </c>
      <c r="K18" s="1">
        <f t="shared" si="2"/>
        <v>1.4529999999999887</v>
      </c>
      <c r="L18" s="1"/>
      <c r="M18" s="1"/>
      <c r="N18" s="1"/>
      <c r="O18" s="1">
        <f t="shared" si="3"/>
        <v>16.6706</v>
      </c>
      <c r="P18" s="5">
        <f>9*O18-F18</f>
        <v>115.16840000000002</v>
      </c>
      <c r="Q18" s="5">
        <f t="shared" si="5"/>
        <v>115</v>
      </c>
      <c r="R18" s="5"/>
      <c r="S18" s="1"/>
      <c r="T18" s="1">
        <f t="shared" si="6"/>
        <v>8.9898983839813802</v>
      </c>
      <c r="U18" s="1">
        <f t="shared" si="7"/>
        <v>2.0915263997696543</v>
      </c>
      <c r="V18" s="1">
        <v>6.2316000000000003</v>
      </c>
      <c r="W18" s="1">
        <v>12.458399999999999</v>
      </c>
      <c r="X18" s="1">
        <v>14.1936</v>
      </c>
      <c r="Y18" s="1">
        <v>25.0258</v>
      </c>
      <c r="Z18" s="1">
        <v>0</v>
      </c>
      <c r="AA18" s="1">
        <v>0</v>
      </c>
      <c r="AB18" s="1"/>
      <c r="AC18" s="1">
        <f t="shared" si="8"/>
        <v>115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32</v>
      </c>
      <c r="C19" s="1">
        <v>84</v>
      </c>
      <c r="D19" s="1"/>
      <c r="E19" s="1">
        <v>10</v>
      </c>
      <c r="F19" s="1">
        <v>68</v>
      </c>
      <c r="G19" s="9">
        <v>0.12</v>
      </c>
      <c r="H19" s="1">
        <v>60</v>
      </c>
      <c r="I19" s="1" t="s">
        <v>33</v>
      </c>
      <c r="J19" s="1">
        <v>10</v>
      </c>
      <c r="K19" s="1">
        <f t="shared" si="2"/>
        <v>0</v>
      </c>
      <c r="L19" s="1"/>
      <c r="M19" s="1"/>
      <c r="N19" s="1"/>
      <c r="O19" s="1">
        <f t="shared" si="3"/>
        <v>2</v>
      </c>
      <c r="P19" s="5"/>
      <c r="Q19" s="5">
        <f t="shared" si="5"/>
        <v>0</v>
      </c>
      <c r="R19" s="5"/>
      <c r="S19" s="1"/>
      <c r="T19" s="1">
        <f t="shared" si="6"/>
        <v>34</v>
      </c>
      <c r="U19" s="1">
        <f t="shared" si="7"/>
        <v>34</v>
      </c>
      <c r="V19" s="1">
        <v>3.4</v>
      </c>
      <c r="W19" s="1">
        <v>1.2</v>
      </c>
      <c r="X19" s="1">
        <v>1.8</v>
      </c>
      <c r="Y19" s="1">
        <v>8.6</v>
      </c>
      <c r="Z19" s="1">
        <v>1.2</v>
      </c>
      <c r="AA19" s="1">
        <v>0</v>
      </c>
      <c r="AB19" s="20" t="s">
        <v>36</v>
      </c>
      <c r="AC19" s="1">
        <f t="shared" si="8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35</v>
      </c>
      <c r="C20" s="1">
        <v>98.528000000000006</v>
      </c>
      <c r="D20" s="1"/>
      <c r="E20" s="1">
        <v>44.377000000000002</v>
      </c>
      <c r="F20" s="1">
        <v>45.612000000000002</v>
      </c>
      <c r="G20" s="9">
        <v>1</v>
      </c>
      <c r="H20" s="1">
        <v>45</v>
      </c>
      <c r="I20" s="1" t="s">
        <v>46</v>
      </c>
      <c r="J20" s="1">
        <v>48.3</v>
      </c>
      <c r="K20" s="1">
        <f t="shared" si="2"/>
        <v>-3.9229999999999947</v>
      </c>
      <c r="L20" s="1"/>
      <c r="M20" s="1"/>
      <c r="N20" s="1"/>
      <c r="O20" s="1">
        <f t="shared" si="3"/>
        <v>8.8754000000000008</v>
      </c>
      <c r="P20" s="5">
        <f>11*O20-F20</f>
        <v>52.017400000000002</v>
      </c>
      <c r="Q20" s="5">
        <f t="shared" si="5"/>
        <v>52</v>
      </c>
      <c r="R20" s="5"/>
      <c r="S20" s="1"/>
      <c r="T20" s="1">
        <f t="shared" si="6"/>
        <v>10.998039524979154</v>
      </c>
      <c r="U20" s="1">
        <f t="shared" si="7"/>
        <v>5.139148658088649</v>
      </c>
      <c r="V20" s="1">
        <v>6.5944000000000003</v>
      </c>
      <c r="W20" s="1">
        <v>3.4007999999999998</v>
      </c>
      <c r="X20" s="1">
        <v>3.7896000000000001</v>
      </c>
      <c r="Y20" s="1">
        <v>16.412600000000001</v>
      </c>
      <c r="Z20" s="1">
        <v>1.2034</v>
      </c>
      <c r="AA20" s="1">
        <v>0</v>
      </c>
      <c r="AB20" s="18" t="s">
        <v>39</v>
      </c>
      <c r="AC20" s="1">
        <f t="shared" si="8"/>
        <v>52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32</v>
      </c>
      <c r="C21" s="1">
        <v>107</v>
      </c>
      <c r="D21" s="1"/>
      <c r="E21" s="1">
        <v>7</v>
      </c>
      <c r="F21" s="1">
        <v>100</v>
      </c>
      <c r="G21" s="9">
        <v>0.25</v>
      </c>
      <c r="H21" s="1">
        <v>120</v>
      </c>
      <c r="I21" s="1" t="s">
        <v>33</v>
      </c>
      <c r="J21" s="1">
        <v>7</v>
      </c>
      <c r="K21" s="1">
        <f t="shared" si="2"/>
        <v>0</v>
      </c>
      <c r="L21" s="1"/>
      <c r="M21" s="1"/>
      <c r="N21" s="1"/>
      <c r="O21" s="1">
        <f t="shared" si="3"/>
        <v>1.4</v>
      </c>
      <c r="P21" s="5"/>
      <c r="Q21" s="5">
        <f t="shared" si="5"/>
        <v>0</v>
      </c>
      <c r="R21" s="5"/>
      <c r="S21" s="1"/>
      <c r="T21" s="1">
        <f t="shared" si="6"/>
        <v>71.428571428571431</v>
      </c>
      <c r="U21" s="1">
        <f t="shared" si="7"/>
        <v>71.428571428571431</v>
      </c>
      <c r="V21" s="1">
        <v>1.2</v>
      </c>
      <c r="W21" s="1">
        <v>1.8</v>
      </c>
      <c r="X21" s="1">
        <v>0.2</v>
      </c>
      <c r="Y21" s="1">
        <v>8</v>
      </c>
      <c r="Z21" s="1">
        <v>0.8</v>
      </c>
      <c r="AA21" s="1">
        <v>0</v>
      </c>
      <c r="AB21" s="20" t="s">
        <v>36</v>
      </c>
      <c r="AC21" s="1">
        <f t="shared" si="8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35</v>
      </c>
      <c r="C22" s="1">
        <v>16.465</v>
      </c>
      <c r="D22" s="1">
        <v>11.762</v>
      </c>
      <c r="E22" s="1">
        <v>1.508</v>
      </c>
      <c r="F22" s="1">
        <v>26.719000000000001</v>
      </c>
      <c r="G22" s="9">
        <v>1</v>
      </c>
      <c r="H22" s="1">
        <v>120</v>
      </c>
      <c r="I22" s="1" t="s">
        <v>33</v>
      </c>
      <c r="J22" s="1">
        <v>1.5</v>
      </c>
      <c r="K22" s="1">
        <f t="shared" si="2"/>
        <v>8.0000000000000071E-3</v>
      </c>
      <c r="L22" s="1"/>
      <c r="M22" s="1"/>
      <c r="N22" s="1"/>
      <c r="O22" s="1">
        <f t="shared" si="3"/>
        <v>0.30159999999999998</v>
      </c>
      <c r="P22" s="5"/>
      <c r="Q22" s="5">
        <f t="shared" si="5"/>
        <v>0</v>
      </c>
      <c r="R22" s="5"/>
      <c r="S22" s="1"/>
      <c r="T22" s="1">
        <f t="shared" si="6"/>
        <v>88.590848806366054</v>
      </c>
      <c r="U22" s="1">
        <f t="shared" si="7"/>
        <v>88.590848806366054</v>
      </c>
      <c r="V22" s="1">
        <v>0.20039999999999999</v>
      </c>
      <c r="W22" s="1">
        <v>0.19939999999999999</v>
      </c>
      <c r="X22" s="1">
        <v>2.6103999999999998</v>
      </c>
      <c r="Y22" s="1">
        <v>7.2504000000000008</v>
      </c>
      <c r="Z22" s="1">
        <v>0</v>
      </c>
      <c r="AA22" s="1">
        <v>0</v>
      </c>
      <c r="AB22" s="20" t="s">
        <v>36</v>
      </c>
      <c r="AC22" s="1">
        <f t="shared" si="8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3" t="s">
        <v>55</v>
      </c>
      <c r="B23" s="23" t="s">
        <v>32</v>
      </c>
      <c r="C23" s="23"/>
      <c r="D23" s="23"/>
      <c r="E23" s="23"/>
      <c r="F23" s="23"/>
      <c r="G23" s="24">
        <v>0.4</v>
      </c>
      <c r="H23" s="23">
        <v>45</v>
      </c>
      <c r="I23" s="23" t="s">
        <v>33</v>
      </c>
      <c r="J23" s="23"/>
      <c r="K23" s="23">
        <f t="shared" si="2"/>
        <v>0</v>
      </c>
      <c r="L23" s="23"/>
      <c r="M23" s="23"/>
      <c r="N23" s="23"/>
      <c r="O23" s="23">
        <f t="shared" si="3"/>
        <v>0</v>
      </c>
      <c r="P23" s="25"/>
      <c r="Q23" s="26">
        <v>40</v>
      </c>
      <c r="R23" s="25">
        <v>50</v>
      </c>
      <c r="S23" s="23"/>
      <c r="T23" s="1" t="e">
        <f t="shared" si="6"/>
        <v>#DIV/0!</v>
      </c>
      <c r="U23" s="23" t="e">
        <f t="shared" si="7"/>
        <v>#DIV/0!</v>
      </c>
      <c r="V23" s="23">
        <v>0</v>
      </c>
      <c r="W23" s="23">
        <v>-0.4</v>
      </c>
      <c r="X23" s="23">
        <v>0</v>
      </c>
      <c r="Y23" s="23">
        <v>0</v>
      </c>
      <c r="Z23" s="23">
        <v>0</v>
      </c>
      <c r="AA23" s="23">
        <v>0</v>
      </c>
      <c r="AB23" s="23" t="s">
        <v>56</v>
      </c>
      <c r="AC23" s="1">
        <f t="shared" si="8"/>
        <v>16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7" t="s">
        <v>57</v>
      </c>
      <c r="B24" s="7" t="s">
        <v>35</v>
      </c>
      <c r="C24" s="7"/>
      <c r="D24" s="7">
        <v>8.7479999999999993</v>
      </c>
      <c r="E24" s="19">
        <v>4.6479999999999997</v>
      </c>
      <c r="F24" s="7"/>
      <c r="G24" s="11">
        <v>0</v>
      </c>
      <c r="H24" s="7">
        <v>45</v>
      </c>
      <c r="I24" s="7" t="s">
        <v>58</v>
      </c>
      <c r="J24" s="7">
        <v>4</v>
      </c>
      <c r="K24" s="7">
        <f t="shared" si="2"/>
        <v>0.64799999999999969</v>
      </c>
      <c r="L24" s="7"/>
      <c r="M24" s="7"/>
      <c r="N24" s="7"/>
      <c r="O24" s="7">
        <f t="shared" si="3"/>
        <v>0.92959999999999998</v>
      </c>
      <c r="P24" s="8"/>
      <c r="Q24" s="8"/>
      <c r="R24" s="8"/>
      <c r="S24" s="7"/>
      <c r="T24" s="7">
        <f t="shared" ref="T24:T69" si="9">(F24+P24)/O24</f>
        <v>0</v>
      </c>
      <c r="U24" s="7">
        <f t="shared" si="7"/>
        <v>0</v>
      </c>
      <c r="V24" s="7">
        <v>0.82</v>
      </c>
      <c r="W24" s="7">
        <v>4.4854000000000003</v>
      </c>
      <c r="X24" s="7">
        <v>0</v>
      </c>
      <c r="Y24" s="7">
        <v>13.578200000000001</v>
      </c>
      <c r="Z24" s="7">
        <v>2.1467999999999998</v>
      </c>
      <c r="AA24" s="7">
        <v>0</v>
      </c>
      <c r="AB24" s="13" t="s">
        <v>133</v>
      </c>
      <c r="AC24" s="7">
        <f t="shared" ref="AC24:AC71" si="10">P24*G24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35</v>
      </c>
      <c r="C25" s="1">
        <v>145.071</v>
      </c>
      <c r="D25" s="1">
        <v>60.991</v>
      </c>
      <c r="E25" s="1">
        <v>125.751</v>
      </c>
      <c r="F25" s="1">
        <v>57.91</v>
      </c>
      <c r="G25" s="9">
        <v>1</v>
      </c>
      <c r="H25" s="1">
        <v>60</v>
      </c>
      <c r="I25" s="1" t="s">
        <v>38</v>
      </c>
      <c r="J25" s="1">
        <v>124.6</v>
      </c>
      <c r="K25" s="1">
        <f t="shared" si="2"/>
        <v>1.1510000000000105</v>
      </c>
      <c r="L25" s="1"/>
      <c r="M25" s="1"/>
      <c r="N25" s="1"/>
      <c r="O25" s="1">
        <f t="shared" si="3"/>
        <v>25.150200000000002</v>
      </c>
      <c r="P25" s="5">
        <f>10*O25-F25</f>
        <v>193.59200000000001</v>
      </c>
      <c r="Q25" s="5">
        <f t="shared" ref="Q25:Q30" si="11">ROUND(P25,0)</f>
        <v>194</v>
      </c>
      <c r="R25" s="5"/>
      <c r="S25" s="1"/>
      <c r="T25" s="1">
        <f t="shared" ref="T25:T30" si="12">(F25+Q25)/O25</f>
        <v>10.016222535009661</v>
      </c>
      <c r="U25" s="1">
        <f t="shared" si="7"/>
        <v>2.3025661823762831</v>
      </c>
      <c r="V25" s="1">
        <v>15.707599999999999</v>
      </c>
      <c r="W25" s="1">
        <v>11.336</v>
      </c>
      <c r="X25" s="1">
        <v>18.697800000000001</v>
      </c>
      <c r="Y25" s="1">
        <v>24.378399999999999</v>
      </c>
      <c r="Z25" s="1">
        <v>0</v>
      </c>
      <c r="AA25" s="1">
        <v>0</v>
      </c>
      <c r="AB25" s="1"/>
      <c r="AC25" s="1">
        <f t="shared" ref="AC25:AC30" si="13">Q25*G25</f>
        <v>194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32</v>
      </c>
      <c r="C26" s="1">
        <v>121</v>
      </c>
      <c r="D26" s="1"/>
      <c r="E26" s="1">
        <v>8</v>
      </c>
      <c r="F26" s="1">
        <v>113</v>
      </c>
      <c r="G26" s="9">
        <v>0.22</v>
      </c>
      <c r="H26" s="1">
        <v>120</v>
      </c>
      <c r="I26" s="1" t="s">
        <v>33</v>
      </c>
      <c r="J26" s="1">
        <v>8</v>
      </c>
      <c r="K26" s="1">
        <f t="shared" si="2"/>
        <v>0</v>
      </c>
      <c r="L26" s="1"/>
      <c r="M26" s="1"/>
      <c r="N26" s="1"/>
      <c r="O26" s="1">
        <f t="shared" si="3"/>
        <v>1.6</v>
      </c>
      <c r="P26" s="5"/>
      <c r="Q26" s="5">
        <f t="shared" si="11"/>
        <v>0</v>
      </c>
      <c r="R26" s="5">
        <v>32</v>
      </c>
      <c r="S26" s="1"/>
      <c r="T26" s="1">
        <f t="shared" si="12"/>
        <v>70.625</v>
      </c>
      <c r="U26" s="1">
        <f t="shared" si="7"/>
        <v>70.625</v>
      </c>
      <c r="V26" s="1">
        <v>0</v>
      </c>
      <c r="W26" s="1">
        <v>0</v>
      </c>
      <c r="X26" s="1">
        <v>1</v>
      </c>
      <c r="Y26" s="1">
        <v>8.8000000000000007</v>
      </c>
      <c r="Z26" s="1">
        <v>0</v>
      </c>
      <c r="AA26" s="1">
        <v>0</v>
      </c>
      <c r="AB26" s="20" t="s">
        <v>36</v>
      </c>
      <c r="AC26" s="1">
        <f t="shared" si="1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3" t="s">
        <v>61</v>
      </c>
      <c r="B27" s="23" t="s">
        <v>32</v>
      </c>
      <c r="C27" s="23"/>
      <c r="D27" s="23"/>
      <c r="E27" s="23"/>
      <c r="F27" s="23"/>
      <c r="G27" s="24">
        <v>0.33</v>
      </c>
      <c r="H27" s="23">
        <v>45</v>
      </c>
      <c r="I27" s="23" t="s">
        <v>33</v>
      </c>
      <c r="J27" s="23"/>
      <c r="K27" s="23">
        <f t="shared" si="2"/>
        <v>0</v>
      </c>
      <c r="L27" s="23"/>
      <c r="M27" s="23"/>
      <c r="N27" s="23"/>
      <c r="O27" s="23">
        <f t="shared" si="3"/>
        <v>0</v>
      </c>
      <c r="P27" s="25"/>
      <c r="Q27" s="26">
        <v>20</v>
      </c>
      <c r="R27" s="25">
        <v>30</v>
      </c>
      <c r="S27" s="23"/>
      <c r="T27" s="1" t="e">
        <f t="shared" si="12"/>
        <v>#DIV/0!</v>
      </c>
      <c r="U27" s="23" t="e">
        <f t="shared" si="7"/>
        <v>#DIV/0!</v>
      </c>
      <c r="V27" s="23">
        <v>0</v>
      </c>
      <c r="W27" s="23">
        <v>-0.6</v>
      </c>
      <c r="X27" s="23">
        <v>0</v>
      </c>
      <c r="Y27" s="23">
        <v>0</v>
      </c>
      <c r="Z27" s="23">
        <v>0</v>
      </c>
      <c r="AA27" s="23">
        <v>0</v>
      </c>
      <c r="AB27" s="23" t="s">
        <v>56</v>
      </c>
      <c r="AC27" s="1">
        <f t="shared" si="13"/>
        <v>6.6000000000000005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32</v>
      </c>
      <c r="C28" s="1"/>
      <c r="D28" s="1">
        <v>18</v>
      </c>
      <c r="E28" s="1"/>
      <c r="F28" s="1">
        <v>18</v>
      </c>
      <c r="G28" s="9">
        <v>0.3</v>
      </c>
      <c r="H28" s="1">
        <v>45</v>
      </c>
      <c r="I28" s="1" t="s">
        <v>33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>
        <f t="shared" si="11"/>
        <v>0</v>
      </c>
      <c r="R28" s="5">
        <v>45</v>
      </c>
      <c r="S28" s="1"/>
      <c r="T28" s="1" t="e">
        <f t="shared" si="12"/>
        <v>#DIV/0!</v>
      </c>
      <c r="U28" s="1" t="e">
        <f t="shared" si="7"/>
        <v>#DIV/0!</v>
      </c>
      <c r="V28" s="1">
        <v>0.8</v>
      </c>
      <c r="W28" s="1">
        <v>2</v>
      </c>
      <c r="X28" s="1">
        <v>0.6</v>
      </c>
      <c r="Y28" s="1">
        <v>0</v>
      </c>
      <c r="Z28" s="1">
        <v>0</v>
      </c>
      <c r="AA28" s="1">
        <v>0</v>
      </c>
      <c r="AB28" s="1"/>
      <c r="AC28" s="1">
        <f t="shared" si="1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32</v>
      </c>
      <c r="C29" s="1"/>
      <c r="D29" s="1">
        <v>20</v>
      </c>
      <c r="E29" s="1"/>
      <c r="F29" s="1">
        <v>20</v>
      </c>
      <c r="G29" s="9">
        <v>0.1</v>
      </c>
      <c r="H29" s="1">
        <v>45</v>
      </c>
      <c r="I29" s="1" t="s">
        <v>33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>
        <f t="shared" si="11"/>
        <v>0</v>
      </c>
      <c r="R29" s="5">
        <v>40</v>
      </c>
      <c r="S29" s="1"/>
      <c r="T29" s="1" t="e">
        <f t="shared" si="12"/>
        <v>#DIV/0!</v>
      </c>
      <c r="U29" s="1" t="e">
        <f t="shared" si="7"/>
        <v>#DIV/0!</v>
      </c>
      <c r="V29" s="1">
        <v>0.8</v>
      </c>
      <c r="W29" s="1">
        <v>2.2000000000000002</v>
      </c>
      <c r="X29" s="1">
        <v>1</v>
      </c>
      <c r="Y29" s="1">
        <v>2</v>
      </c>
      <c r="Z29" s="1">
        <v>0.6</v>
      </c>
      <c r="AA29" s="1">
        <v>0</v>
      </c>
      <c r="AB29" s="1"/>
      <c r="AC29" s="1">
        <f t="shared" si="1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35</v>
      </c>
      <c r="C30" s="1">
        <v>152.089</v>
      </c>
      <c r="D30" s="1">
        <v>22.483000000000001</v>
      </c>
      <c r="E30" s="1">
        <v>28.777000000000001</v>
      </c>
      <c r="F30" s="1">
        <v>136.22399999999999</v>
      </c>
      <c r="G30" s="9">
        <v>1</v>
      </c>
      <c r="H30" s="1">
        <v>45</v>
      </c>
      <c r="I30" s="1" t="s">
        <v>46</v>
      </c>
      <c r="J30" s="1">
        <v>27.4</v>
      </c>
      <c r="K30" s="1">
        <f t="shared" si="2"/>
        <v>1.3770000000000024</v>
      </c>
      <c r="L30" s="1"/>
      <c r="M30" s="1"/>
      <c r="N30" s="1"/>
      <c r="O30" s="1">
        <f t="shared" si="3"/>
        <v>5.7553999999999998</v>
      </c>
      <c r="P30" s="5"/>
      <c r="Q30" s="5">
        <f t="shared" si="11"/>
        <v>0</v>
      </c>
      <c r="R30" s="5"/>
      <c r="S30" s="1"/>
      <c r="T30" s="1">
        <f t="shared" si="12"/>
        <v>23.668902248323313</v>
      </c>
      <c r="U30" s="1">
        <f t="shared" si="7"/>
        <v>23.668902248323313</v>
      </c>
      <c r="V30" s="1">
        <v>3.596200000000001</v>
      </c>
      <c r="W30" s="1">
        <v>2.2372000000000001</v>
      </c>
      <c r="X30" s="1">
        <v>3.5068000000000001</v>
      </c>
      <c r="Y30" s="1">
        <v>17.835999999999999</v>
      </c>
      <c r="Z30" s="1">
        <v>0.32119999999999999</v>
      </c>
      <c r="AA30" s="1">
        <v>0</v>
      </c>
      <c r="AB30" s="20" t="s">
        <v>36</v>
      </c>
      <c r="AC30" s="1">
        <f t="shared" si="1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65</v>
      </c>
      <c r="B31" s="15" t="s">
        <v>32</v>
      </c>
      <c r="C31" s="15"/>
      <c r="D31" s="15"/>
      <c r="E31" s="15"/>
      <c r="F31" s="15"/>
      <c r="G31" s="16">
        <v>0</v>
      </c>
      <c r="H31" s="15" t="e">
        <v>#N/A</v>
      </c>
      <c r="I31" s="15" t="s">
        <v>33</v>
      </c>
      <c r="J31" s="15"/>
      <c r="K31" s="15">
        <f t="shared" si="2"/>
        <v>0</v>
      </c>
      <c r="L31" s="15"/>
      <c r="M31" s="15"/>
      <c r="N31" s="15"/>
      <c r="O31" s="15">
        <f t="shared" si="3"/>
        <v>0</v>
      </c>
      <c r="P31" s="17"/>
      <c r="Q31" s="17"/>
      <c r="R31" s="17"/>
      <c r="S31" s="15"/>
      <c r="T31" s="15" t="e">
        <f t="shared" si="9"/>
        <v>#DIV/0!</v>
      </c>
      <c r="U31" s="15" t="e">
        <f t="shared" si="7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 t="s">
        <v>66</v>
      </c>
      <c r="AC31" s="15">
        <f t="shared" si="10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32</v>
      </c>
      <c r="C32" s="1">
        <v>118</v>
      </c>
      <c r="D32" s="1"/>
      <c r="E32" s="1">
        <v>44</v>
      </c>
      <c r="F32" s="1">
        <v>66</v>
      </c>
      <c r="G32" s="9">
        <v>0.4</v>
      </c>
      <c r="H32" s="1">
        <v>60</v>
      </c>
      <c r="I32" s="1" t="s">
        <v>38</v>
      </c>
      <c r="J32" s="1">
        <v>45</v>
      </c>
      <c r="K32" s="1">
        <f t="shared" si="2"/>
        <v>-1</v>
      </c>
      <c r="L32" s="1"/>
      <c r="M32" s="1"/>
      <c r="N32" s="1"/>
      <c r="O32" s="1">
        <f t="shared" si="3"/>
        <v>8.8000000000000007</v>
      </c>
      <c r="P32" s="5">
        <f>12*O32-F32</f>
        <v>39.600000000000009</v>
      </c>
      <c r="Q32" s="5">
        <f t="shared" ref="Q32:Q33" si="14">ROUND(P32,0)</f>
        <v>40</v>
      </c>
      <c r="R32" s="5">
        <v>50</v>
      </c>
      <c r="S32" s="1"/>
      <c r="T32" s="1">
        <f t="shared" ref="T32:T33" si="15">(F32+Q32)/O32</f>
        <v>12.045454545454545</v>
      </c>
      <c r="U32" s="1">
        <f t="shared" si="7"/>
        <v>7.4999999999999991</v>
      </c>
      <c r="V32" s="1">
        <v>4.4000000000000004</v>
      </c>
      <c r="W32" s="1">
        <v>3.6</v>
      </c>
      <c r="X32" s="1">
        <v>3.4</v>
      </c>
      <c r="Y32" s="1">
        <v>10</v>
      </c>
      <c r="Z32" s="1">
        <v>0</v>
      </c>
      <c r="AA32" s="1">
        <v>0</v>
      </c>
      <c r="AB32" s="18" t="s">
        <v>39</v>
      </c>
      <c r="AC32" s="1">
        <f t="shared" ref="AC32:AC33" si="16">Q32*G32</f>
        <v>16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32</v>
      </c>
      <c r="C33" s="1">
        <v>2</v>
      </c>
      <c r="D33" s="1">
        <v>8</v>
      </c>
      <c r="E33" s="1"/>
      <c r="F33" s="1">
        <v>10</v>
      </c>
      <c r="G33" s="9">
        <v>0.5</v>
      </c>
      <c r="H33" s="1">
        <v>60</v>
      </c>
      <c r="I33" s="1" t="s">
        <v>33</v>
      </c>
      <c r="J33" s="1"/>
      <c r="K33" s="1">
        <f t="shared" si="2"/>
        <v>0</v>
      </c>
      <c r="L33" s="1"/>
      <c r="M33" s="1"/>
      <c r="N33" s="1"/>
      <c r="O33" s="1">
        <f t="shared" si="3"/>
        <v>0</v>
      </c>
      <c r="P33" s="5"/>
      <c r="Q33" s="5">
        <f t="shared" si="14"/>
        <v>0</v>
      </c>
      <c r="R33" s="5"/>
      <c r="S33" s="1"/>
      <c r="T33" s="1" t="e">
        <f t="shared" si="15"/>
        <v>#DIV/0!</v>
      </c>
      <c r="U33" s="1" t="e">
        <f t="shared" si="7"/>
        <v>#DIV/0!</v>
      </c>
      <c r="V33" s="1">
        <v>0.8</v>
      </c>
      <c r="W33" s="1">
        <v>0.4</v>
      </c>
      <c r="X33" s="1">
        <v>0</v>
      </c>
      <c r="Y33" s="1">
        <v>0</v>
      </c>
      <c r="Z33" s="1">
        <v>0.8</v>
      </c>
      <c r="AA33" s="1">
        <v>0</v>
      </c>
      <c r="AB33" s="20" t="s">
        <v>36</v>
      </c>
      <c r="AC33" s="1">
        <f t="shared" si="1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5" t="s">
        <v>69</v>
      </c>
      <c r="B34" s="15" t="s">
        <v>32</v>
      </c>
      <c r="C34" s="15"/>
      <c r="D34" s="15"/>
      <c r="E34" s="15"/>
      <c r="F34" s="15"/>
      <c r="G34" s="16">
        <v>0</v>
      </c>
      <c r="H34" s="15">
        <v>60</v>
      </c>
      <c r="I34" s="15" t="s">
        <v>33</v>
      </c>
      <c r="J34" s="15"/>
      <c r="K34" s="15">
        <f t="shared" si="2"/>
        <v>0</v>
      </c>
      <c r="L34" s="15"/>
      <c r="M34" s="15"/>
      <c r="N34" s="15"/>
      <c r="O34" s="15">
        <f t="shared" si="3"/>
        <v>0</v>
      </c>
      <c r="P34" s="17"/>
      <c r="Q34" s="17"/>
      <c r="R34" s="17"/>
      <c r="S34" s="15"/>
      <c r="T34" s="15" t="e">
        <f t="shared" si="9"/>
        <v>#DIV/0!</v>
      </c>
      <c r="U34" s="15" t="e">
        <f t="shared" si="7"/>
        <v>#DIV/0!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 t="s">
        <v>56</v>
      </c>
      <c r="AC34" s="15">
        <f t="shared" si="10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32</v>
      </c>
      <c r="C35" s="1">
        <v>69</v>
      </c>
      <c r="D35" s="1"/>
      <c r="E35" s="1">
        <v>22</v>
      </c>
      <c r="F35" s="1">
        <v>47</v>
      </c>
      <c r="G35" s="9">
        <v>0.4</v>
      </c>
      <c r="H35" s="1">
        <v>60</v>
      </c>
      <c r="I35" s="1" t="s">
        <v>38</v>
      </c>
      <c r="J35" s="1">
        <v>22</v>
      </c>
      <c r="K35" s="1">
        <f t="shared" si="2"/>
        <v>0</v>
      </c>
      <c r="L35" s="1"/>
      <c r="M35" s="1"/>
      <c r="N35" s="1"/>
      <c r="O35" s="1">
        <f t="shared" si="3"/>
        <v>4.4000000000000004</v>
      </c>
      <c r="P35" s="5">
        <f>12*O35-F35</f>
        <v>5.8000000000000043</v>
      </c>
      <c r="Q35" s="5">
        <f>ROUND(P35,0)</f>
        <v>6</v>
      </c>
      <c r="R35" s="5">
        <v>50</v>
      </c>
      <c r="S35" s="1"/>
      <c r="T35" s="1">
        <f>(F35+Q35)/O35</f>
        <v>12.045454545454545</v>
      </c>
      <c r="U35" s="1">
        <f t="shared" si="7"/>
        <v>10.681818181818182</v>
      </c>
      <c r="V35" s="1">
        <v>1.4</v>
      </c>
      <c r="W35" s="1">
        <v>1.6</v>
      </c>
      <c r="X35" s="1">
        <v>0.8</v>
      </c>
      <c r="Y35" s="1">
        <v>4.4000000000000004</v>
      </c>
      <c r="Z35" s="1">
        <v>4.8</v>
      </c>
      <c r="AA35" s="1">
        <v>0</v>
      </c>
      <c r="AB35" s="18" t="s">
        <v>39</v>
      </c>
      <c r="AC35" s="1">
        <f>Q35*G35</f>
        <v>2.4000000000000004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71</v>
      </c>
      <c r="B36" s="7" t="s">
        <v>32</v>
      </c>
      <c r="C36" s="7"/>
      <c r="D36" s="7">
        <v>1</v>
      </c>
      <c r="E36" s="19">
        <v>1</v>
      </c>
      <c r="F36" s="7"/>
      <c r="G36" s="11">
        <v>0</v>
      </c>
      <c r="H36" s="7" t="e">
        <v>#N/A</v>
      </c>
      <c r="I36" s="7" t="s">
        <v>58</v>
      </c>
      <c r="J36" s="7"/>
      <c r="K36" s="7">
        <f t="shared" si="2"/>
        <v>1</v>
      </c>
      <c r="L36" s="7"/>
      <c r="M36" s="7"/>
      <c r="N36" s="7"/>
      <c r="O36" s="7">
        <f t="shared" si="3"/>
        <v>0.2</v>
      </c>
      <c r="P36" s="8"/>
      <c r="Q36" s="8"/>
      <c r="R36" s="8"/>
      <c r="S36" s="7"/>
      <c r="T36" s="7">
        <f t="shared" si="9"/>
        <v>0</v>
      </c>
      <c r="U36" s="7">
        <f t="shared" si="7"/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13" t="s">
        <v>135</v>
      </c>
      <c r="AC36" s="7">
        <f t="shared" si="10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32</v>
      </c>
      <c r="C37" s="1">
        <v>97</v>
      </c>
      <c r="D37" s="1"/>
      <c r="E37" s="1">
        <v>22</v>
      </c>
      <c r="F37" s="1">
        <v>75</v>
      </c>
      <c r="G37" s="9">
        <v>0.4</v>
      </c>
      <c r="H37" s="1">
        <v>60</v>
      </c>
      <c r="I37" s="1" t="s">
        <v>33</v>
      </c>
      <c r="J37" s="1">
        <v>22</v>
      </c>
      <c r="K37" s="1">
        <f t="shared" ref="K37:K68" si="17">E37-J37</f>
        <v>0</v>
      </c>
      <c r="L37" s="1"/>
      <c r="M37" s="1"/>
      <c r="N37" s="1"/>
      <c r="O37" s="1">
        <f t="shared" si="3"/>
        <v>4.4000000000000004</v>
      </c>
      <c r="P37" s="5"/>
      <c r="Q37" s="5">
        <f t="shared" ref="Q37:Q42" si="18">ROUND(P37,0)</f>
        <v>0</v>
      </c>
      <c r="R37" s="5">
        <v>50</v>
      </c>
      <c r="S37" s="1"/>
      <c r="T37" s="1">
        <f t="shared" ref="T37:T42" si="19">(F37+Q37)/O37</f>
        <v>17.045454545454543</v>
      </c>
      <c r="U37" s="1">
        <f t="shared" si="7"/>
        <v>17.045454545454543</v>
      </c>
      <c r="V37" s="1">
        <v>1.2</v>
      </c>
      <c r="W37" s="1">
        <v>1</v>
      </c>
      <c r="X37" s="1">
        <v>3</v>
      </c>
      <c r="Y37" s="1">
        <v>7</v>
      </c>
      <c r="Z37" s="1">
        <v>5.6</v>
      </c>
      <c r="AA37" s="1">
        <v>0</v>
      </c>
      <c r="AB37" s="20" t="s">
        <v>36</v>
      </c>
      <c r="AC37" s="1">
        <f t="shared" ref="AC37:AC42" si="20">Q37*G37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32</v>
      </c>
      <c r="C38" s="1">
        <v>155</v>
      </c>
      <c r="D38" s="1"/>
      <c r="E38" s="1">
        <v>37</v>
      </c>
      <c r="F38" s="1">
        <v>111</v>
      </c>
      <c r="G38" s="9">
        <v>0.1</v>
      </c>
      <c r="H38" s="1">
        <v>45</v>
      </c>
      <c r="I38" s="1" t="s">
        <v>33</v>
      </c>
      <c r="J38" s="1">
        <v>35</v>
      </c>
      <c r="K38" s="1">
        <f t="shared" si="17"/>
        <v>2</v>
      </c>
      <c r="L38" s="1"/>
      <c r="M38" s="1"/>
      <c r="N38" s="1"/>
      <c r="O38" s="1">
        <f t="shared" si="3"/>
        <v>7.4</v>
      </c>
      <c r="P38" s="5"/>
      <c r="Q38" s="5">
        <f t="shared" si="18"/>
        <v>0</v>
      </c>
      <c r="R38" s="5"/>
      <c r="S38" s="1"/>
      <c r="T38" s="1">
        <f t="shared" si="19"/>
        <v>15</v>
      </c>
      <c r="U38" s="1">
        <f t="shared" si="7"/>
        <v>15</v>
      </c>
      <c r="V38" s="1">
        <v>4.2</v>
      </c>
      <c r="W38" s="1">
        <v>2.2000000000000002</v>
      </c>
      <c r="X38" s="1">
        <v>0</v>
      </c>
      <c r="Y38" s="1">
        <v>44</v>
      </c>
      <c r="Z38" s="1">
        <v>1.6</v>
      </c>
      <c r="AA38" s="1">
        <v>0</v>
      </c>
      <c r="AB38" s="20" t="s">
        <v>36</v>
      </c>
      <c r="AC38" s="1">
        <f t="shared" si="20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32</v>
      </c>
      <c r="C39" s="1">
        <v>110</v>
      </c>
      <c r="D39" s="1"/>
      <c r="E39" s="1">
        <v>11</v>
      </c>
      <c r="F39" s="1">
        <v>97</v>
      </c>
      <c r="G39" s="9">
        <v>0.1</v>
      </c>
      <c r="H39" s="1">
        <v>60</v>
      </c>
      <c r="I39" s="1" t="s">
        <v>33</v>
      </c>
      <c r="J39" s="1">
        <v>11</v>
      </c>
      <c r="K39" s="1">
        <f t="shared" si="17"/>
        <v>0</v>
      </c>
      <c r="L39" s="1"/>
      <c r="M39" s="1"/>
      <c r="N39" s="1"/>
      <c r="O39" s="1">
        <f t="shared" si="3"/>
        <v>2.2000000000000002</v>
      </c>
      <c r="P39" s="5"/>
      <c r="Q39" s="5">
        <f t="shared" si="18"/>
        <v>0</v>
      </c>
      <c r="R39" s="5"/>
      <c r="S39" s="1"/>
      <c r="T39" s="1">
        <f t="shared" si="19"/>
        <v>44.090909090909086</v>
      </c>
      <c r="U39" s="1">
        <f t="shared" si="7"/>
        <v>44.090909090909086</v>
      </c>
      <c r="V39" s="1">
        <v>2.6</v>
      </c>
      <c r="W39" s="1">
        <v>1</v>
      </c>
      <c r="X39" s="1">
        <v>1.4</v>
      </c>
      <c r="Y39" s="1">
        <v>9.4</v>
      </c>
      <c r="Z39" s="1">
        <v>0.6</v>
      </c>
      <c r="AA39" s="1">
        <v>0</v>
      </c>
      <c r="AB39" s="20" t="s">
        <v>36</v>
      </c>
      <c r="AC39" s="1">
        <f t="shared" si="20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32</v>
      </c>
      <c r="C40" s="1">
        <v>246</v>
      </c>
      <c r="D40" s="1"/>
      <c r="E40" s="1">
        <v>7</v>
      </c>
      <c r="F40" s="1">
        <v>238</v>
      </c>
      <c r="G40" s="9">
        <v>0.1</v>
      </c>
      <c r="H40" s="1">
        <v>60</v>
      </c>
      <c r="I40" s="1" t="s">
        <v>33</v>
      </c>
      <c r="J40" s="1">
        <v>7</v>
      </c>
      <c r="K40" s="1">
        <f t="shared" si="17"/>
        <v>0</v>
      </c>
      <c r="L40" s="1"/>
      <c r="M40" s="1"/>
      <c r="N40" s="1"/>
      <c r="O40" s="1">
        <f t="shared" si="3"/>
        <v>1.4</v>
      </c>
      <c r="P40" s="5"/>
      <c r="Q40" s="5">
        <f t="shared" si="18"/>
        <v>0</v>
      </c>
      <c r="R40" s="5"/>
      <c r="S40" s="1"/>
      <c r="T40" s="1">
        <f t="shared" si="19"/>
        <v>170</v>
      </c>
      <c r="U40" s="1">
        <f t="shared" si="7"/>
        <v>170</v>
      </c>
      <c r="V40" s="1">
        <v>1.4</v>
      </c>
      <c r="W40" s="1">
        <v>1.2</v>
      </c>
      <c r="X40" s="1">
        <v>3.6</v>
      </c>
      <c r="Y40" s="1">
        <v>24.8</v>
      </c>
      <c r="Z40" s="1">
        <v>1</v>
      </c>
      <c r="AA40" s="1">
        <v>0</v>
      </c>
      <c r="AB40" s="20" t="s">
        <v>36</v>
      </c>
      <c r="AC40" s="1">
        <f t="shared" si="20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32</v>
      </c>
      <c r="C41" s="1">
        <v>21</v>
      </c>
      <c r="D41" s="1"/>
      <c r="E41" s="1">
        <v>5</v>
      </c>
      <c r="F41" s="1">
        <v>16</v>
      </c>
      <c r="G41" s="9">
        <v>0.4</v>
      </c>
      <c r="H41" s="1">
        <v>45</v>
      </c>
      <c r="I41" s="1" t="s">
        <v>33</v>
      </c>
      <c r="J41" s="1">
        <v>5</v>
      </c>
      <c r="K41" s="1">
        <f t="shared" si="17"/>
        <v>0</v>
      </c>
      <c r="L41" s="1"/>
      <c r="M41" s="1"/>
      <c r="N41" s="1"/>
      <c r="O41" s="1">
        <f t="shared" si="3"/>
        <v>1</v>
      </c>
      <c r="P41" s="5"/>
      <c r="Q41" s="5">
        <f t="shared" si="18"/>
        <v>0</v>
      </c>
      <c r="R41" s="5"/>
      <c r="S41" s="1"/>
      <c r="T41" s="1">
        <f t="shared" si="19"/>
        <v>16</v>
      </c>
      <c r="U41" s="1">
        <f t="shared" si="7"/>
        <v>16</v>
      </c>
      <c r="V41" s="1">
        <v>0.8</v>
      </c>
      <c r="W41" s="1">
        <v>0.4</v>
      </c>
      <c r="X41" s="1">
        <v>0.8</v>
      </c>
      <c r="Y41" s="1">
        <v>7.8</v>
      </c>
      <c r="Z41" s="1">
        <v>0</v>
      </c>
      <c r="AA41" s="1">
        <v>0</v>
      </c>
      <c r="AB41" s="20" t="s">
        <v>36</v>
      </c>
      <c r="AC41" s="1">
        <f t="shared" si="20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32</v>
      </c>
      <c r="C42" s="1">
        <v>34</v>
      </c>
      <c r="D42" s="1">
        <v>24</v>
      </c>
      <c r="E42" s="1">
        <v>24</v>
      </c>
      <c r="F42" s="1">
        <v>29</v>
      </c>
      <c r="G42" s="9">
        <v>0.3</v>
      </c>
      <c r="H42" s="1" t="e">
        <v>#N/A</v>
      </c>
      <c r="I42" s="1" t="s">
        <v>33</v>
      </c>
      <c r="J42" s="1">
        <v>25</v>
      </c>
      <c r="K42" s="1">
        <f t="shared" si="17"/>
        <v>-1</v>
      </c>
      <c r="L42" s="1"/>
      <c r="M42" s="1"/>
      <c r="N42" s="1"/>
      <c r="O42" s="1">
        <f t="shared" si="3"/>
        <v>4.8</v>
      </c>
      <c r="P42" s="5">
        <f t="shared" ref="P42" si="21">13*O42-F42</f>
        <v>33.4</v>
      </c>
      <c r="Q42" s="5">
        <f t="shared" si="18"/>
        <v>33</v>
      </c>
      <c r="R42" s="22">
        <v>35</v>
      </c>
      <c r="S42" s="1"/>
      <c r="T42" s="1">
        <f t="shared" si="19"/>
        <v>12.916666666666668</v>
      </c>
      <c r="U42" s="1">
        <f t="shared" si="7"/>
        <v>6.041666666666667</v>
      </c>
      <c r="V42" s="1">
        <v>4.2</v>
      </c>
      <c r="W42" s="1">
        <v>3</v>
      </c>
      <c r="X42" s="1">
        <v>0</v>
      </c>
      <c r="Y42" s="1">
        <v>9.8000000000000007</v>
      </c>
      <c r="Z42" s="1">
        <v>0</v>
      </c>
      <c r="AA42" s="1">
        <v>0</v>
      </c>
      <c r="AB42" s="1"/>
      <c r="AC42" s="1">
        <f t="shared" si="20"/>
        <v>9.9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5" t="s">
        <v>78</v>
      </c>
      <c r="B43" s="15" t="s">
        <v>35</v>
      </c>
      <c r="C43" s="15"/>
      <c r="D43" s="15"/>
      <c r="E43" s="15"/>
      <c r="F43" s="15"/>
      <c r="G43" s="16">
        <v>0</v>
      </c>
      <c r="H43" s="15">
        <v>60</v>
      </c>
      <c r="I43" s="15" t="s">
        <v>38</v>
      </c>
      <c r="J43" s="15"/>
      <c r="K43" s="15">
        <f t="shared" si="17"/>
        <v>0</v>
      </c>
      <c r="L43" s="15"/>
      <c r="M43" s="15"/>
      <c r="N43" s="15"/>
      <c r="O43" s="15">
        <f t="shared" si="3"/>
        <v>0</v>
      </c>
      <c r="P43" s="17"/>
      <c r="Q43" s="17"/>
      <c r="R43" s="17"/>
      <c r="S43" s="15"/>
      <c r="T43" s="15" t="e">
        <f t="shared" si="9"/>
        <v>#DIV/0!</v>
      </c>
      <c r="U43" s="15" t="e">
        <f t="shared" si="7"/>
        <v>#DIV/0!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 t="s">
        <v>56</v>
      </c>
      <c r="AC43" s="15">
        <f t="shared" si="10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35</v>
      </c>
      <c r="C44" s="1">
        <v>65.978999999999999</v>
      </c>
      <c r="D44" s="1">
        <v>59.872999999999998</v>
      </c>
      <c r="E44" s="1">
        <v>24.297999999999998</v>
      </c>
      <c r="F44" s="1">
        <v>93.99</v>
      </c>
      <c r="G44" s="9">
        <v>1</v>
      </c>
      <c r="H44" s="1">
        <v>45</v>
      </c>
      <c r="I44" s="1" t="s">
        <v>33</v>
      </c>
      <c r="J44" s="1">
        <v>25.7</v>
      </c>
      <c r="K44" s="1">
        <f t="shared" si="17"/>
        <v>-1.402000000000001</v>
      </c>
      <c r="L44" s="1"/>
      <c r="M44" s="1"/>
      <c r="N44" s="1"/>
      <c r="O44" s="1">
        <f t="shared" si="3"/>
        <v>4.8595999999999995</v>
      </c>
      <c r="P44" s="5"/>
      <c r="Q44" s="5">
        <f t="shared" ref="Q44:Q45" si="22">ROUND(P44,0)</f>
        <v>0</v>
      </c>
      <c r="R44" s="5"/>
      <c r="S44" s="1"/>
      <c r="T44" s="1">
        <f t="shared" ref="T44:T45" si="23">(F44+Q44)/O44</f>
        <v>19.341098032759898</v>
      </c>
      <c r="U44" s="1">
        <f t="shared" si="7"/>
        <v>19.341098032759898</v>
      </c>
      <c r="V44" s="1">
        <v>9.0432000000000006</v>
      </c>
      <c r="W44" s="1">
        <v>4.2065999999999999</v>
      </c>
      <c r="X44" s="1">
        <v>5.4051999999999998</v>
      </c>
      <c r="Y44" s="1">
        <v>11.1248</v>
      </c>
      <c r="Z44" s="1">
        <v>0.1986</v>
      </c>
      <c r="AA44" s="1">
        <v>0</v>
      </c>
      <c r="AB44" s="21" t="s">
        <v>39</v>
      </c>
      <c r="AC44" s="1">
        <f t="shared" ref="AC44:AC45" si="24">Q44*G44</f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35</v>
      </c>
      <c r="C45" s="1">
        <v>60.6</v>
      </c>
      <c r="D45" s="1">
        <v>4.444</v>
      </c>
      <c r="E45" s="1">
        <v>25.777000000000001</v>
      </c>
      <c r="F45" s="1">
        <v>37.259</v>
      </c>
      <c r="G45" s="9">
        <v>1</v>
      </c>
      <c r="H45" s="1">
        <v>45</v>
      </c>
      <c r="I45" s="1" t="s">
        <v>33</v>
      </c>
      <c r="J45" s="1">
        <v>28.4</v>
      </c>
      <c r="K45" s="1">
        <f t="shared" si="17"/>
        <v>-2.6229999999999976</v>
      </c>
      <c r="L45" s="1"/>
      <c r="M45" s="1"/>
      <c r="N45" s="1"/>
      <c r="O45" s="1">
        <f t="shared" si="3"/>
        <v>5.1554000000000002</v>
      </c>
      <c r="P45" s="5">
        <f>11*O45-F45</f>
        <v>19.450400000000002</v>
      </c>
      <c r="Q45" s="26">
        <f t="shared" si="22"/>
        <v>19</v>
      </c>
      <c r="R45" s="5">
        <v>20</v>
      </c>
      <c r="S45" s="1"/>
      <c r="T45" s="1">
        <f t="shared" si="23"/>
        <v>10.912635295030453</v>
      </c>
      <c r="U45" s="1">
        <f t="shared" si="7"/>
        <v>7.2271792683399925</v>
      </c>
      <c r="V45" s="1">
        <v>4.2218</v>
      </c>
      <c r="W45" s="1">
        <v>4.2302</v>
      </c>
      <c r="X45" s="1">
        <v>3.2229999999999999</v>
      </c>
      <c r="Y45" s="1">
        <v>11.523999999999999</v>
      </c>
      <c r="Z45" s="1">
        <v>2.2448000000000001</v>
      </c>
      <c r="AA45" s="1">
        <v>0</v>
      </c>
      <c r="AB45" s="18" t="s">
        <v>39</v>
      </c>
      <c r="AC45" s="1">
        <f t="shared" si="24"/>
        <v>19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5" t="s">
        <v>81</v>
      </c>
      <c r="B46" s="15" t="s">
        <v>32</v>
      </c>
      <c r="C46" s="15"/>
      <c r="D46" s="15"/>
      <c r="E46" s="15"/>
      <c r="F46" s="15"/>
      <c r="G46" s="16">
        <v>0</v>
      </c>
      <c r="H46" s="15">
        <v>45</v>
      </c>
      <c r="I46" s="15" t="s">
        <v>33</v>
      </c>
      <c r="J46" s="15"/>
      <c r="K46" s="15">
        <f t="shared" si="17"/>
        <v>0</v>
      </c>
      <c r="L46" s="15"/>
      <c r="M46" s="15"/>
      <c r="N46" s="15"/>
      <c r="O46" s="15">
        <f t="shared" si="3"/>
        <v>0</v>
      </c>
      <c r="P46" s="17"/>
      <c r="Q46" s="17"/>
      <c r="R46" s="17"/>
      <c r="S46" s="15"/>
      <c r="T46" s="15" t="e">
        <f t="shared" si="9"/>
        <v>#DIV/0!</v>
      </c>
      <c r="U46" s="15" t="e">
        <f t="shared" si="7"/>
        <v>#DIV/0!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 t="s">
        <v>56</v>
      </c>
      <c r="AC46" s="15">
        <f t="shared" si="10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138</v>
      </c>
      <c r="B47" s="1" t="s">
        <v>32</v>
      </c>
      <c r="C47" s="1"/>
      <c r="D47" s="1"/>
      <c r="E47" s="1"/>
      <c r="F47" s="1"/>
      <c r="G47" s="9">
        <v>0.35</v>
      </c>
      <c r="H47" s="1">
        <v>45</v>
      </c>
      <c r="I47" s="1" t="s">
        <v>33</v>
      </c>
      <c r="J47" s="1"/>
      <c r="K47" s="1"/>
      <c r="L47" s="1"/>
      <c r="M47" s="1"/>
      <c r="N47" s="1"/>
      <c r="O47" s="1"/>
      <c r="P47" s="5"/>
      <c r="Q47" s="26">
        <v>16</v>
      </c>
      <c r="R47" s="5">
        <v>16</v>
      </c>
      <c r="S47" s="1" t="s">
        <v>137</v>
      </c>
      <c r="T47" s="1" t="e">
        <f t="shared" ref="T47:T59" si="25">(F47+Q47)/O47</f>
        <v>#DIV/0!</v>
      </c>
      <c r="U47" s="1" t="e">
        <f t="shared" ref="U47" si="26">F47/O47</f>
        <v>#DIV/0!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 t="s">
        <v>139</v>
      </c>
      <c r="AC47" s="1">
        <f t="shared" ref="AC47:AC59" si="27">Q47*G47</f>
        <v>5.6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35</v>
      </c>
      <c r="C48" s="1">
        <v>32.853000000000002</v>
      </c>
      <c r="D48" s="1"/>
      <c r="E48" s="1">
        <v>31.841000000000001</v>
      </c>
      <c r="F48" s="1"/>
      <c r="G48" s="9">
        <v>1</v>
      </c>
      <c r="H48" s="1">
        <v>45</v>
      </c>
      <c r="I48" s="1" t="s">
        <v>33</v>
      </c>
      <c r="J48" s="1">
        <v>35.1</v>
      </c>
      <c r="K48" s="1">
        <f t="shared" si="17"/>
        <v>-3.2590000000000003</v>
      </c>
      <c r="L48" s="1"/>
      <c r="M48" s="1"/>
      <c r="N48" s="1"/>
      <c r="O48" s="1">
        <f t="shared" si="3"/>
        <v>6.3681999999999999</v>
      </c>
      <c r="P48" s="5">
        <f>7*O48-F48</f>
        <v>44.577399999999997</v>
      </c>
      <c r="Q48" s="26">
        <f t="shared" ref="Q48:Q57" si="28">ROUND(P48,0)</f>
        <v>45</v>
      </c>
      <c r="R48" s="5">
        <v>60</v>
      </c>
      <c r="S48" s="1"/>
      <c r="T48" s="1">
        <f t="shared" si="25"/>
        <v>7.0663609811249648</v>
      </c>
      <c r="U48" s="1">
        <f t="shared" si="7"/>
        <v>0</v>
      </c>
      <c r="V48" s="1">
        <v>1.8146</v>
      </c>
      <c r="W48" s="1">
        <v>0.2016</v>
      </c>
      <c r="X48" s="1">
        <v>0</v>
      </c>
      <c r="Y48" s="1">
        <v>0</v>
      </c>
      <c r="Z48" s="1">
        <v>0</v>
      </c>
      <c r="AA48" s="1">
        <v>0</v>
      </c>
      <c r="AB48" s="1"/>
      <c r="AC48" s="1">
        <f t="shared" si="27"/>
        <v>45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35</v>
      </c>
      <c r="C49" s="1">
        <v>71.587000000000003</v>
      </c>
      <c r="D49" s="1">
        <v>56.066000000000003</v>
      </c>
      <c r="E49" s="1">
        <v>65.971999999999994</v>
      </c>
      <c r="F49" s="1">
        <v>52.308999999999997</v>
      </c>
      <c r="G49" s="9">
        <v>1</v>
      </c>
      <c r="H49" s="1">
        <v>45</v>
      </c>
      <c r="I49" s="1" t="s">
        <v>33</v>
      </c>
      <c r="J49" s="1">
        <v>55.5</v>
      </c>
      <c r="K49" s="1">
        <f t="shared" si="17"/>
        <v>10.471999999999994</v>
      </c>
      <c r="L49" s="1"/>
      <c r="M49" s="1"/>
      <c r="N49" s="1"/>
      <c r="O49" s="1">
        <f t="shared" si="3"/>
        <v>13.194399999999998</v>
      </c>
      <c r="P49" s="5">
        <f>11*O49-F49</f>
        <v>92.829399999999993</v>
      </c>
      <c r="Q49" s="5">
        <f t="shared" si="28"/>
        <v>93</v>
      </c>
      <c r="R49" s="5"/>
      <c r="S49" s="1"/>
      <c r="T49" s="1">
        <f t="shared" si="25"/>
        <v>11.012929727763295</v>
      </c>
      <c r="U49" s="1">
        <f t="shared" si="7"/>
        <v>3.9644849330018799</v>
      </c>
      <c r="V49" s="1">
        <v>9.2471999999999994</v>
      </c>
      <c r="W49" s="1">
        <v>6.5015999999999989</v>
      </c>
      <c r="X49" s="1">
        <v>3.7248000000000001</v>
      </c>
      <c r="Y49" s="1">
        <v>15.219200000000001</v>
      </c>
      <c r="Z49" s="1">
        <v>0</v>
      </c>
      <c r="AA49" s="1">
        <v>0</v>
      </c>
      <c r="AB49" s="1"/>
      <c r="AC49" s="1">
        <f t="shared" si="27"/>
        <v>93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32</v>
      </c>
      <c r="C50" s="1">
        <v>97</v>
      </c>
      <c r="D50" s="1"/>
      <c r="E50" s="1">
        <v>5</v>
      </c>
      <c r="F50" s="1">
        <v>92</v>
      </c>
      <c r="G50" s="9">
        <v>0.28000000000000003</v>
      </c>
      <c r="H50" s="1">
        <v>45</v>
      </c>
      <c r="I50" s="1" t="s">
        <v>33</v>
      </c>
      <c r="J50" s="1">
        <v>5</v>
      </c>
      <c r="K50" s="1">
        <f t="shared" si="17"/>
        <v>0</v>
      </c>
      <c r="L50" s="1"/>
      <c r="M50" s="1"/>
      <c r="N50" s="1"/>
      <c r="O50" s="1">
        <f t="shared" si="3"/>
        <v>1</v>
      </c>
      <c r="P50" s="5"/>
      <c r="Q50" s="5">
        <f t="shared" si="28"/>
        <v>0</v>
      </c>
      <c r="R50" s="5"/>
      <c r="S50" s="1"/>
      <c r="T50" s="1">
        <f t="shared" si="25"/>
        <v>92</v>
      </c>
      <c r="U50" s="1">
        <f t="shared" si="7"/>
        <v>92</v>
      </c>
      <c r="V50" s="1">
        <v>1.2</v>
      </c>
      <c r="W50" s="1">
        <v>0.4</v>
      </c>
      <c r="X50" s="1">
        <v>1.8</v>
      </c>
      <c r="Y50" s="1">
        <v>9.4</v>
      </c>
      <c r="Z50" s="1">
        <v>1.6</v>
      </c>
      <c r="AA50" s="1">
        <v>0</v>
      </c>
      <c r="AB50" s="20" t="s">
        <v>36</v>
      </c>
      <c r="AC50" s="1">
        <f t="shared" si="27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32</v>
      </c>
      <c r="C51" s="1">
        <v>4</v>
      </c>
      <c r="D51" s="1">
        <v>32</v>
      </c>
      <c r="E51" s="1">
        <v>3</v>
      </c>
      <c r="F51" s="1">
        <v>31</v>
      </c>
      <c r="G51" s="9">
        <v>0.35</v>
      </c>
      <c r="H51" s="1">
        <v>45</v>
      </c>
      <c r="I51" s="1" t="s">
        <v>33</v>
      </c>
      <c r="J51" s="1">
        <v>5</v>
      </c>
      <c r="K51" s="1">
        <f t="shared" si="17"/>
        <v>-2</v>
      </c>
      <c r="L51" s="1"/>
      <c r="M51" s="1"/>
      <c r="N51" s="1"/>
      <c r="O51" s="1">
        <f t="shared" si="3"/>
        <v>0.6</v>
      </c>
      <c r="P51" s="5"/>
      <c r="Q51" s="5">
        <v>10</v>
      </c>
      <c r="R51" s="5">
        <v>32</v>
      </c>
      <c r="S51" s="1"/>
      <c r="T51" s="1">
        <f t="shared" si="25"/>
        <v>68.333333333333343</v>
      </c>
      <c r="U51" s="1">
        <f t="shared" si="7"/>
        <v>51.666666666666671</v>
      </c>
      <c r="V51" s="1">
        <v>2.6</v>
      </c>
      <c r="W51" s="1">
        <v>4</v>
      </c>
      <c r="X51" s="1">
        <v>1</v>
      </c>
      <c r="Y51" s="1">
        <v>0</v>
      </c>
      <c r="Z51" s="1">
        <v>0</v>
      </c>
      <c r="AA51" s="1">
        <v>0</v>
      </c>
      <c r="AB51" s="1"/>
      <c r="AC51" s="1">
        <f t="shared" si="27"/>
        <v>3.5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32</v>
      </c>
      <c r="C52" s="1">
        <v>82</v>
      </c>
      <c r="D52" s="1"/>
      <c r="E52" s="1">
        <v>44</v>
      </c>
      <c r="F52" s="1">
        <v>35</v>
      </c>
      <c r="G52" s="9">
        <v>0.28000000000000003</v>
      </c>
      <c r="H52" s="1">
        <v>45</v>
      </c>
      <c r="I52" s="1" t="s">
        <v>33</v>
      </c>
      <c r="J52" s="1">
        <v>44</v>
      </c>
      <c r="K52" s="1">
        <f t="shared" si="17"/>
        <v>0</v>
      </c>
      <c r="L52" s="1"/>
      <c r="M52" s="1"/>
      <c r="N52" s="1"/>
      <c r="O52" s="1">
        <f t="shared" si="3"/>
        <v>8.8000000000000007</v>
      </c>
      <c r="P52" s="5">
        <f>12*O52-F52</f>
        <v>70.600000000000009</v>
      </c>
      <c r="Q52" s="5">
        <f t="shared" si="28"/>
        <v>71</v>
      </c>
      <c r="R52" s="5"/>
      <c r="S52" s="1"/>
      <c r="T52" s="1">
        <f t="shared" si="25"/>
        <v>12.045454545454545</v>
      </c>
      <c r="U52" s="1">
        <f t="shared" si="7"/>
        <v>3.9772727272727271</v>
      </c>
      <c r="V52" s="1">
        <v>4.8</v>
      </c>
      <c r="W52" s="1">
        <v>3.8</v>
      </c>
      <c r="X52" s="1">
        <v>1.6</v>
      </c>
      <c r="Y52" s="1">
        <v>12.2</v>
      </c>
      <c r="Z52" s="1">
        <v>3.6</v>
      </c>
      <c r="AA52" s="1">
        <v>0</v>
      </c>
      <c r="AB52" s="1"/>
      <c r="AC52" s="1">
        <f t="shared" si="27"/>
        <v>19.880000000000003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32</v>
      </c>
      <c r="C53" s="1">
        <v>114</v>
      </c>
      <c r="D53" s="1"/>
      <c r="E53" s="1">
        <v>43</v>
      </c>
      <c r="F53" s="1">
        <v>62</v>
      </c>
      <c r="G53" s="9">
        <v>0.35</v>
      </c>
      <c r="H53" s="1">
        <v>45</v>
      </c>
      <c r="I53" s="1" t="s">
        <v>46</v>
      </c>
      <c r="J53" s="1">
        <v>43</v>
      </c>
      <c r="K53" s="1">
        <f t="shared" si="17"/>
        <v>0</v>
      </c>
      <c r="L53" s="1"/>
      <c r="M53" s="1"/>
      <c r="N53" s="1"/>
      <c r="O53" s="1">
        <f t="shared" si="3"/>
        <v>8.6</v>
      </c>
      <c r="P53" s="5">
        <f t="shared" ref="P53:P55" si="29">12*O53-F53</f>
        <v>41.199999999999989</v>
      </c>
      <c r="Q53" s="5">
        <f t="shared" si="28"/>
        <v>41</v>
      </c>
      <c r="R53" s="5"/>
      <c r="S53" s="1"/>
      <c r="T53" s="1">
        <f t="shared" si="25"/>
        <v>11.976744186046512</v>
      </c>
      <c r="U53" s="1">
        <f t="shared" si="7"/>
        <v>7.2093023255813957</v>
      </c>
      <c r="V53" s="1">
        <v>4.4000000000000004</v>
      </c>
      <c r="W53" s="1">
        <v>3.8</v>
      </c>
      <c r="X53" s="1">
        <v>1</v>
      </c>
      <c r="Y53" s="1">
        <v>14.4</v>
      </c>
      <c r="Z53" s="1">
        <v>4.8</v>
      </c>
      <c r="AA53" s="1">
        <v>0</v>
      </c>
      <c r="AB53" s="18" t="s">
        <v>39</v>
      </c>
      <c r="AC53" s="1">
        <f t="shared" si="27"/>
        <v>14.35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32</v>
      </c>
      <c r="C54" s="1">
        <v>134</v>
      </c>
      <c r="D54" s="1"/>
      <c r="E54" s="1">
        <v>54</v>
      </c>
      <c r="F54" s="1">
        <v>73</v>
      </c>
      <c r="G54" s="9">
        <v>0.35</v>
      </c>
      <c r="H54" s="1">
        <v>45</v>
      </c>
      <c r="I54" s="1" t="s">
        <v>46</v>
      </c>
      <c r="J54" s="1">
        <v>54</v>
      </c>
      <c r="K54" s="1">
        <f t="shared" si="17"/>
        <v>0</v>
      </c>
      <c r="L54" s="1"/>
      <c r="M54" s="1"/>
      <c r="N54" s="1"/>
      <c r="O54" s="1">
        <f t="shared" si="3"/>
        <v>10.8</v>
      </c>
      <c r="P54" s="5">
        <f t="shared" si="29"/>
        <v>56.600000000000023</v>
      </c>
      <c r="Q54" s="5">
        <f t="shared" si="28"/>
        <v>57</v>
      </c>
      <c r="R54" s="5"/>
      <c r="S54" s="1"/>
      <c r="T54" s="1">
        <f t="shared" si="25"/>
        <v>12.037037037037036</v>
      </c>
      <c r="U54" s="1">
        <f t="shared" si="7"/>
        <v>6.7592592592592586</v>
      </c>
      <c r="V54" s="1">
        <v>4.2</v>
      </c>
      <c r="W54" s="1">
        <v>4.4000000000000004</v>
      </c>
      <c r="X54" s="1">
        <v>1.2</v>
      </c>
      <c r="Y54" s="1">
        <v>16.2</v>
      </c>
      <c r="Z54" s="1">
        <v>4.5999999999999996</v>
      </c>
      <c r="AA54" s="1">
        <v>0</v>
      </c>
      <c r="AB54" s="18" t="s">
        <v>39</v>
      </c>
      <c r="AC54" s="1">
        <f t="shared" si="27"/>
        <v>19.95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32</v>
      </c>
      <c r="C55" s="1">
        <v>72</v>
      </c>
      <c r="D55" s="1"/>
      <c r="E55" s="19">
        <f>27+E36</f>
        <v>28</v>
      </c>
      <c r="F55" s="1">
        <v>43</v>
      </c>
      <c r="G55" s="9">
        <v>0.28000000000000003</v>
      </c>
      <c r="H55" s="1">
        <v>45</v>
      </c>
      <c r="I55" s="1" t="s">
        <v>33</v>
      </c>
      <c r="J55" s="1">
        <v>27</v>
      </c>
      <c r="K55" s="1">
        <f t="shared" si="17"/>
        <v>1</v>
      </c>
      <c r="L55" s="1"/>
      <c r="M55" s="1"/>
      <c r="N55" s="1"/>
      <c r="O55" s="1">
        <f t="shared" si="3"/>
        <v>5.6</v>
      </c>
      <c r="P55" s="5">
        <f t="shared" si="29"/>
        <v>24.199999999999989</v>
      </c>
      <c r="Q55" s="5">
        <f t="shared" si="28"/>
        <v>24</v>
      </c>
      <c r="R55" s="5"/>
      <c r="S55" s="1"/>
      <c r="T55" s="1">
        <f t="shared" si="25"/>
        <v>11.964285714285715</v>
      </c>
      <c r="U55" s="1">
        <f t="shared" si="7"/>
        <v>7.6785714285714288</v>
      </c>
      <c r="V55" s="1">
        <v>1.6</v>
      </c>
      <c r="W55" s="1">
        <v>2</v>
      </c>
      <c r="X55" s="1">
        <v>0</v>
      </c>
      <c r="Y55" s="1">
        <v>11.2</v>
      </c>
      <c r="Z55" s="1">
        <v>2.6</v>
      </c>
      <c r="AA55" s="1">
        <v>0</v>
      </c>
      <c r="AB55" s="21" t="s">
        <v>136</v>
      </c>
      <c r="AC55" s="1">
        <f t="shared" si="27"/>
        <v>6.7200000000000006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32</v>
      </c>
      <c r="C56" s="1">
        <v>218</v>
      </c>
      <c r="D56" s="1"/>
      <c r="E56" s="1">
        <v>55</v>
      </c>
      <c r="F56" s="1">
        <v>130</v>
      </c>
      <c r="G56" s="9">
        <v>0.41</v>
      </c>
      <c r="H56" s="1">
        <v>45</v>
      </c>
      <c r="I56" s="1" t="s">
        <v>33</v>
      </c>
      <c r="J56" s="1">
        <v>56</v>
      </c>
      <c r="K56" s="1">
        <f t="shared" si="17"/>
        <v>-1</v>
      </c>
      <c r="L56" s="1"/>
      <c r="M56" s="1"/>
      <c r="N56" s="1"/>
      <c r="O56" s="1">
        <f t="shared" si="3"/>
        <v>11</v>
      </c>
      <c r="P56" s="5"/>
      <c r="Q56" s="5">
        <f t="shared" si="28"/>
        <v>0</v>
      </c>
      <c r="R56" s="5"/>
      <c r="S56" s="1"/>
      <c r="T56" s="1">
        <f t="shared" si="25"/>
        <v>11.818181818181818</v>
      </c>
      <c r="U56" s="1">
        <f t="shared" si="7"/>
        <v>11.818181818181818</v>
      </c>
      <c r="V56" s="1">
        <v>11.4</v>
      </c>
      <c r="W56" s="1">
        <v>4.2</v>
      </c>
      <c r="X56" s="1">
        <v>0</v>
      </c>
      <c r="Y56" s="1">
        <v>33.200000000000003</v>
      </c>
      <c r="Z56" s="1">
        <v>0</v>
      </c>
      <c r="AA56" s="1">
        <v>0</v>
      </c>
      <c r="AB56" s="20" t="s">
        <v>36</v>
      </c>
      <c r="AC56" s="1">
        <f t="shared" si="27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32</v>
      </c>
      <c r="C57" s="1"/>
      <c r="D57" s="1">
        <v>30</v>
      </c>
      <c r="E57" s="1">
        <v>3</v>
      </c>
      <c r="F57" s="1">
        <v>27</v>
      </c>
      <c r="G57" s="9">
        <v>0.41</v>
      </c>
      <c r="H57" s="1">
        <v>45</v>
      </c>
      <c r="I57" s="1" t="s">
        <v>46</v>
      </c>
      <c r="J57" s="1">
        <v>3</v>
      </c>
      <c r="K57" s="1">
        <f t="shared" si="17"/>
        <v>0</v>
      </c>
      <c r="L57" s="1"/>
      <c r="M57" s="1"/>
      <c r="N57" s="1"/>
      <c r="O57" s="1">
        <f t="shared" si="3"/>
        <v>0.6</v>
      </c>
      <c r="P57" s="5"/>
      <c r="Q57" s="26">
        <f t="shared" si="28"/>
        <v>0</v>
      </c>
      <c r="R57" s="5">
        <v>40</v>
      </c>
      <c r="S57" s="1"/>
      <c r="T57" s="1">
        <f t="shared" si="25"/>
        <v>45</v>
      </c>
      <c r="U57" s="1">
        <f t="shared" si="7"/>
        <v>45</v>
      </c>
      <c r="V57" s="1">
        <v>1.4</v>
      </c>
      <c r="W57" s="1">
        <v>0.6</v>
      </c>
      <c r="X57" s="1">
        <v>0</v>
      </c>
      <c r="Y57" s="1">
        <v>0.4</v>
      </c>
      <c r="Z57" s="1">
        <v>2.6</v>
      </c>
      <c r="AA57" s="1">
        <v>0</v>
      </c>
      <c r="AB57" s="1"/>
      <c r="AC57" s="1">
        <f t="shared" si="2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32</v>
      </c>
      <c r="C58" s="1">
        <v>40</v>
      </c>
      <c r="D58" s="1"/>
      <c r="E58" s="1">
        <v>16</v>
      </c>
      <c r="F58" s="1">
        <v>21</v>
      </c>
      <c r="G58" s="9">
        <v>0.41</v>
      </c>
      <c r="H58" s="1">
        <v>45</v>
      </c>
      <c r="I58" s="1" t="s">
        <v>33</v>
      </c>
      <c r="J58" s="1">
        <v>16</v>
      </c>
      <c r="K58" s="1">
        <f t="shared" si="17"/>
        <v>0</v>
      </c>
      <c r="L58" s="1"/>
      <c r="M58" s="1"/>
      <c r="N58" s="1"/>
      <c r="O58" s="1">
        <f t="shared" si="3"/>
        <v>3.2</v>
      </c>
      <c r="P58" s="5">
        <f>11*O58-F58</f>
        <v>14.200000000000003</v>
      </c>
      <c r="Q58" s="26">
        <v>20</v>
      </c>
      <c r="R58" s="5">
        <v>40</v>
      </c>
      <c r="S58" s="1"/>
      <c r="T58" s="1">
        <f t="shared" si="25"/>
        <v>12.8125</v>
      </c>
      <c r="U58" s="1">
        <f t="shared" si="7"/>
        <v>6.5625</v>
      </c>
      <c r="V58" s="1">
        <v>1.4</v>
      </c>
      <c r="W58" s="1">
        <v>0.6</v>
      </c>
      <c r="X58" s="1">
        <v>1.6</v>
      </c>
      <c r="Y58" s="1">
        <v>4.5999999999999996</v>
      </c>
      <c r="Z58" s="1">
        <v>0.4</v>
      </c>
      <c r="AA58" s="1">
        <v>0</v>
      </c>
      <c r="AB58" s="18" t="s">
        <v>39</v>
      </c>
      <c r="AC58" s="1">
        <f t="shared" si="27"/>
        <v>8.1999999999999993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32</v>
      </c>
      <c r="C59" s="1">
        <v>3</v>
      </c>
      <c r="D59" s="1">
        <v>14</v>
      </c>
      <c r="E59" s="1">
        <v>5</v>
      </c>
      <c r="F59" s="1">
        <v>11</v>
      </c>
      <c r="G59" s="9">
        <v>0.4</v>
      </c>
      <c r="H59" s="1">
        <v>30</v>
      </c>
      <c r="I59" s="1" t="s">
        <v>33</v>
      </c>
      <c r="J59" s="1">
        <v>6</v>
      </c>
      <c r="K59" s="1">
        <f t="shared" si="17"/>
        <v>-1</v>
      </c>
      <c r="L59" s="1"/>
      <c r="M59" s="1"/>
      <c r="N59" s="1"/>
      <c r="O59" s="1">
        <f t="shared" si="3"/>
        <v>1</v>
      </c>
      <c r="P59" s="5"/>
      <c r="Q59" s="26">
        <v>7</v>
      </c>
      <c r="R59" s="5">
        <v>28</v>
      </c>
      <c r="S59" s="1"/>
      <c r="T59" s="1">
        <f t="shared" si="25"/>
        <v>18</v>
      </c>
      <c r="U59" s="1">
        <f t="shared" si="7"/>
        <v>11</v>
      </c>
      <c r="V59" s="1">
        <v>0.6</v>
      </c>
      <c r="W59" s="1">
        <v>-0.2</v>
      </c>
      <c r="X59" s="1">
        <v>-0.2</v>
      </c>
      <c r="Y59" s="1">
        <v>0.2</v>
      </c>
      <c r="Z59" s="1">
        <v>1.6</v>
      </c>
      <c r="AA59" s="1">
        <v>0</v>
      </c>
      <c r="AB59" s="1"/>
      <c r="AC59" s="1">
        <f t="shared" si="27"/>
        <v>2.8000000000000003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94</v>
      </c>
      <c r="B60" s="15" t="s">
        <v>35</v>
      </c>
      <c r="C60" s="15"/>
      <c r="D60" s="15"/>
      <c r="E60" s="15"/>
      <c r="F60" s="15"/>
      <c r="G60" s="16">
        <v>0</v>
      </c>
      <c r="H60" s="15">
        <v>30</v>
      </c>
      <c r="I60" s="15" t="s">
        <v>33</v>
      </c>
      <c r="J60" s="15"/>
      <c r="K60" s="15">
        <f t="shared" si="17"/>
        <v>0</v>
      </c>
      <c r="L60" s="15"/>
      <c r="M60" s="15"/>
      <c r="N60" s="15"/>
      <c r="O60" s="15">
        <f t="shared" si="3"/>
        <v>0</v>
      </c>
      <c r="P60" s="17"/>
      <c r="Q60" s="17"/>
      <c r="R60" s="17"/>
      <c r="S60" s="15"/>
      <c r="T60" s="15" t="e">
        <f t="shared" si="9"/>
        <v>#DIV/0!</v>
      </c>
      <c r="U60" s="15" t="e">
        <f t="shared" si="7"/>
        <v>#DIV/0!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 t="s">
        <v>56</v>
      </c>
      <c r="AC60" s="15">
        <f t="shared" si="10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32</v>
      </c>
      <c r="C61" s="1">
        <v>24</v>
      </c>
      <c r="D61" s="1"/>
      <c r="E61" s="1">
        <v>6</v>
      </c>
      <c r="F61" s="1">
        <v>18</v>
      </c>
      <c r="G61" s="9">
        <v>0.41</v>
      </c>
      <c r="H61" s="1">
        <v>45</v>
      </c>
      <c r="I61" s="1" t="s">
        <v>33</v>
      </c>
      <c r="J61" s="1">
        <v>6</v>
      </c>
      <c r="K61" s="1">
        <f t="shared" si="17"/>
        <v>0</v>
      </c>
      <c r="L61" s="1"/>
      <c r="M61" s="1"/>
      <c r="N61" s="1"/>
      <c r="O61" s="1">
        <f t="shared" si="3"/>
        <v>1.2</v>
      </c>
      <c r="P61" s="5"/>
      <c r="Q61" s="5">
        <f>ROUND(P61,0)</f>
        <v>0</v>
      </c>
      <c r="R61" s="5"/>
      <c r="S61" s="1"/>
      <c r="T61" s="1">
        <f>(F61+Q61)/O61</f>
        <v>15</v>
      </c>
      <c r="U61" s="1">
        <f t="shared" si="7"/>
        <v>15</v>
      </c>
      <c r="V61" s="1">
        <v>0.6</v>
      </c>
      <c r="W61" s="1">
        <v>0.8</v>
      </c>
      <c r="X61" s="1">
        <v>0</v>
      </c>
      <c r="Y61" s="1">
        <v>4.4000000000000004</v>
      </c>
      <c r="Z61" s="1">
        <v>0.8</v>
      </c>
      <c r="AA61" s="1">
        <v>0</v>
      </c>
      <c r="AB61" s="20" t="s">
        <v>36</v>
      </c>
      <c r="AC61" s="1">
        <f>Q61*G61</f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96</v>
      </c>
      <c r="B62" s="15" t="s">
        <v>35</v>
      </c>
      <c r="C62" s="15"/>
      <c r="D62" s="15"/>
      <c r="E62" s="15"/>
      <c r="F62" s="15"/>
      <c r="G62" s="16">
        <v>0</v>
      </c>
      <c r="H62" s="15">
        <v>45</v>
      </c>
      <c r="I62" s="15" t="s">
        <v>33</v>
      </c>
      <c r="J62" s="15"/>
      <c r="K62" s="15">
        <f t="shared" si="17"/>
        <v>0</v>
      </c>
      <c r="L62" s="15"/>
      <c r="M62" s="15"/>
      <c r="N62" s="15"/>
      <c r="O62" s="15">
        <f t="shared" si="3"/>
        <v>0</v>
      </c>
      <c r="P62" s="17"/>
      <c r="Q62" s="17"/>
      <c r="R62" s="17"/>
      <c r="S62" s="15"/>
      <c r="T62" s="15" t="e">
        <f t="shared" si="9"/>
        <v>#DIV/0!</v>
      </c>
      <c r="U62" s="15" t="e">
        <f t="shared" si="7"/>
        <v>#DIV/0!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 t="s">
        <v>56</v>
      </c>
      <c r="AC62" s="15">
        <f t="shared" si="10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32</v>
      </c>
      <c r="C63" s="1">
        <v>72</v>
      </c>
      <c r="D63" s="1"/>
      <c r="E63" s="1">
        <v>23</v>
      </c>
      <c r="F63" s="1">
        <v>47</v>
      </c>
      <c r="G63" s="9">
        <v>0.36</v>
      </c>
      <c r="H63" s="1">
        <v>45</v>
      </c>
      <c r="I63" s="1" t="s">
        <v>33</v>
      </c>
      <c r="J63" s="1">
        <v>23</v>
      </c>
      <c r="K63" s="1">
        <f t="shared" si="17"/>
        <v>0</v>
      </c>
      <c r="L63" s="1"/>
      <c r="M63" s="1"/>
      <c r="N63" s="1"/>
      <c r="O63" s="1">
        <f t="shared" si="3"/>
        <v>4.5999999999999996</v>
      </c>
      <c r="P63" s="5">
        <f>11*O63-F63</f>
        <v>3.5999999999999943</v>
      </c>
      <c r="Q63" s="5">
        <f>ROUND(P63,0)</f>
        <v>4</v>
      </c>
      <c r="R63" s="5"/>
      <c r="S63" s="1"/>
      <c r="T63" s="1">
        <f>(F63+Q63)/O63</f>
        <v>11.086956521739131</v>
      </c>
      <c r="U63" s="1">
        <f t="shared" si="7"/>
        <v>10.217391304347826</v>
      </c>
      <c r="V63" s="1">
        <v>2.2000000000000002</v>
      </c>
      <c r="W63" s="1">
        <v>1.2</v>
      </c>
      <c r="X63" s="1">
        <v>0</v>
      </c>
      <c r="Y63" s="1">
        <v>11.8</v>
      </c>
      <c r="Z63" s="1">
        <v>2.6</v>
      </c>
      <c r="AA63" s="1">
        <v>0</v>
      </c>
      <c r="AB63" s="18" t="s">
        <v>39</v>
      </c>
      <c r="AC63" s="1">
        <f>Q63*G63</f>
        <v>1.44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98</v>
      </c>
      <c r="B64" s="15" t="s">
        <v>35</v>
      </c>
      <c r="C64" s="15"/>
      <c r="D64" s="15"/>
      <c r="E64" s="15"/>
      <c r="F64" s="15"/>
      <c r="G64" s="16">
        <v>0</v>
      </c>
      <c r="H64" s="15">
        <v>45</v>
      </c>
      <c r="I64" s="15" t="s">
        <v>33</v>
      </c>
      <c r="J64" s="15"/>
      <c r="K64" s="15">
        <f t="shared" si="17"/>
        <v>0</v>
      </c>
      <c r="L64" s="15"/>
      <c r="M64" s="15"/>
      <c r="N64" s="15"/>
      <c r="O64" s="15">
        <f t="shared" si="3"/>
        <v>0</v>
      </c>
      <c r="P64" s="17"/>
      <c r="Q64" s="17"/>
      <c r="R64" s="17"/>
      <c r="S64" s="15"/>
      <c r="T64" s="15" t="e">
        <f t="shared" si="9"/>
        <v>#DIV/0!</v>
      </c>
      <c r="U64" s="15" t="e">
        <f t="shared" si="7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 t="s">
        <v>56</v>
      </c>
      <c r="AC64" s="15">
        <f t="shared" si="10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32</v>
      </c>
      <c r="C65" s="1">
        <v>68</v>
      </c>
      <c r="D65" s="1"/>
      <c r="E65" s="1">
        <v>12</v>
      </c>
      <c r="F65" s="1">
        <v>56</v>
      </c>
      <c r="G65" s="9">
        <v>0.41</v>
      </c>
      <c r="H65" s="1">
        <v>45</v>
      </c>
      <c r="I65" s="1" t="s">
        <v>33</v>
      </c>
      <c r="J65" s="1">
        <v>12</v>
      </c>
      <c r="K65" s="1">
        <f t="shared" si="17"/>
        <v>0</v>
      </c>
      <c r="L65" s="1"/>
      <c r="M65" s="1"/>
      <c r="N65" s="1"/>
      <c r="O65" s="1">
        <f t="shared" si="3"/>
        <v>2.4</v>
      </c>
      <c r="P65" s="5"/>
      <c r="Q65" s="5">
        <f t="shared" ref="Q65:Q68" si="30">ROUND(P65,0)</f>
        <v>0</v>
      </c>
      <c r="R65" s="5"/>
      <c r="S65" s="1"/>
      <c r="T65" s="1">
        <f t="shared" ref="T65:T68" si="31">(F65+Q65)/O65</f>
        <v>23.333333333333336</v>
      </c>
      <c r="U65" s="1">
        <f t="shared" si="7"/>
        <v>23.333333333333336</v>
      </c>
      <c r="V65" s="1">
        <v>0.8</v>
      </c>
      <c r="W65" s="1">
        <v>1</v>
      </c>
      <c r="X65" s="1">
        <v>0.2</v>
      </c>
      <c r="Y65" s="1">
        <v>6.2</v>
      </c>
      <c r="Z65" s="1">
        <v>0.4</v>
      </c>
      <c r="AA65" s="1">
        <v>0</v>
      </c>
      <c r="AB65" s="20" t="s">
        <v>36</v>
      </c>
      <c r="AC65" s="1">
        <f t="shared" ref="AC65:AC68" si="32">Q65*G65</f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32</v>
      </c>
      <c r="C66" s="1">
        <v>46</v>
      </c>
      <c r="D66" s="1"/>
      <c r="E66" s="1">
        <v>7</v>
      </c>
      <c r="F66" s="1">
        <v>39</v>
      </c>
      <c r="G66" s="9">
        <v>0.41</v>
      </c>
      <c r="H66" s="1">
        <v>45</v>
      </c>
      <c r="I66" s="1" t="s">
        <v>33</v>
      </c>
      <c r="J66" s="1">
        <v>7</v>
      </c>
      <c r="K66" s="1">
        <f t="shared" si="17"/>
        <v>0</v>
      </c>
      <c r="L66" s="1"/>
      <c r="M66" s="1"/>
      <c r="N66" s="1"/>
      <c r="O66" s="1">
        <f t="shared" si="3"/>
        <v>1.4</v>
      </c>
      <c r="P66" s="5"/>
      <c r="Q66" s="5">
        <f t="shared" si="30"/>
        <v>0</v>
      </c>
      <c r="R66" s="5"/>
      <c r="S66" s="1"/>
      <c r="T66" s="1">
        <f t="shared" si="31"/>
        <v>27.857142857142858</v>
      </c>
      <c r="U66" s="1">
        <f t="shared" si="7"/>
        <v>27.857142857142858</v>
      </c>
      <c r="V66" s="1">
        <v>0.8</v>
      </c>
      <c r="W66" s="1">
        <v>0.6</v>
      </c>
      <c r="X66" s="1">
        <v>0.2</v>
      </c>
      <c r="Y66" s="1">
        <v>3.2</v>
      </c>
      <c r="Z66" s="1">
        <v>1.4</v>
      </c>
      <c r="AA66" s="1">
        <v>0</v>
      </c>
      <c r="AB66" s="20" t="s">
        <v>36</v>
      </c>
      <c r="AC66" s="1">
        <f t="shared" si="32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32</v>
      </c>
      <c r="C67" s="1">
        <v>27</v>
      </c>
      <c r="D67" s="1"/>
      <c r="E67" s="1">
        <v>7</v>
      </c>
      <c r="F67" s="1">
        <v>20</v>
      </c>
      <c r="G67" s="9">
        <v>0.28000000000000003</v>
      </c>
      <c r="H67" s="1">
        <v>45</v>
      </c>
      <c r="I67" s="1" t="s">
        <v>33</v>
      </c>
      <c r="J67" s="1">
        <v>7</v>
      </c>
      <c r="K67" s="1">
        <f t="shared" si="17"/>
        <v>0</v>
      </c>
      <c r="L67" s="1"/>
      <c r="M67" s="1"/>
      <c r="N67" s="1"/>
      <c r="O67" s="1">
        <f t="shared" si="3"/>
        <v>1.4</v>
      </c>
      <c r="P67" s="5"/>
      <c r="Q67" s="5">
        <f t="shared" si="30"/>
        <v>0</v>
      </c>
      <c r="R67" s="5">
        <v>16</v>
      </c>
      <c r="S67" s="1"/>
      <c r="T67" s="1">
        <f t="shared" si="31"/>
        <v>14.285714285714286</v>
      </c>
      <c r="U67" s="1">
        <f t="shared" si="7"/>
        <v>14.285714285714286</v>
      </c>
      <c r="V67" s="1">
        <v>0.6</v>
      </c>
      <c r="W67" s="1">
        <v>0.2</v>
      </c>
      <c r="X67" s="1">
        <v>0</v>
      </c>
      <c r="Y67" s="1">
        <v>0</v>
      </c>
      <c r="Z67" s="1">
        <v>1.4</v>
      </c>
      <c r="AA67" s="1">
        <v>0</v>
      </c>
      <c r="AB67" s="20" t="s">
        <v>36</v>
      </c>
      <c r="AC67" s="1">
        <f t="shared" si="32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32</v>
      </c>
      <c r="C68" s="1">
        <v>9</v>
      </c>
      <c r="D68" s="1">
        <v>60</v>
      </c>
      <c r="E68" s="1">
        <v>13</v>
      </c>
      <c r="F68" s="1">
        <v>53</v>
      </c>
      <c r="G68" s="9">
        <v>0.4</v>
      </c>
      <c r="H68" s="1">
        <v>45</v>
      </c>
      <c r="I68" s="1" t="s">
        <v>33</v>
      </c>
      <c r="J68" s="1">
        <v>16</v>
      </c>
      <c r="K68" s="1">
        <f t="shared" si="17"/>
        <v>-3</v>
      </c>
      <c r="L68" s="1"/>
      <c r="M68" s="1"/>
      <c r="N68" s="1"/>
      <c r="O68" s="1">
        <f t="shared" si="3"/>
        <v>2.6</v>
      </c>
      <c r="P68" s="5"/>
      <c r="Q68" s="26">
        <f t="shared" si="30"/>
        <v>0</v>
      </c>
      <c r="R68" s="5">
        <v>30</v>
      </c>
      <c r="S68" s="1"/>
      <c r="T68" s="1">
        <f t="shared" si="31"/>
        <v>20.384615384615383</v>
      </c>
      <c r="U68" s="1">
        <f t="shared" si="7"/>
        <v>20.384615384615383</v>
      </c>
      <c r="V68" s="1">
        <v>5.8</v>
      </c>
      <c r="W68" s="1">
        <v>3.2</v>
      </c>
      <c r="X68" s="1">
        <v>1.8</v>
      </c>
      <c r="Y68" s="1">
        <v>2.8</v>
      </c>
      <c r="Z68" s="1">
        <v>1.6</v>
      </c>
      <c r="AA68" s="1">
        <v>0</v>
      </c>
      <c r="AB68" s="1"/>
      <c r="AC68" s="1">
        <f t="shared" si="32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103</v>
      </c>
      <c r="B69" s="15" t="s">
        <v>32</v>
      </c>
      <c r="C69" s="15"/>
      <c r="D69" s="15"/>
      <c r="E69" s="15"/>
      <c r="F69" s="15"/>
      <c r="G69" s="16">
        <v>0</v>
      </c>
      <c r="H69" s="15">
        <v>120</v>
      </c>
      <c r="I69" s="15" t="s">
        <v>33</v>
      </c>
      <c r="J69" s="15"/>
      <c r="K69" s="15">
        <f t="shared" ref="K69:K97" si="33">E69-J69</f>
        <v>0</v>
      </c>
      <c r="L69" s="15"/>
      <c r="M69" s="15"/>
      <c r="N69" s="15"/>
      <c r="O69" s="15">
        <f t="shared" si="3"/>
        <v>0</v>
      </c>
      <c r="P69" s="17"/>
      <c r="Q69" s="17"/>
      <c r="R69" s="17"/>
      <c r="S69" s="15"/>
      <c r="T69" s="15" t="e">
        <f t="shared" si="9"/>
        <v>#DIV/0!</v>
      </c>
      <c r="U69" s="15" t="e">
        <f t="shared" si="7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 t="s">
        <v>56</v>
      </c>
      <c r="AC69" s="15">
        <f t="shared" si="10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32</v>
      </c>
      <c r="C70" s="1">
        <v>42</v>
      </c>
      <c r="D70" s="1"/>
      <c r="E70" s="1">
        <v>1</v>
      </c>
      <c r="F70" s="1">
        <v>41</v>
      </c>
      <c r="G70" s="9">
        <v>0.33</v>
      </c>
      <c r="H70" s="1" t="e">
        <v>#N/A</v>
      </c>
      <c r="I70" s="1" t="s">
        <v>33</v>
      </c>
      <c r="J70" s="1">
        <v>1</v>
      </c>
      <c r="K70" s="1">
        <f t="shared" si="33"/>
        <v>0</v>
      </c>
      <c r="L70" s="1"/>
      <c r="M70" s="1"/>
      <c r="N70" s="1"/>
      <c r="O70" s="1">
        <f t="shared" ref="O70:O97" si="34">E70/5</f>
        <v>0.2</v>
      </c>
      <c r="P70" s="5"/>
      <c r="Q70" s="5">
        <f>ROUND(P70,0)</f>
        <v>0</v>
      </c>
      <c r="R70" s="5"/>
      <c r="S70" s="1"/>
      <c r="T70" s="1">
        <f>(F70+Q70)/O70</f>
        <v>205</v>
      </c>
      <c r="U70" s="1">
        <f t="shared" ref="U70:U97" si="35">F70/O70</f>
        <v>205</v>
      </c>
      <c r="V70" s="1">
        <v>0.4</v>
      </c>
      <c r="W70" s="1">
        <v>0.4</v>
      </c>
      <c r="X70" s="1">
        <v>0.4</v>
      </c>
      <c r="Y70" s="1">
        <v>3.2</v>
      </c>
      <c r="Z70" s="1">
        <v>1.6</v>
      </c>
      <c r="AA70" s="1">
        <v>0</v>
      </c>
      <c r="AB70" s="20" t="s">
        <v>36</v>
      </c>
      <c r="AC70" s="1">
        <f>Q70*G70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105</v>
      </c>
      <c r="B71" s="15" t="s">
        <v>35</v>
      </c>
      <c r="C71" s="15"/>
      <c r="D71" s="15"/>
      <c r="E71" s="15"/>
      <c r="F71" s="15"/>
      <c r="G71" s="16">
        <v>0</v>
      </c>
      <c r="H71" s="15">
        <v>45</v>
      </c>
      <c r="I71" s="15" t="s">
        <v>33</v>
      </c>
      <c r="J71" s="15"/>
      <c r="K71" s="15">
        <f t="shared" si="33"/>
        <v>0</v>
      </c>
      <c r="L71" s="15"/>
      <c r="M71" s="15"/>
      <c r="N71" s="15"/>
      <c r="O71" s="15">
        <f t="shared" si="34"/>
        <v>0</v>
      </c>
      <c r="P71" s="17"/>
      <c r="Q71" s="17"/>
      <c r="R71" s="17"/>
      <c r="S71" s="15"/>
      <c r="T71" s="15" t="e">
        <f t="shared" ref="T71:T95" si="36">(F71+P71)/O71</f>
        <v>#DIV/0!</v>
      </c>
      <c r="U71" s="15" t="e">
        <f t="shared" si="35"/>
        <v>#DIV/0!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 t="s">
        <v>56</v>
      </c>
      <c r="AC71" s="15">
        <f t="shared" si="10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3" t="s">
        <v>106</v>
      </c>
      <c r="B72" s="23" t="s">
        <v>32</v>
      </c>
      <c r="C72" s="23"/>
      <c r="D72" s="23"/>
      <c r="E72" s="23"/>
      <c r="F72" s="23"/>
      <c r="G72" s="24">
        <v>0.33</v>
      </c>
      <c r="H72" s="23">
        <v>45</v>
      </c>
      <c r="I72" s="23" t="s">
        <v>33</v>
      </c>
      <c r="J72" s="23"/>
      <c r="K72" s="23">
        <f t="shared" si="33"/>
        <v>0</v>
      </c>
      <c r="L72" s="23"/>
      <c r="M72" s="23"/>
      <c r="N72" s="23"/>
      <c r="O72" s="23">
        <f t="shared" si="34"/>
        <v>0</v>
      </c>
      <c r="P72" s="25"/>
      <c r="Q72" s="5">
        <v>16</v>
      </c>
      <c r="R72" s="25">
        <v>16</v>
      </c>
      <c r="S72" s="23"/>
      <c r="T72" s="1" t="e">
        <f>(F72+Q72)/O72</f>
        <v>#DIV/0!</v>
      </c>
      <c r="U72" s="23" t="e">
        <f t="shared" si="35"/>
        <v>#DIV/0!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 t="s">
        <v>56</v>
      </c>
      <c r="AC72" s="1">
        <f>Q72*G72</f>
        <v>5.28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107</v>
      </c>
      <c r="B73" s="15" t="s">
        <v>35</v>
      </c>
      <c r="C73" s="15"/>
      <c r="D73" s="15"/>
      <c r="E73" s="15"/>
      <c r="F73" s="15"/>
      <c r="G73" s="16">
        <v>0</v>
      </c>
      <c r="H73" s="15">
        <v>45</v>
      </c>
      <c r="I73" s="15" t="s">
        <v>33</v>
      </c>
      <c r="J73" s="15"/>
      <c r="K73" s="15">
        <f t="shared" si="33"/>
        <v>0</v>
      </c>
      <c r="L73" s="15"/>
      <c r="M73" s="15"/>
      <c r="N73" s="15"/>
      <c r="O73" s="15">
        <f t="shared" si="34"/>
        <v>0</v>
      </c>
      <c r="P73" s="17"/>
      <c r="Q73" s="17"/>
      <c r="R73" s="17"/>
      <c r="S73" s="15"/>
      <c r="T73" s="15" t="e">
        <f t="shared" si="36"/>
        <v>#DIV/0!</v>
      </c>
      <c r="U73" s="15" t="e">
        <f t="shared" si="35"/>
        <v>#DIV/0!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 t="s">
        <v>56</v>
      </c>
      <c r="AC73" s="15">
        <f t="shared" ref="AC73:AC95" si="37">P73*G73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32</v>
      </c>
      <c r="C74" s="1">
        <v>54</v>
      </c>
      <c r="D74" s="1"/>
      <c r="E74" s="1">
        <v>14</v>
      </c>
      <c r="F74" s="1">
        <v>36</v>
      </c>
      <c r="G74" s="9">
        <v>0.33</v>
      </c>
      <c r="H74" s="1">
        <v>45</v>
      </c>
      <c r="I74" s="1" t="s">
        <v>33</v>
      </c>
      <c r="J74" s="1">
        <v>14</v>
      </c>
      <c r="K74" s="1">
        <f t="shared" si="33"/>
        <v>0</v>
      </c>
      <c r="L74" s="1"/>
      <c r="M74" s="1"/>
      <c r="N74" s="1"/>
      <c r="O74" s="1">
        <f t="shared" si="34"/>
        <v>2.8</v>
      </c>
      <c r="P74" s="5"/>
      <c r="Q74" s="5">
        <f t="shared" ref="Q74:Q75" si="38">ROUND(P74,0)</f>
        <v>0</v>
      </c>
      <c r="R74" s="5">
        <v>24</v>
      </c>
      <c r="S74" s="1"/>
      <c r="T74" s="1">
        <f t="shared" ref="T74:T76" si="39">(F74+Q74)/O74</f>
        <v>12.857142857142858</v>
      </c>
      <c r="U74" s="1">
        <f t="shared" si="35"/>
        <v>12.857142857142858</v>
      </c>
      <c r="V74" s="1">
        <v>1.4</v>
      </c>
      <c r="W74" s="1">
        <v>2.2000000000000002</v>
      </c>
      <c r="X74" s="1">
        <v>0.8</v>
      </c>
      <c r="Y74" s="1">
        <v>7.8</v>
      </c>
      <c r="Z74" s="1">
        <v>0.4</v>
      </c>
      <c r="AA74" s="1">
        <v>0</v>
      </c>
      <c r="AB74" s="20" t="s">
        <v>36</v>
      </c>
      <c r="AC74" s="1">
        <f t="shared" ref="AC74:AC76" si="40">Q74*G74</f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35</v>
      </c>
      <c r="C75" s="1">
        <v>3.8940000000000001</v>
      </c>
      <c r="D75" s="1">
        <v>10.477</v>
      </c>
      <c r="E75" s="1">
        <v>3.8940000000000001</v>
      </c>
      <c r="F75" s="1">
        <v>10.477</v>
      </c>
      <c r="G75" s="9">
        <v>1</v>
      </c>
      <c r="H75" s="1">
        <v>45</v>
      </c>
      <c r="I75" s="1" t="s">
        <v>33</v>
      </c>
      <c r="J75" s="1">
        <v>4.7510000000000003</v>
      </c>
      <c r="K75" s="1">
        <f t="shared" si="33"/>
        <v>-0.85700000000000021</v>
      </c>
      <c r="L75" s="1"/>
      <c r="M75" s="1"/>
      <c r="N75" s="1"/>
      <c r="O75" s="1">
        <f t="shared" si="34"/>
        <v>0.77880000000000005</v>
      </c>
      <c r="P75" s="5"/>
      <c r="Q75" s="5">
        <f t="shared" si="38"/>
        <v>0</v>
      </c>
      <c r="R75" s="5"/>
      <c r="S75" s="1"/>
      <c r="T75" s="1">
        <f t="shared" si="39"/>
        <v>13.452747817154597</v>
      </c>
      <c r="U75" s="1">
        <f t="shared" si="35"/>
        <v>13.452747817154597</v>
      </c>
      <c r="V75" s="1">
        <v>0.39240000000000003</v>
      </c>
      <c r="W75" s="1">
        <v>0.40160000000000001</v>
      </c>
      <c r="X75" s="1">
        <v>0.26200000000000001</v>
      </c>
      <c r="Y75" s="1">
        <v>3.3889999999999998</v>
      </c>
      <c r="Z75" s="1">
        <v>0.1968</v>
      </c>
      <c r="AA75" s="1">
        <v>0</v>
      </c>
      <c r="AB75" s="1"/>
      <c r="AC75" s="1">
        <f t="shared" si="40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3" t="s">
        <v>110</v>
      </c>
      <c r="B76" s="23" t="s">
        <v>32</v>
      </c>
      <c r="C76" s="23"/>
      <c r="D76" s="23"/>
      <c r="E76" s="23"/>
      <c r="F76" s="23"/>
      <c r="G76" s="24">
        <v>0.33</v>
      </c>
      <c r="H76" s="23">
        <v>45</v>
      </c>
      <c r="I76" s="23" t="s">
        <v>33</v>
      </c>
      <c r="J76" s="23"/>
      <c r="K76" s="23">
        <f t="shared" si="33"/>
        <v>0</v>
      </c>
      <c r="L76" s="23"/>
      <c r="M76" s="23"/>
      <c r="N76" s="23"/>
      <c r="O76" s="23">
        <f t="shared" si="34"/>
        <v>0</v>
      </c>
      <c r="P76" s="25"/>
      <c r="Q76" s="5">
        <v>16</v>
      </c>
      <c r="R76" s="25">
        <v>16</v>
      </c>
      <c r="S76" s="23"/>
      <c r="T76" s="1" t="e">
        <f t="shared" si="39"/>
        <v>#DIV/0!</v>
      </c>
      <c r="U76" s="23" t="e">
        <f t="shared" si="35"/>
        <v>#DIV/0!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 t="s">
        <v>56</v>
      </c>
      <c r="AC76" s="1">
        <f t="shared" si="40"/>
        <v>5.28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111</v>
      </c>
      <c r="B77" s="15" t="s">
        <v>35</v>
      </c>
      <c r="C77" s="15"/>
      <c r="D77" s="15"/>
      <c r="E77" s="15"/>
      <c r="F77" s="15"/>
      <c r="G77" s="16">
        <v>0</v>
      </c>
      <c r="H77" s="15">
        <v>45</v>
      </c>
      <c r="I77" s="15" t="s">
        <v>33</v>
      </c>
      <c r="J77" s="15"/>
      <c r="K77" s="15">
        <f t="shared" si="33"/>
        <v>0</v>
      </c>
      <c r="L77" s="15"/>
      <c r="M77" s="15"/>
      <c r="N77" s="15"/>
      <c r="O77" s="15">
        <f t="shared" si="34"/>
        <v>0</v>
      </c>
      <c r="P77" s="17"/>
      <c r="Q77" s="17"/>
      <c r="R77" s="17"/>
      <c r="S77" s="15"/>
      <c r="T77" s="15" t="e">
        <f t="shared" si="36"/>
        <v>#DIV/0!</v>
      </c>
      <c r="U77" s="15" t="e">
        <f t="shared" si="35"/>
        <v>#DIV/0!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 t="s">
        <v>56</v>
      </c>
      <c r="AC77" s="15">
        <f t="shared" si="37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112</v>
      </c>
      <c r="B78" s="15" t="s">
        <v>32</v>
      </c>
      <c r="C78" s="15"/>
      <c r="D78" s="15"/>
      <c r="E78" s="15"/>
      <c r="F78" s="15"/>
      <c r="G78" s="16">
        <v>0</v>
      </c>
      <c r="H78" s="15" t="e">
        <v>#N/A</v>
      </c>
      <c r="I78" s="15" t="s">
        <v>33</v>
      </c>
      <c r="J78" s="15"/>
      <c r="K78" s="15">
        <f t="shared" si="33"/>
        <v>0</v>
      </c>
      <c r="L78" s="15"/>
      <c r="M78" s="15"/>
      <c r="N78" s="15"/>
      <c r="O78" s="15">
        <f t="shared" si="34"/>
        <v>0</v>
      </c>
      <c r="P78" s="17"/>
      <c r="Q78" s="17"/>
      <c r="R78" s="17"/>
      <c r="S78" s="15"/>
      <c r="T78" s="15" t="e">
        <f t="shared" si="36"/>
        <v>#DIV/0!</v>
      </c>
      <c r="U78" s="15" t="e">
        <f t="shared" si="35"/>
        <v>#DIV/0!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 t="s">
        <v>66</v>
      </c>
      <c r="AC78" s="15">
        <f t="shared" si="37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5" t="s">
        <v>113</v>
      </c>
      <c r="B79" s="15" t="s">
        <v>35</v>
      </c>
      <c r="C79" s="15"/>
      <c r="D79" s="15"/>
      <c r="E79" s="15"/>
      <c r="F79" s="15"/>
      <c r="G79" s="16">
        <v>0</v>
      </c>
      <c r="H79" s="15" t="e">
        <v>#N/A</v>
      </c>
      <c r="I79" s="15" t="s">
        <v>33</v>
      </c>
      <c r="J79" s="15"/>
      <c r="K79" s="15">
        <f t="shared" si="33"/>
        <v>0</v>
      </c>
      <c r="L79" s="15"/>
      <c r="M79" s="15"/>
      <c r="N79" s="15"/>
      <c r="O79" s="15">
        <f t="shared" si="34"/>
        <v>0</v>
      </c>
      <c r="P79" s="17"/>
      <c r="Q79" s="17"/>
      <c r="R79" s="17"/>
      <c r="S79" s="15"/>
      <c r="T79" s="15" t="e">
        <f t="shared" si="36"/>
        <v>#DIV/0!</v>
      </c>
      <c r="U79" s="15" t="e">
        <f t="shared" si="35"/>
        <v>#DIV/0!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 t="s">
        <v>66</v>
      </c>
      <c r="AC79" s="15">
        <f t="shared" si="37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5" t="s">
        <v>114</v>
      </c>
      <c r="B80" s="15" t="s">
        <v>32</v>
      </c>
      <c r="C80" s="15"/>
      <c r="D80" s="15"/>
      <c r="E80" s="15"/>
      <c r="F80" s="15"/>
      <c r="G80" s="16">
        <v>0</v>
      </c>
      <c r="H80" s="15">
        <v>45</v>
      </c>
      <c r="I80" s="15" t="s">
        <v>33</v>
      </c>
      <c r="J80" s="15"/>
      <c r="K80" s="15">
        <f t="shared" si="33"/>
        <v>0</v>
      </c>
      <c r="L80" s="15"/>
      <c r="M80" s="15"/>
      <c r="N80" s="15"/>
      <c r="O80" s="15">
        <f t="shared" si="34"/>
        <v>0</v>
      </c>
      <c r="P80" s="17"/>
      <c r="Q80" s="17"/>
      <c r="R80" s="17"/>
      <c r="S80" s="15"/>
      <c r="T80" s="15" t="e">
        <f t="shared" si="36"/>
        <v>#DIV/0!</v>
      </c>
      <c r="U80" s="15" t="e">
        <f t="shared" si="35"/>
        <v>#DIV/0!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 t="s">
        <v>56</v>
      </c>
      <c r="AC80" s="15">
        <f t="shared" si="37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5" t="s">
        <v>115</v>
      </c>
      <c r="B81" s="15" t="s">
        <v>32</v>
      </c>
      <c r="C81" s="15"/>
      <c r="D81" s="15"/>
      <c r="E81" s="15"/>
      <c r="F81" s="15"/>
      <c r="G81" s="16">
        <v>0</v>
      </c>
      <c r="H81" s="15">
        <v>45</v>
      </c>
      <c r="I81" s="15" t="s">
        <v>33</v>
      </c>
      <c r="J81" s="15"/>
      <c r="K81" s="15">
        <f t="shared" si="33"/>
        <v>0</v>
      </c>
      <c r="L81" s="15"/>
      <c r="M81" s="15"/>
      <c r="N81" s="15"/>
      <c r="O81" s="15">
        <f t="shared" si="34"/>
        <v>0</v>
      </c>
      <c r="P81" s="17"/>
      <c r="Q81" s="17"/>
      <c r="R81" s="17"/>
      <c r="S81" s="15"/>
      <c r="T81" s="15" t="e">
        <f t="shared" si="36"/>
        <v>#DIV/0!</v>
      </c>
      <c r="U81" s="15" t="e">
        <f t="shared" si="35"/>
        <v>#DIV/0!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 t="s">
        <v>56</v>
      </c>
      <c r="AC81" s="15">
        <f t="shared" si="37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32</v>
      </c>
      <c r="C82" s="1">
        <v>21</v>
      </c>
      <c r="D82" s="1"/>
      <c r="E82" s="1">
        <v>3</v>
      </c>
      <c r="F82" s="1">
        <v>16</v>
      </c>
      <c r="G82" s="9">
        <v>0.33</v>
      </c>
      <c r="H82" s="1">
        <v>45</v>
      </c>
      <c r="I82" s="1" t="s">
        <v>33</v>
      </c>
      <c r="J82" s="1">
        <v>3</v>
      </c>
      <c r="K82" s="1">
        <f t="shared" si="33"/>
        <v>0</v>
      </c>
      <c r="L82" s="1"/>
      <c r="M82" s="1"/>
      <c r="N82" s="1"/>
      <c r="O82" s="1">
        <f t="shared" si="34"/>
        <v>0.6</v>
      </c>
      <c r="P82" s="5"/>
      <c r="Q82" s="5">
        <f t="shared" ref="Q82:Q83" si="41">ROUND(P82,0)</f>
        <v>0</v>
      </c>
      <c r="R82" s="5"/>
      <c r="S82" s="1"/>
      <c r="T82" s="1">
        <f t="shared" ref="T82:T83" si="42">(F82+Q82)/O82</f>
        <v>26.666666666666668</v>
      </c>
      <c r="U82" s="1">
        <f t="shared" si="35"/>
        <v>26.666666666666668</v>
      </c>
      <c r="V82" s="1">
        <v>0.8</v>
      </c>
      <c r="W82" s="1">
        <v>0.2</v>
      </c>
      <c r="X82" s="1">
        <v>0</v>
      </c>
      <c r="Y82" s="1">
        <v>3.2</v>
      </c>
      <c r="Z82" s="1">
        <v>1.6</v>
      </c>
      <c r="AA82" s="1">
        <v>0</v>
      </c>
      <c r="AB82" s="20" t="s">
        <v>36</v>
      </c>
      <c r="AC82" s="1">
        <f t="shared" ref="AC82:AC83" si="43">Q82*G82</f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117</v>
      </c>
      <c r="B83" s="1" t="s">
        <v>32</v>
      </c>
      <c r="C83" s="1">
        <v>31</v>
      </c>
      <c r="D83" s="1"/>
      <c r="E83" s="1">
        <v>27</v>
      </c>
      <c r="F83" s="1">
        <v>4</v>
      </c>
      <c r="G83" s="9">
        <v>0.36</v>
      </c>
      <c r="H83" s="1">
        <v>45</v>
      </c>
      <c r="I83" s="1" t="s">
        <v>33</v>
      </c>
      <c r="J83" s="1">
        <v>27</v>
      </c>
      <c r="K83" s="1">
        <f t="shared" si="33"/>
        <v>0</v>
      </c>
      <c r="L83" s="1"/>
      <c r="M83" s="1"/>
      <c r="N83" s="1"/>
      <c r="O83" s="1">
        <f t="shared" si="34"/>
        <v>5.4</v>
      </c>
      <c r="P83" s="5">
        <f>8*O83-F83</f>
        <v>39.200000000000003</v>
      </c>
      <c r="Q83" s="26">
        <f t="shared" si="41"/>
        <v>39</v>
      </c>
      <c r="R83" s="5">
        <v>45</v>
      </c>
      <c r="S83" s="1"/>
      <c r="T83" s="1">
        <f t="shared" si="42"/>
        <v>7.9629629629629628</v>
      </c>
      <c r="U83" s="1">
        <f t="shared" si="35"/>
        <v>0.7407407407407407</v>
      </c>
      <c r="V83" s="1">
        <v>0</v>
      </c>
      <c r="W83" s="1">
        <v>0.2</v>
      </c>
      <c r="X83" s="1">
        <v>1.2</v>
      </c>
      <c r="Y83" s="1">
        <v>4.4000000000000004</v>
      </c>
      <c r="Z83" s="1">
        <v>1.2</v>
      </c>
      <c r="AA83" s="1">
        <v>0</v>
      </c>
      <c r="AB83" s="1"/>
      <c r="AC83" s="1">
        <f t="shared" si="43"/>
        <v>14.04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5" t="s">
        <v>118</v>
      </c>
      <c r="B84" s="15" t="s">
        <v>32</v>
      </c>
      <c r="C84" s="15"/>
      <c r="D84" s="15"/>
      <c r="E84" s="15"/>
      <c r="F84" s="15"/>
      <c r="G84" s="16">
        <v>0</v>
      </c>
      <c r="H84" s="15">
        <v>60</v>
      </c>
      <c r="I84" s="15" t="s">
        <v>33</v>
      </c>
      <c r="J84" s="15"/>
      <c r="K84" s="15">
        <f t="shared" si="33"/>
        <v>0</v>
      </c>
      <c r="L84" s="15"/>
      <c r="M84" s="15"/>
      <c r="N84" s="15"/>
      <c r="O84" s="15">
        <f t="shared" si="34"/>
        <v>0</v>
      </c>
      <c r="P84" s="17"/>
      <c r="Q84" s="17"/>
      <c r="R84" s="17"/>
      <c r="S84" s="15"/>
      <c r="T84" s="15" t="e">
        <f t="shared" si="36"/>
        <v>#DIV/0!</v>
      </c>
      <c r="U84" s="15" t="e">
        <f t="shared" si="35"/>
        <v>#DIV/0!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 t="s">
        <v>56</v>
      </c>
      <c r="AC84" s="15">
        <f t="shared" si="37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119</v>
      </c>
      <c r="B85" s="15" t="s">
        <v>32</v>
      </c>
      <c r="C85" s="15"/>
      <c r="D85" s="15"/>
      <c r="E85" s="15"/>
      <c r="F85" s="15"/>
      <c r="G85" s="16">
        <v>0</v>
      </c>
      <c r="H85" s="15">
        <v>60</v>
      </c>
      <c r="I85" s="15" t="s">
        <v>33</v>
      </c>
      <c r="J85" s="15"/>
      <c r="K85" s="15">
        <f t="shared" si="33"/>
        <v>0</v>
      </c>
      <c r="L85" s="15"/>
      <c r="M85" s="15"/>
      <c r="N85" s="15"/>
      <c r="O85" s="15">
        <f t="shared" si="34"/>
        <v>0</v>
      </c>
      <c r="P85" s="17"/>
      <c r="Q85" s="17"/>
      <c r="R85" s="17"/>
      <c r="S85" s="15"/>
      <c r="T85" s="15" t="e">
        <f t="shared" si="36"/>
        <v>#DIV/0!</v>
      </c>
      <c r="U85" s="15" t="e">
        <f t="shared" si="35"/>
        <v>#DIV/0!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 t="s">
        <v>56</v>
      </c>
      <c r="AC85" s="15">
        <f t="shared" si="37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120</v>
      </c>
      <c r="B86" s="15" t="s">
        <v>32</v>
      </c>
      <c r="C86" s="15"/>
      <c r="D86" s="15"/>
      <c r="E86" s="15"/>
      <c r="F86" s="15"/>
      <c r="G86" s="16">
        <v>0</v>
      </c>
      <c r="H86" s="15">
        <v>60</v>
      </c>
      <c r="I86" s="15" t="s">
        <v>33</v>
      </c>
      <c r="J86" s="15"/>
      <c r="K86" s="15">
        <f t="shared" si="33"/>
        <v>0</v>
      </c>
      <c r="L86" s="15"/>
      <c r="M86" s="15"/>
      <c r="N86" s="15"/>
      <c r="O86" s="15">
        <f t="shared" si="34"/>
        <v>0</v>
      </c>
      <c r="P86" s="17"/>
      <c r="Q86" s="17"/>
      <c r="R86" s="17"/>
      <c r="S86" s="15"/>
      <c r="T86" s="15" t="e">
        <f t="shared" si="36"/>
        <v>#DIV/0!</v>
      </c>
      <c r="U86" s="15" t="e">
        <f t="shared" si="35"/>
        <v>#DIV/0!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 t="s">
        <v>56</v>
      </c>
      <c r="AC86" s="15">
        <f t="shared" si="37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121</v>
      </c>
      <c r="B87" s="1" t="s">
        <v>35</v>
      </c>
      <c r="C87" s="1"/>
      <c r="D87" s="1">
        <v>42.268999999999998</v>
      </c>
      <c r="E87" s="1">
        <v>8.4469999999999992</v>
      </c>
      <c r="F87" s="1">
        <v>33.822000000000003</v>
      </c>
      <c r="G87" s="9">
        <v>1</v>
      </c>
      <c r="H87" s="1">
        <v>45</v>
      </c>
      <c r="I87" s="1" t="s">
        <v>46</v>
      </c>
      <c r="J87" s="1">
        <v>23</v>
      </c>
      <c r="K87" s="1">
        <f t="shared" si="33"/>
        <v>-14.553000000000001</v>
      </c>
      <c r="L87" s="1"/>
      <c r="M87" s="1"/>
      <c r="N87" s="1"/>
      <c r="O87" s="1">
        <f t="shared" si="34"/>
        <v>1.6893999999999998</v>
      </c>
      <c r="P87" s="5"/>
      <c r="Q87" s="26">
        <f>ROUND(P87,0)</f>
        <v>0</v>
      </c>
      <c r="R87" s="5">
        <v>20</v>
      </c>
      <c r="S87" s="1"/>
      <c r="T87" s="1">
        <f>(F87+Q87)/O87</f>
        <v>20.020125488339058</v>
      </c>
      <c r="U87" s="1">
        <f t="shared" si="35"/>
        <v>20.020125488339058</v>
      </c>
      <c r="V87" s="1">
        <v>3.3626</v>
      </c>
      <c r="W87" s="1">
        <v>0</v>
      </c>
      <c r="X87" s="1">
        <v>0</v>
      </c>
      <c r="Y87" s="1">
        <v>0</v>
      </c>
      <c r="Z87" s="1">
        <v>3.8016000000000001</v>
      </c>
      <c r="AA87" s="1">
        <v>0</v>
      </c>
      <c r="AB87" s="1"/>
      <c r="AC87" s="1">
        <f>Q87*G87</f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122</v>
      </c>
      <c r="B88" s="15" t="s">
        <v>32</v>
      </c>
      <c r="C88" s="15"/>
      <c r="D88" s="15"/>
      <c r="E88" s="15"/>
      <c r="F88" s="15"/>
      <c r="G88" s="16">
        <v>0</v>
      </c>
      <c r="H88" s="15">
        <v>60</v>
      </c>
      <c r="I88" s="15" t="s">
        <v>33</v>
      </c>
      <c r="J88" s="15"/>
      <c r="K88" s="15">
        <f t="shared" si="33"/>
        <v>0</v>
      </c>
      <c r="L88" s="15"/>
      <c r="M88" s="15"/>
      <c r="N88" s="15"/>
      <c r="O88" s="15">
        <f t="shared" si="34"/>
        <v>0</v>
      </c>
      <c r="P88" s="17"/>
      <c r="Q88" s="17"/>
      <c r="R88" s="17"/>
      <c r="S88" s="15"/>
      <c r="T88" s="15" t="e">
        <f t="shared" si="36"/>
        <v>#DIV/0!</v>
      </c>
      <c r="U88" s="15" t="e">
        <f t="shared" si="35"/>
        <v>#DIV/0!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 t="s">
        <v>56</v>
      </c>
      <c r="AC88" s="15">
        <f t="shared" si="37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5" t="s">
        <v>123</v>
      </c>
      <c r="B89" s="15" t="s">
        <v>32</v>
      </c>
      <c r="C89" s="15"/>
      <c r="D89" s="15"/>
      <c r="E89" s="15"/>
      <c r="F89" s="15"/>
      <c r="G89" s="16">
        <v>0</v>
      </c>
      <c r="H89" s="15" t="e">
        <v>#N/A</v>
      </c>
      <c r="I89" s="15" t="s">
        <v>33</v>
      </c>
      <c r="J89" s="15"/>
      <c r="K89" s="15">
        <f t="shared" si="33"/>
        <v>0</v>
      </c>
      <c r="L89" s="15"/>
      <c r="M89" s="15"/>
      <c r="N89" s="15"/>
      <c r="O89" s="15">
        <f t="shared" si="34"/>
        <v>0</v>
      </c>
      <c r="P89" s="17"/>
      <c r="Q89" s="17"/>
      <c r="R89" s="17"/>
      <c r="S89" s="15"/>
      <c r="T89" s="15" t="e">
        <f t="shared" si="36"/>
        <v>#DIV/0!</v>
      </c>
      <c r="U89" s="15" t="e">
        <f t="shared" si="35"/>
        <v>#DIV/0!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 t="s">
        <v>56</v>
      </c>
      <c r="AC89" s="15">
        <f t="shared" si="37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5" t="s">
        <v>124</v>
      </c>
      <c r="B90" s="15" t="s">
        <v>35</v>
      </c>
      <c r="C90" s="15"/>
      <c r="D90" s="15"/>
      <c r="E90" s="15"/>
      <c r="F90" s="15"/>
      <c r="G90" s="16">
        <v>0</v>
      </c>
      <c r="H90" s="15">
        <v>60</v>
      </c>
      <c r="I90" s="15" t="s">
        <v>46</v>
      </c>
      <c r="J90" s="15"/>
      <c r="K90" s="15">
        <f t="shared" si="33"/>
        <v>0</v>
      </c>
      <c r="L90" s="15"/>
      <c r="M90" s="15"/>
      <c r="N90" s="15"/>
      <c r="O90" s="15">
        <f t="shared" si="34"/>
        <v>0</v>
      </c>
      <c r="P90" s="17"/>
      <c r="Q90" s="17"/>
      <c r="R90" s="17"/>
      <c r="S90" s="15"/>
      <c r="T90" s="15" t="e">
        <f t="shared" si="36"/>
        <v>#DIV/0!</v>
      </c>
      <c r="U90" s="15" t="e">
        <f t="shared" si="35"/>
        <v>#DIV/0!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 t="s">
        <v>56</v>
      </c>
      <c r="AC90" s="15">
        <f t="shared" si="37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5" t="s">
        <v>125</v>
      </c>
      <c r="B91" s="15" t="s">
        <v>35</v>
      </c>
      <c r="C91" s="15"/>
      <c r="D91" s="15"/>
      <c r="E91" s="15"/>
      <c r="F91" s="15"/>
      <c r="G91" s="16">
        <v>0</v>
      </c>
      <c r="H91" s="15">
        <v>60</v>
      </c>
      <c r="I91" s="15" t="s">
        <v>46</v>
      </c>
      <c r="J91" s="15"/>
      <c r="K91" s="15">
        <f t="shared" si="33"/>
        <v>0</v>
      </c>
      <c r="L91" s="15"/>
      <c r="M91" s="15"/>
      <c r="N91" s="15"/>
      <c r="O91" s="15">
        <f t="shared" si="34"/>
        <v>0</v>
      </c>
      <c r="P91" s="17"/>
      <c r="Q91" s="17"/>
      <c r="R91" s="17"/>
      <c r="S91" s="15"/>
      <c r="T91" s="15" t="e">
        <f t="shared" si="36"/>
        <v>#DIV/0!</v>
      </c>
      <c r="U91" s="15" t="e">
        <f t="shared" si="35"/>
        <v>#DIV/0!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 t="s">
        <v>56</v>
      </c>
      <c r="AC91" s="15">
        <f t="shared" si="37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5" t="s">
        <v>126</v>
      </c>
      <c r="B92" s="15" t="s">
        <v>35</v>
      </c>
      <c r="C92" s="15"/>
      <c r="D92" s="15"/>
      <c r="E92" s="15"/>
      <c r="F92" s="15"/>
      <c r="G92" s="16">
        <v>0</v>
      </c>
      <c r="H92" s="15">
        <v>60</v>
      </c>
      <c r="I92" s="15" t="s">
        <v>38</v>
      </c>
      <c r="J92" s="15"/>
      <c r="K92" s="15">
        <f t="shared" si="33"/>
        <v>0</v>
      </c>
      <c r="L92" s="15"/>
      <c r="M92" s="15"/>
      <c r="N92" s="15"/>
      <c r="O92" s="15">
        <f t="shared" si="34"/>
        <v>0</v>
      </c>
      <c r="P92" s="17"/>
      <c r="Q92" s="17"/>
      <c r="R92" s="17"/>
      <c r="S92" s="15"/>
      <c r="T92" s="15" t="e">
        <f t="shared" si="36"/>
        <v>#DIV/0!</v>
      </c>
      <c r="U92" s="15" t="e">
        <f t="shared" si="35"/>
        <v>#DIV/0!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 t="s">
        <v>56</v>
      </c>
      <c r="AC92" s="15">
        <f t="shared" si="37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127</v>
      </c>
      <c r="B93" s="1" t="s">
        <v>32</v>
      </c>
      <c r="C93" s="1">
        <v>72</v>
      </c>
      <c r="D93" s="1"/>
      <c r="E93" s="1">
        <v>13</v>
      </c>
      <c r="F93" s="1">
        <v>55</v>
      </c>
      <c r="G93" s="9">
        <v>0.33</v>
      </c>
      <c r="H93" s="1" t="e">
        <v>#N/A</v>
      </c>
      <c r="I93" s="1" t="s">
        <v>33</v>
      </c>
      <c r="J93" s="1">
        <v>12</v>
      </c>
      <c r="K93" s="1">
        <f t="shared" si="33"/>
        <v>1</v>
      </c>
      <c r="L93" s="1"/>
      <c r="M93" s="1"/>
      <c r="N93" s="1"/>
      <c r="O93" s="1">
        <f t="shared" si="34"/>
        <v>2.6</v>
      </c>
      <c r="P93" s="5"/>
      <c r="Q93" s="5">
        <f t="shared" ref="Q93:Q94" si="44">ROUND(P93,0)</f>
        <v>0</v>
      </c>
      <c r="R93" s="5"/>
      <c r="S93" s="1"/>
      <c r="T93" s="1">
        <f t="shared" ref="T93:T94" si="45">(F93+Q93)/O93</f>
        <v>21.153846153846153</v>
      </c>
      <c r="U93" s="1">
        <f t="shared" si="35"/>
        <v>21.153846153846153</v>
      </c>
      <c r="V93" s="1">
        <v>4.5999999999999996</v>
      </c>
      <c r="W93" s="1">
        <v>2</v>
      </c>
      <c r="X93" s="1">
        <v>4.8</v>
      </c>
      <c r="Y93" s="1">
        <v>10.6</v>
      </c>
      <c r="Z93" s="1">
        <v>0</v>
      </c>
      <c r="AA93" s="1">
        <v>0</v>
      </c>
      <c r="AB93" s="20" t="s">
        <v>36</v>
      </c>
      <c r="AC93" s="1">
        <f t="shared" ref="AC93:AC94" si="46">Q93*G93</f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32</v>
      </c>
      <c r="C94" s="1">
        <v>50</v>
      </c>
      <c r="D94" s="1"/>
      <c r="E94" s="1">
        <v>13</v>
      </c>
      <c r="F94" s="1">
        <v>36</v>
      </c>
      <c r="G94" s="9">
        <v>0.18</v>
      </c>
      <c r="H94" s="1">
        <v>45</v>
      </c>
      <c r="I94" s="1" t="s">
        <v>33</v>
      </c>
      <c r="J94" s="1">
        <v>13</v>
      </c>
      <c r="K94" s="1">
        <f t="shared" si="33"/>
        <v>0</v>
      </c>
      <c r="L94" s="1"/>
      <c r="M94" s="1"/>
      <c r="N94" s="1"/>
      <c r="O94" s="1">
        <f t="shared" si="34"/>
        <v>2.6</v>
      </c>
      <c r="P94" s="5"/>
      <c r="Q94" s="5">
        <f t="shared" si="44"/>
        <v>0</v>
      </c>
      <c r="R94" s="5"/>
      <c r="S94" s="1"/>
      <c r="T94" s="1">
        <f t="shared" si="45"/>
        <v>13.846153846153845</v>
      </c>
      <c r="U94" s="1">
        <f t="shared" si="35"/>
        <v>13.846153846153845</v>
      </c>
      <c r="V94" s="1">
        <v>1.2</v>
      </c>
      <c r="W94" s="1">
        <v>0.4</v>
      </c>
      <c r="X94" s="1">
        <v>0.4</v>
      </c>
      <c r="Y94" s="1">
        <v>9</v>
      </c>
      <c r="Z94" s="1">
        <v>2</v>
      </c>
      <c r="AA94" s="1">
        <v>0</v>
      </c>
      <c r="AB94" s="20" t="s">
        <v>36</v>
      </c>
      <c r="AC94" s="1">
        <f t="shared" si="46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5" t="s">
        <v>129</v>
      </c>
      <c r="B95" s="15" t="s">
        <v>35</v>
      </c>
      <c r="C95" s="15"/>
      <c r="D95" s="15"/>
      <c r="E95" s="15"/>
      <c r="F95" s="15"/>
      <c r="G95" s="16">
        <v>0</v>
      </c>
      <c r="H95" s="15">
        <v>45</v>
      </c>
      <c r="I95" s="15" t="s">
        <v>33</v>
      </c>
      <c r="J95" s="15"/>
      <c r="K95" s="15">
        <f t="shared" si="33"/>
        <v>0</v>
      </c>
      <c r="L95" s="15"/>
      <c r="M95" s="15"/>
      <c r="N95" s="15"/>
      <c r="O95" s="15">
        <f t="shared" si="34"/>
        <v>0</v>
      </c>
      <c r="P95" s="17"/>
      <c r="Q95" s="17"/>
      <c r="R95" s="17"/>
      <c r="S95" s="15"/>
      <c r="T95" s="15" t="e">
        <f t="shared" si="36"/>
        <v>#DIV/0!</v>
      </c>
      <c r="U95" s="15" t="e">
        <f t="shared" si="35"/>
        <v>#DIV/0!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 t="s">
        <v>56</v>
      </c>
      <c r="AC95" s="15">
        <f t="shared" si="37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130</v>
      </c>
      <c r="B96" s="1" t="s">
        <v>35</v>
      </c>
      <c r="C96" s="1">
        <v>30.138999999999999</v>
      </c>
      <c r="D96" s="1">
        <v>64.454999999999998</v>
      </c>
      <c r="E96" s="19">
        <f>33.619+E24</f>
        <v>38.266999999999996</v>
      </c>
      <c r="F96" s="1">
        <v>55.356999999999999</v>
      </c>
      <c r="G96" s="9">
        <v>1</v>
      </c>
      <c r="H96" s="1">
        <v>45</v>
      </c>
      <c r="I96" s="1" t="s">
        <v>33</v>
      </c>
      <c r="J96" s="1">
        <v>29</v>
      </c>
      <c r="K96" s="1">
        <f t="shared" si="33"/>
        <v>9.2669999999999959</v>
      </c>
      <c r="L96" s="1"/>
      <c r="M96" s="1"/>
      <c r="N96" s="1"/>
      <c r="O96" s="1">
        <f t="shared" si="34"/>
        <v>7.6533999999999995</v>
      </c>
      <c r="P96" s="5">
        <f t="shared" ref="P96" si="47">11.5*O96-F96</f>
        <v>32.6571</v>
      </c>
      <c r="Q96" s="5">
        <f t="shared" ref="Q96" si="48">ROUND(P96,0)</f>
        <v>33</v>
      </c>
      <c r="R96" s="5"/>
      <c r="S96" s="1"/>
      <c r="T96" s="1">
        <f t="shared" ref="T96:T97" si="49">(F96+Q96)/O96</f>
        <v>11.544803616693235</v>
      </c>
      <c r="U96" s="1">
        <f t="shared" si="35"/>
        <v>7.2329944861107487</v>
      </c>
      <c r="V96" s="1">
        <v>7.0046000000000008</v>
      </c>
      <c r="W96" s="1">
        <v>5.3057999999999996</v>
      </c>
      <c r="X96" s="1">
        <v>0</v>
      </c>
      <c r="Y96" s="1">
        <v>0</v>
      </c>
      <c r="Z96" s="1">
        <v>0</v>
      </c>
      <c r="AA96" s="1">
        <v>0</v>
      </c>
      <c r="AB96" s="14" t="s">
        <v>134</v>
      </c>
      <c r="AC96" s="1">
        <f t="shared" ref="AC96:AC97" si="50">Q96*G96</f>
        <v>33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131</v>
      </c>
      <c r="B97" s="1" t="s">
        <v>35</v>
      </c>
      <c r="C97" s="1">
        <v>19.882000000000001</v>
      </c>
      <c r="D97" s="1">
        <v>18.643999999999998</v>
      </c>
      <c r="E97" s="1">
        <v>19.989999999999998</v>
      </c>
      <c r="F97" s="1">
        <v>12.38</v>
      </c>
      <c r="G97" s="9">
        <v>1</v>
      </c>
      <c r="H97" s="1">
        <v>45</v>
      </c>
      <c r="I97" s="1" t="s">
        <v>46</v>
      </c>
      <c r="J97" s="1">
        <v>24</v>
      </c>
      <c r="K97" s="1">
        <f t="shared" si="33"/>
        <v>-4.0100000000000016</v>
      </c>
      <c r="L97" s="1"/>
      <c r="M97" s="1"/>
      <c r="N97" s="1"/>
      <c r="O97" s="1">
        <f t="shared" si="34"/>
        <v>3.9979999999999998</v>
      </c>
      <c r="P97" s="5">
        <f>10.5*O97-F97</f>
        <v>29.598999999999997</v>
      </c>
      <c r="Q97" s="26">
        <v>32</v>
      </c>
      <c r="R97" s="5">
        <v>60</v>
      </c>
      <c r="S97" s="1"/>
      <c r="T97" s="1">
        <f t="shared" si="49"/>
        <v>11.10055027513757</v>
      </c>
      <c r="U97" s="1">
        <f t="shared" si="35"/>
        <v>3.0965482741370689</v>
      </c>
      <c r="V97" s="1">
        <v>2.1656</v>
      </c>
      <c r="W97" s="1">
        <v>4.9108000000000001</v>
      </c>
      <c r="X97" s="1">
        <v>0</v>
      </c>
      <c r="Y97" s="1">
        <v>0</v>
      </c>
      <c r="Z97" s="1">
        <v>0</v>
      </c>
      <c r="AA97" s="1">
        <v>0</v>
      </c>
      <c r="AB97" s="1" t="s">
        <v>132</v>
      </c>
      <c r="AC97" s="1">
        <f t="shared" si="50"/>
        <v>32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97" xr:uid="{D07B0527-4835-4E44-8A6D-7B9C3C97CF7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2024-12-17T12:30:09Z</dcterms:created>
  <dcterms:modified xsi:type="dcterms:W3CDTF">2024-12-18T11:22:48Z</dcterms:modified>
</cp:coreProperties>
</file>