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164" fontId="16" fillId="3" borderId="2" applyAlignment="1" pivotButton="0" quotePrefix="0" xfId="0">
      <alignment horizontal="center" vertical="center"/>
    </xf>
    <xf numFmtId="0" fontId="0" fillId="0" borderId="0" pivotButton="0" quotePrefix="0" xfId="0"/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49" activePane="bottomLeft" state="frozen"/>
      <selection pane="bottomLeft" activeCell="M59" sqref="M59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3.85546875" customWidth="1" style="101" min="12" max="12"/>
    <col width="18.5703125" customWidth="1" style="101" min="13" max="13"/>
  </cols>
  <sheetData>
    <row r="1" ht="27" customHeight="1" s="101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101" thickBot="1" thickTop="1"/>
    <row r="3" ht="19.5" customHeight="1" s="101" thickBot="1" thickTop="1">
      <c r="B3" s="42" t="n"/>
      <c r="C3" s="7" t="inlineStr">
        <is>
          <t xml:space="preserve">Дата отгрузки с ОМПК: </t>
        </is>
      </c>
      <c r="D3" s="105" t="n">
        <v>45260</v>
      </c>
      <c r="E3" s="7" t="inlineStr">
        <is>
          <t xml:space="preserve">Доставка: </t>
        </is>
      </c>
      <c r="F3" s="105" t="n"/>
      <c r="G3" s="105" t="n">
        <v>45263</v>
      </c>
      <c r="H3" s="103" t="n"/>
      <c r="I3" s="103" t="n"/>
      <c r="J3" s="104" t="n"/>
    </row>
    <row r="4" ht="15.75" customHeight="1" s="10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10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10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10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10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101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101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101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101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101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101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101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101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</row>
    <row r="19" ht="16.5" customHeight="1" s="101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101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101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101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101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101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101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101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101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101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101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101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101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101">
      <c r="A32" s="99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101">
      <c r="A33" s="99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101">
      <c r="A34" s="99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101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400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101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5" t="n"/>
    </row>
    <row r="38" ht="16.5" customFormat="1" customHeight="1" s="94">
      <c r="A38" s="86">
        <f>RIGHT(D38:D146,4)</f>
        <v/>
      </c>
      <c r="B38" s="87" t="inlineStr">
        <is>
          <t>БОГАТЫРСКИЕ Папа Может сос п/о 1*6</t>
        </is>
      </c>
      <c r="C38" s="88" t="inlineStr">
        <is>
          <t>КГ</t>
        </is>
      </c>
      <c r="D38" s="89" t="n">
        <v>1001024636517</v>
      </c>
      <c r="E38" s="24" t="n">
        <v>0</v>
      </c>
      <c r="F38" s="91" t="n"/>
      <c r="G38" s="91">
        <f>E38*1</f>
        <v/>
      </c>
      <c r="H38" s="92" t="n"/>
      <c r="I38" s="92" t="n"/>
      <c r="J38" s="92" t="n"/>
      <c r="K38" s="93" t="n"/>
    </row>
    <row r="39" ht="16.5" customFormat="1" customHeight="1" s="15">
      <c r="A39" s="79">
        <f>RIGHT(D39:D147,4)</f>
        <v/>
      </c>
      <c r="B39" s="27" t="inlineStr">
        <is>
          <t>БОГАТЫРСКИЕ Папа Может сос п/о в/у 0.3кг</t>
        </is>
      </c>
      <c r="C39" s="34" t="inlineStr">
        <is>
          <t>ШТ</t>
        </is>
      </c>
      <c r="D39" s="28" t="n">
        <v>1001024636438</v>
      </c>
      <c r="E39" s="24" t="n">
        <v>0</v>
      </c>
      <c r="F39" s="23" t="n"/>
      <c r="G39" s="23">
        <f>E39*0.3</f>
        <v/>
      </c>
      <c r="H39" s="14" t="n"/>
      <c r="I39" s="14" t="n"/>
      <c r="J39" s="40" t="n"/>
      <c r="K39" s="85" t="n"/>
    </row>
    <row r="40" ht="16.5" customFormat="1" customHeight="1" s="15">
      <c r="A40" s="79">
        <f>RIGHT(D40:D149,4)</f>
        <v/>
      </c>
      <c r="B40" s="27" t="inlineStr">
        <is>
          <t>МОЛОЧНЫЕ ГОСТ СН сос п/о мгс 0.41кг 10шт</t>
        </is>
      </c>
      <c r="C40" s="34" t="inlineStr">
        <is>
          <t>ШТ</t>
        </is>
      </c>
      <c r="D40" s="28" t="n">
        <v>1001020836589</v>
      </c>
      <c r="E40" s="24" t="n">
        <v>0</v>
      </c>
      <c r="F40" s="23" t="n"/>
      <c r="G40" s="23">
        <f>E40*0.41</f>
        <v/>
      </c>
      <c r="H40" s="14" t="n"/>
      <c r="I40" s="14" t="n"/>
      <c r="J40" s="40" t="n"/>
      <c r="K40" s="85" t="n"/>
    </row>
    <row r="41" ht="16.5" customHeight="1" s="101">
      <c r="A41" s="79">
        <f>RIGHT(D41:D154,4)</f>
        <v/>
      </c>
      <c r="B41" s="27" t="inlineStr">
        <is>
          <t>МОЛОЧНЫЕ КЛАССИЧЕСКИЕ ПМ сос п/о мгс 2*4</t>
        </is>
      </c>
      <c r="C41" s="32" t="inlineStr">
        <is>
          <t>КГ</t>
        </is>
      </c>
      <c r="D41" s="28" t="n">
        <v>1001024976123</v>
      </c>
      <c r="E41" s="24" t="n">
        <v>0</v>
      </c>
      <c r="F41" s="23" t="n"/>
      <c r="G41" s="23">
        <f>E41*1</f>
        <v/>
      </c>
      <c r="H41" s="14" t="n"/>
      <c r="I41" s="14" t="n"/>
      <c r="J41" s="40" t="n"/>
    </row>
    <row r="42" ht="16.5" customHeight="1" s="101">
      <c r="A42" s="79">
        <f>RIGHT(D42:D157,4)</f>
        <v/>
      </c>
      <c r="B42" s="27" t="inlineStr">
        <is>
          <t>МОЛОЧНЫЕ К ЗАВТРАКУ сос п/о в/у 0.4кг</t>
        </is>
      </c>
      <c r="C42" s="34" t="inlineStr">
        <is>
          <t>ШТ</t>
        </is>
      </c>
      <c r="D42" s="28" t="n">
        <v>1001024906042</v>
      </c>
      <c r="E42" s="24" t="n">
        <v>0</v>
      </c>
      <c r="F42" s="23" t="n">
        <v>0.4</v>
      </c>
      <c r="G42" s="23">
        <f>E42*0.4</f>
        <v/>
      </c>
      <c r="H42" s="14" t="n">
        <v>3.2</v>
      </c>
      <c r="I42" s="14" t="n">
        <v>45</v>
      </c>
      <c r="J42" s="40" t="n"/>
    </row>
    <row r="43" ht="16.5" customFormat="1" customHeight="1" s="94">
      <c r="A43" s="86">
        <f>RIGHT(D43:D158,4)</f>
        <v/>
      </c>
      <c r="B43" s="87" t="inlineStr">
        <is>
          <t>МОЛОЧНЫЕ К ЗАВТРАКУ сос п/о мгс 1*3</t>
        </is>
      </c>
      <c r="C43" s="98" t="inlineStr">
        <is>
          <t>КГ</t>
        </is>
      </c>
      <c r="D43" s="89" t="n">
        <v>6041</v>
      </c>
      <c r="E43" s="24" t="n">
        <v>0</v>
      </c>
      <c r="F43" s="91" t="n">
        <v>2.125</v>
      </c>
      <c r="G43" s="91">
        <f>E43*1</f>
        <v/>
      </c>
      <c r="H43" s="92" t="n">
        <v>4.25</v>
      </c>
      <c r="I43" s="92" t="n">
        <v>45</v>
      </c>
      <c r="J43" s="92" t="n"/>
      <c r="K43" s="93" t="n"/>
    </row>
    <row r="44" ht="16.5" customHeight="1" s="101">
      <c r="A44" s="79">
        <f>RIGHT(D44:D159,4)</f>
        <v/>
      </c>
      <c r="B44" s="27" t="inlineStr">
        <is>
          <t>МОЛОЧНЫЕ ТРАДИЦ. сос п/о мгс 0.6кг LTF</t>
        </is>
      </c>
      <c r="C44" s="34" t="inlineStr">
        <is>
          <t>ШТ</t>
        </is>
      </c>
      <c r="D44" s="28" t="n">
        <v>1001020966227</v>
      </c>
      <c r="E44" s="24" t="n">
        <v>0</v>
      </c>
      <c r="F44" s="23" t="n"/>
      <c r="G44" s="23">
        <f>E44*0.6</f>
        <v/>
      </c>
      <c r="H44" s="14" t="n"/>
      <c r="I44" s="14" t="n"/>
      <c r="J44" s="40" t="n"/>
    </row>
    <row r="45" ht="16.5" customHeight="1" s="101">
      <c r="A45" s="79">
        <f>RIGHT(D45:D160,4)</f>
        <v/>
      </c>
      <c r="B45" s="27" t="inlineStr">
        <is>
          <t>МОЛОЧНЫЕ ТРАДИЦ. сос п/о мгс 1*6_45с</t>
        </is>
      </c>
      <c r="C45" s="31" t="inlineStr">
        <is>
          <t>КГ</t>
        </is>
      </c>
      <c r="D45" s="28" t="n">
        <v>1001020965981</v>
      </c>
      <c r="E45" s="24" t="n">
        <v>0</v>
      </c>
      <c r="F45" s="23" t="n"/>
      <c r="G45" s="23">
        <f>E45*1</f>
        <v/>
      </c>
      <c r="H45" s="14" t="n"/>
      <c r="I45" s="14" t="n"/>
      <c r="J45" s="40" t="n"/>
    </row>
    <row r="46" ht="16.5" customFormat="1" customHeight="1" s="15">
      <c r="A46" s="99" t="n">
        <v>6303</v>
      </c>
      <c r="B46" s="71" t="inlineStr">
        <is>
          <t>МЯСНЫЕ Папа может сос п/о мгс 1.5*3</t>
        </is>
      </c>
      <c r="C46" s="31" t="inlineStr">
        <is>
          <t>КГ</t>
        </is>
      </c>
      <c r="D46" s="28" t="n">
        <v>1001022726303</v>
      </c>
      <c r="E46" s="24" t="n">
        <v>0</v>
      </c>
      <c r="F46" s="23" t="n">
        <v>1.066666666666667</v>
      </c>
      <c r="G46" s="23">
        <f>E46*1</f>
        <v/>
      </c>
      <c r="H46" s="14" t="n">
        <v>3.2</v>
      </c>
      <c r="I46" s="14" t="n">
        <v>45</v>
      </c>
      <c r="J46" s="40" t="n"/>
      <c r="K46" s="85" t="n"/>
    </row>
    <row r="47" ht="16.5" customHeight="1" s="101">
      <c r="A47" s="99" t="n">
        <v>6726</v>
      </c>
      <c r="B47" s="46" t="inlineStr">
        <is>
          <t>СЛИВОЧНЫЕ ПМ сос п/о мгс 0,41кг 10шт.</t>
        </is>
      </c>
      <c r="C47" s="34" t="inlineStr">
        <is>
          <t>ШТ</t>
        </is>
      </c>
      <c r="D47" s="28" t="n">
        <v>1001022466726</v>
      </c>
      <c r="E47" s="24" t="n">
        <v>350</v>
      </c>
      <c r="F47" s="23" t="n">
        <v>0.45</v>
      </c>
      <c r="G47" s="23">
        <f>E47*0.41</f>
        <v/>
      </c>
      <c r="H47" s="14" t="n">
        <v>4.5</v>
      </c>
      <c r="I47" s="14" t="n">
        <v>45</v>
      </c>
      <c r="J47" s="40" t="n"/>
    </row>
    <row r="48" ht="16.5" customHeight="1" s="101">
      <c r="A48" s="79">
        <f>RIGHT(D48:D163,4)</f>
        <v/>
      </c>
      <c r="B48" s="46" t="inlineStr">
        <is>
          <t>СЛИВОЧНЫЕ Папа может сос п/о мгс 2*2_45с</t>
        </is>
      </c>
      <c r="C48" s="31" t="inlineStr">
        <is>
          <t>КГ</t>
        </is>
      </c>
      <c r="D48" s="28" t="n">
        <v>1001022465820</v>
      </c>
      <c r="E48" s="24" t="n">
        <v>0</v>
      </c>
      <c r="F48" s="23" t="n"/>
      <c r="G48" s="23">
        <f>E48*1</f>
        <v/>
      </c>
      <c r="H48" s="14" t="n"/>
      <c r="I48" s="14" t="n">
        <v>45</v>
      </c>
      <c r="J48" s="40" t="n"/>
    </row>
    <row r="49" ht="16.5" customHeight="1" s="101">
      <c r="A49" s="79">
        <f>RIGHT(D49:D164,4)</f>
        <v/>
      </c>
      <c r="B49" s="46" t="inlineStr">
        <is>
          <t>СЛИВОЧНЫЕ СН сос п/о мгс 0.41кг 10шт.</t>
        </is>
      </c>
      <c r="C49" s="34" t="inlineStr">
        <is>
          <t>ШТ</t>
        </is>
      </c>
      <c r="D49" s="28" t="n">
        <v>1001020846590</v>
      </c>
      <c r="E49" s="24" t="n">
        <v>50</v>
      </c>
      <c r="F49" s="23" t="n"/>
      <c r="G49" s="23">
        <f>E49*0.41</f>
        <v/>
      </c>
      <c r="H49" s="14" t="n"/>
      <c r="I49" s="14" t="n"/>
      <c r="J49" s="40" t="n"/>
    </row>
    <row r="50" ht="16.5" customHeight="1" s="101">
      <c r="A50" s="99">
        <f>RIGHT(D50:D165,4)</f>
        <v/>
      </c>
      <c r="B50" s="46" t="inlineStr">
        <is>
          <t>СЛИВОЧНЫЕ СН сос п/о мгс 1*6</t>
        </is>
      </c>
      <c r="C50" s="31" t="inlineStr">
        <is>
          <t>КГ</t>
        </is>
      </c>
      <c r="D50" s="28" t="n">
        <v>1001020846563</v>
      </c>
      <c r="E50" s="24" t="n">
        <v>0</v>
      </c>
      <c r="F50" s="23" t="n"/>
      <c r="G50" s="23">
        <f>E50*1</f>
        <v/>
      </c>
      <c r="H50" s="14" t="n"/>
      <c r="I50" s="14" t="n"/>
      <c r="J50" s="40" t="n"/>
    </row>
    <row r="51" ht="16.5" customHeight="1" s="101">
      <c r="A51" s="99">
        <f>RIGHT(D51:D166,4)</f>
        <v/>
      </c>
      <c r="B51" s="46" t="inlineStr">
        <is>
          <t>СОСИСКА.РУ сос ц/о в/у 1/300 8шт.</t>
        </is>
      </c>
      <c r="C51" s="34" t="inlineStr">
        <is>
          <t>ШТ</t>
        </is>
      </c>
      <c r="D51" s="28" t="n">
        <v>1001020886646</v>
      </c>
      <c r="E51" s="24" t="n">
        <v>0</v>
      </c>
      <c r="F51" s="23" t="n"/>
      <c r="G51" s="23">
        <f>E51*0.3</f>
        <v/>
      </c>
      <c r="H51" s="14" t="n"/>
      <c r="I51" s="14" t="n"/>
      <c r="J51" s="40" t="n"/>
    </row>
    <row r="52" ht="16.5" customHeight="1" s="101">
      <c r="A52" s="99" t="n">
        <v>6144</v>
      </c>
      <c r="B52" s="46" t="inlineStr">
        <is>
          <t>МОЛОЧНЫЕ ТРАДИЦ. сос п/о в/у 1/360 (1+1)</t>
        </is>
      </c>
      <c r="C52" s="34" t="inlineStr">
        <is>
          <t>ШТ</t>
        </is>
      </c>
      <c r="D52" s="28" t="n">
        <v>1001020966144</v>
      </c>
      <c r="E52" s="24" t="n">
        <v>0</v>
      </c>
      <c r="F52" s="23" t="n">
        <v>0.36</v>
      </c>
      <c r="G52" s="23">
        <f>E52*0.72</f>
        <v/>
      </c>
      <c r="H52" s="14" t="n"/>
      <c r="I52" s="14" t="n">
        <v>45</v>
      </c>
      <c r="J52" s="40" t="n"/>
    </row>
    <row r="53" ht="16.5" customHeight="1" s="101">
      <c r="A53" s="99" t="n">
        <v>6722</v>
      </c>
      <c r="B53" s="46" t="inlineStr">
        <is>
          <t>СОЧНЫЕ ПМ сос п/о мгс 0,41кг 10шт</t>
        </is>
      </c>
      <c r="C53" s="34" t="inlineStr">
        <is>
          <t>ШТ</t>
        </is>
      </c>
      <c r="D53" s="28" t="n">
        <v>1001022376722</v>
      </c>
      <c r="E53" s="24" t="n">
        <v>1800</v>
      </c>
      <c r="F53" s="23" t="n">
        <v>0.45</v>
      </c>
      <c r="G53" s="23">
        <f>E53*0.41</f>
        <v/>
      </c>
      <c r="H53" s="14" t="n">
        <v>4.5</v>
      </c>
      <c r="I53" s="14" t="n">
        <v>45</v>
      </c>
      <c r="J53" s="40" t="n"/>
    </row>
    <row r="54" ht="16.5" customHeight="1" s="101">
      <c r="A54" s="99" t="n">
        <v>3812</v>
      </c>
      <c r="B54" s="46" t="inlineStr">
        <is>
          <t>СОЧНЫЕ сос п/о мгс 2*2</t>
        </is>
      </c>
      <c r="C54" s="31" t="inlineStr">
        <is>
          <t>КГ</t>
        </is>
      </c>
      <c r="D54" s="28" t="n">
        <v>1001022373812</v>
      </c>
      <c r="E54" s="24" t="n">
        <v>0</v>
      </c>
      <c r="F54" s="23" t="n">
        <v>2.125</v>
      </c>
      <c r="G54" s="23">
        <f>E54*1</f>
        <v/>
      </c>
      <c r="H54" s="14" t="n">
        <v>4.25</v>
      </c>
      <c r="I54" s="14" t="n">
        <v>45</v>
      </c>
      <c r="J54" s="40" t="n"/>
    </row>
    <row r="55" ht="16.5" customFormat="1" customHeight="1" s="15">
      <c r="A55" s="99" t="n">
        <v>6113</v>
      </c>
      <c r="B55" s="27" t="inlineStr">
        <is>
          <t>СОЧНЫЕ сос п/о мгс 1*6</t>
        </is>
      </c>
      <c r="C55" s="31" t="inlineStr">
        <is>
          <t>КГ</t>
        </is>
      </c>
      <c r="D55" s="28" t="n">
        <v>1001022376113</v>
      </c>
      <c r="E55" s="24" t="n">
        <v>0</v>
      </c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40" t="n"/>
      <c r="K55" s="85" t="n"/>
    </row>
    <row r="56" ht="16.5" customFormat="1" customHeight="1" s="15">
      <c r="A56" s="99">
        <f>RIGHT(D56:D167,4)</f>
        <v/>
      </c>
      <c r="B56" s="27" t="inlineStr">
        <is>
          <t>СОЧНЫЙ ГРИЛЬ ПМ сос п/о мгс 1.5*4_Маяк</t>
        </is>
      </c>
      <c r="C56" s="31" t="inlineStr">
        <is>
          <t>КГ</t>
        </is>
      </c>
      <c r="D56" s="28" t="n">
        <v>1001022246661</v>
      </c>
      <c r="E56" s="24" t="n">
        <v>0</v>
      </c>
      <c r="F56" s="23" t="n"/>
      <c r="G56" s="23">
        <f>E56*1</f>
        <v/>
      </c>
      <c r="H56" s="14" t="n"/>
      <c r="I56" s="14" t="n"/>
      <c r="J56" s="40" t="n"/>
      <c r="K56" s="85" t="n"/>
    </row>
    <row r="57" ht="16.5" customFormat="1" customHeight="1" s="15">
      <c r="A57" s="99" t="n">
        <v>6713</v>
      </c>
      <c r="B57" s="27" t="inlineStr">
        <is>
          <t>СОЧНЫЙ ГРИЛЬ ПМ сос п/о мгс 0,41кг 8шт.</t>
        </is>
      </c>
      <c r="C57" s="36" t="inlineStr">
        <is>
          <t>ШТ</t>
        </is>
      </c>
      <c r="D57" s="28" t="n">
        <v>1001022246713</v>
      </c>
      <c r="E57" s="24" t="n">
        <v>0</v>
      </c>
      <c r="F57" s="23" t="n"/>
      <c r="G57" s="23">
        <f>E57*0.41</f>
        <v/>
      </c>
      <c r="H57" s="14" t="n"/>
      <c r="I57" s="14" t="n"/>
      <c r="J57" s="40" t="n"/>
      <c r="K57" s="85" t="n"/>
    </row>
    <row r="58" ht="16.5" customFormat="1" customHeight="1" s="15">
      <c r="A58" s="99">
        <f>RIGHT(D58:D169,4)</f>
        <v/>
      </c>
      <c r="B58" s="27" t="inlineStr">
        <is>
          <t>С СЫРОМ Папа может сос ц/о мгс 0.4кг 6шт</t>
        </is>
      </c>
      <c r="C58" s="36" t="inlineStr">
        <is>
          <t>ШТ</t>
        </is>
      </c>
      <c r="D58" s="28" t="n">
        <v>1001025176475</v>
      </c>
      <c r="E58" s="24" t="n">
        <v>0</v>
      </c>
      <c r="F58" s="23" t="n"/>
      <c r="G58" s="23">
        <f>E58*0.4</f>
        <v/>
      </c>
      <c r="H58" s="14" t="n"/>
      <c r="I58" s="14" t="n"/>
      <c r="J58" s="40" t="n"/>
      <c r="K58" s="85" t="n"/>
    </row>
    <row r="59" ht="16.5" customFormat="1" customHeight="1" s="15">
      <c r="A59" s="99" t="n">
        <v>6241</v>
      </c>
      <c r="B59" s="27" t="inlineStr">
        <is>
          <t>ХОТ-ДОГ Папа может сос п/о мгс 0,38кг</t>
        </is>
      </c>
      <c r="C59" s="36" t="inlineStr">
        <is>
          <t>ШТ</t>
        </is>
      </c>
      <c r="D59" s="28" t="n">
        <v>1001025166241</v>
      </c>
      <c r="E59" s="24" t="n">
        <v>0</v>
      </c>
      <c r="F59" s="23" t="n"/>
      <c r="G59" s="23">
        <f>E59*0.38</f>
        <v/>
      </c>
      <c r="H59" s="14" t="n"/>
      <c r="I59" s="14" t="n"/>
      <c r="J59" s="40" t="n"/>
      <c r="K59" s="85" t="n"/>
    </row>
    <row r="60" ht="16.5" customHeight="1" s="101" thickBot="1">
      <c r="A60" s="99">
        <f>RIGHT(D60:D167,4)</f>
        <v/>
      </c>
      <c r="B60" s="47" t="inlineStr">
        <is>
          <t>ФИЛЕЙНЫЕ сос ц/о в/у 1/270 12шт_45с</t>
        </is>
      </c>
      <c r="C60" s="36" t="inlineStr">
        <is>
          <t>ШТ</t>
        </is>
      </c>
      <c r="D60" s="28" t="n">
        <v>1001022556297</v>
      </c>
      <c r="E60" s="24" t="n">
        <v>0</v>
      </c>
      <c r="F60" s="23" t="n"/>
      <c r="G60" s="23">
        <f>E60*0.27</f>
        <v/>
      </c>
      <c r="H60" s="14" t="n">
        <v>3.24</v>
      </c>
      <c r="I60" s="14" t="n">
        <v>45</v>
      </c>
      <c r="J60" s="40" t="n"/>
    </row>
    <row r="61" ht="16.5" customHeight="1" s="101" thickBot="1" thickTop="1">
      <c r="A61" s="99">
        <f>RIGHT(D61:D168,4)</f>
        <v/>
      </c>
      <c r="B61" s="75" t="inlineStr">
        <is>
          <t>Сардельки</t>
        </is>
      </c>
      <c r="C61" s="75" t="n"/>
      <c r="D61" s="75" t="n"/>
      <c r="E61" s="75" t="n"/>
      <c r="F61" s="74" t="n"/>
      <c r="G61" s="75" t="n"/>
      <c r="H61" s="75" t="n"/>
      <c r="I61" s="75" t="n"/>
      <c r="J61" s="76" t="n"/>
    </row>
    <row r="62" ht="16.5" customHeight="1" s="101" thickTop="1">
      <c r="A62" s="99">
        <f>RIGHT(D62:D169,4)</f>
        <v/>
      </c>
      <c r="B62" s="47" t="inlineStr">
        <is>
          <t>СЫТНЫЕ Папа может сар б/о мгс 1*3 45с</t>
        </is>
      </c>
      <c r="C62" s="31" t="inlineStr">
        <is>
          <t>КГ</t>
        </is>
      </c>
      <c r="D62" s="28" t="n">
        <v>6606</v>
      </c>
      <c r="E62" s="24" t="n">
        <v>0</v>
      </c>
      <c r="F62" s="23" t="n">
        <v>1.013333333333333</v>
      </c>
      <c r="G62" s="23">
        <f>E62*1</f>
        <v/>
      </c>
      <c r="H62" s="14" t="n">
        <v>3.04</v>
      </c>
      <c r="I62" s="14" t="n">
        <v>30</v>
      </c>
      <c r="J62" s="40" t="n"/>
    </row>
    <row r="63" ht="16.5" customHeight="1" s="101">
      <c r="A63" s="99">
        <f>RIGHT(D63:D170,4)</f>
        <v/>
      </c>
      <c r="B63" s="47" t="inlineStr">
        <is>
          <t>СОЧНЫЕ Папа может сар п/о мгс 1*3</t>
        </is>
      </c>
      <c r="C63" s="31" t="inlineStr">
        <is>
          <t>КГ</t>
        </is>
      </c>
      <c r="D63" s="28" t="n">
        <v>1001031896648</v>
      </c>
      <c r="E63" s="24" t="n">
        <v>0</v>
      </c>
      <c r="F63" s="23" t="n"/>
      <c r="G63" s="23">
        <f>E63*1</f>
        <v/>
      </c>
      <c r="H63" s="14" t="n"/>
      <c r="I63" s="14" t="n"/>
      <c r="J63" s="40" t="n"/>
    </row>
    <row r="64" ht="16.5" customHeight="1" s="101">
      <c r="A64" s="99">
        <f>RIGHT(D64:D172,4)</f>
        <v/>
      </c>
      <c r="B64" s="47" t="inlineStr">
        <is>
          <t>ШПИКАЧКИ ДОМАШНИЕ СН п/о мгс 0.4кг 8шт.</t>
        </is>
      </c>
      <c r="C64" s="34" t="inlineStr">
        <is>
          <t>ШТ</t>
        </is>
      </c>
      <c r="D64" s="28" t="n">
        <v>1001035326217</v>
      </c>
      <c r="E64" s="24" t="n">
        <v>0</v>
      </c>
      <c r="F64" s="23" t="n"/>
      <c r="G64" s="23">
        <f>E64*0.4</f>
        <v/>
      </c>
      <c r="H64" s="14" t="n"/>
      <c r="I64" s="14" t="n"/>
      <c r="J64" s="40" t="n"/>
    </row>
    <row r="65" ht="16.5" customHeight="1" s="101" thickBot="1">
      <c r="A65" s="99">
        <f>RIGHT(D65:D174,4)</f>
        <v/>
      </c>
      <c r="B65" s="47" t="inlineStr">
        <is>
          <t>ШПИКАЧКИ СОЧНЫЕ ПМ САР Б/О МГС 1*3 45с</t>
        </is>
      </c>
      <c r="C65" s="31" t="inlineStr">
        <is>
          <t>КГ</t>
        </is>
      </c>
      <c r="D65" s="28" t="n">
        <v>1001031076527</v>
      </c>
      <c r="E65" s="24" t="n">
        <v>0</v>
      </c>
      <c r="F65" s="23" t="n">
        <v>1.016666666666667</v>
      </c>
      <c r="G65" s="23">
        <f>E65*1</f>
        <v/>
      </c>
      <c r="H65" s="14" t="n">
        <v>3.05</v>
      </c>
      <c r="I65" s="14" t="n">
        <v>30</v>
      </c>
      <c r="J65" s="40" t="n"/>
    </row>
    <row r="66" ht="16.5" customHeight="1" s="101" thickBot="1" thickTop="1">
      <c r="A66" s="99">
        <f>RIGHT(D66:D175,4)</f>
        <v/>
      </c>
      <c r="B66" s="75" t="inlineStr">
        <is>
          <t>Полукопченые колбасы</t>
        </is>
      </c>
      <c r="C66" s="75" t="n"/>
      <c r="D66" s="75" t="n"/>
      <c r="E66" s="75" t="n"/>
      <c r="F66" s="74" t="n"/>
      <c r="G66" s="75" t="n"/>
      <c r="H66" s="75" t="n"/>
      <c r="I66" s="75" t="n"/>
      <c r="J66" s="76" t="n"/>
    </row>
    <row r="67" ht="16.5" customHeight="1" s="101" thickTop="1">
      <c r="A67" s="99">
        <f>RIGHT(D67:D176,4)</f>
        <v/>
      </c>
      <c r="B67" s="27" t="inlineStr">
        <is>
          <t>БОЯNСКАЯ Папа может п/к в/у 0.28кг 8шт.</t>
        </is>
      </c>
      <c r="C67" s="34" t="inlineStr">
        <is>
          <t>ШТ</t>
        </is>
      </c>
      <c r="D67" s="28" t="n">
        <v>1001302276666</v>
      </c>
      <c r="E67" s="24" t="n">
        <v>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40" t="n"/>
    </row>
    <row r="68" ht="16.5" customHeight="1" s="101">
      <c r="A68" s="99">
        <f>RIGHT(D68:D177,4)</f>
        <v/>
      </c>
      <c r="B68" s="27" t="inlineStr">
        <is>
          <t xml:space="preserve"> АРОМАТНАЯ С ЧЕСНОЧКОМ СН в/к мтс 0.330кг</t>
        </is>
      </c>
      <c r="C68" s="34" t="inlineStr">
        <is>
          <t>ШТ</t>
        </is>
      </c>
      <c r="D68" s="28" t="n">
        <v>1001305256658</v>
      </c>
      <c r="E68" s="24" t="n">
        <v>0</v>
      </c>
      <c r="F68" s="23" t="n"/>
      <c r="G68" s="23">
        <f>E68*0.33</f>
        <v/>
      </c>
      <c r="H68" s="14" t="n"/>
      <c r="I68" s="14" t="n"/>
      <c r="J68" s="40" t="n"/>
    </row>
    <row r="69" ht="16.5" customHeight="1" s="101">
      <c r="A69" s="99">
        <f>RIGHT(D69:D177,4)</f>
        <v/>
      </c>
      <c r="B69" s="27" t="inlineStr">
        <is>
          <t>ВЕНСКАЯ САЛЯМИ п/к в/у 0.28кг 8шт.</t>
        </is>
      </c>
      <c r="C69" s="34" t="inlineStr">
        <is>
          <t>ШТ</t>
        </is>
      </c>
      <c r="D69" s="28" t="n">
        <v>1001300516669</v>
      </c>
      <c r="E69" s="24" t="n">
        <v>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101" thickBot="1">
      <c r="A70" s="99">
        <f>RIGHT(D70:D178,4)</f>
        <v/>
      </c>
      <c r="B70" s="27" t="inlineStr">
        <is>
          <t>САЛЯМИ ФИНСКАЯ п/к в/у</t>
        </is>
      </c>
      <c r="C70" s="31" t="inlineStr">
        <is>
          <t>КГ</t>
        </is>
      </c>
      <c r="D70" s="28" t="n">
        <v>1001043094342</v>
      </c>
      <c r="E70" s="24" t="n">
        <v>0</v>
      </c>
      <c r="F70" s="23" t="n">
        <v>0.61875</v>
      </c>
      <c r="G70" s="23">
        <f>E70*1</f>
        <v/>
      </c>
      <c r="H70" s="14" t="n">
        <v>4.95</v>
      </c>
      <c r="I70" s="14" t="n">
        <v>45</v>
      </c>
      <c r="J70" s="40" t="n"/>
    </row>
    <row r="71" ht="16.5" customHeight="1" s="101" thickBot="1" thickTop="1">
      <c r="A71" s="99">
        <f>RIGHT(D71:D180,4)</f>
        <v/>
      </c>
      <c r="B71" s="75" t="inlineStr">
        <is>
          <t>Варенокопченые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101" thickTop="1">
      <c r="A72" s="99">
        <f>RIGHT(D72:D181,4)</f>
        <v/>
      </c>
      <c r="B72" s="27" t="inlineStr">
        <is>
          <t>СЕРВЕЛАТ ЗЕРНИСТЫЙ ПМ в/к в/у срез 1/350</t>
        </is>
      </c>
      <c r="C72" s="34" t="inlineStr">
        <is>
          <t>ШТ</t>
        </is>
      </c>
      <c r="D72" s="28" t="n">
        <v>1001300386683</v>
      </c>
      <c r="E72" s="24" t="n">
        <v>0</v>
      </c>
      <c r="F72" s="23" t="n">
        <v>0.35</v>
      </c>
      <c r="G72" s="23">
        <f>E72*0.35</f>
        <v/>
      </c>
      <c r="H72" s="14" t="n">
        <v>2.8</v>
      </c>
      <c r="I72" s="14" t="n">
        <v>45</v>
      </c>
      <c r="J72" s="40" t="n"/>
    </row>
    <row r="73" ht="16.5" customHeight="1" s="101">
      <c r="A73" s="99" t="n">
        <v>6301</v>
      </c>
      <c r="B73" s="27" t="inlineStr">
        <is>
          <t>БАЛЫКОВАЯ СН в/к в/у</t>
        </is>
      </c>
      <c r="C73" s="31" t="inlineStr">
        <is>
          <t>КГ</t>
        </is>
      </c>
      <c r="D73" s="28" t="n">
        <v>1001303636301</v>
      </c>
      <c r="E73" s="24" t="n">
        <v>0</v>
      </c>
      <c r="F73" s="23" t="n">
        <v>0.7</v>
      </c>
      <c r="G73" s="23">
        <f>E73</f>
        <v/>
      </c>
      <c r="H73" s="14" t="n"/>
      <c r="I73" s="14" t="n">
        <v>45</v>
      </c>
      <c r="J73" s="40" t="n"/>
    </row>
    <row r="74" ht="16.5" customHeight="1" s="101">
      <c r="A74" s="99" t="n">
        <v>6302</v>
      </c>
      <c r="B74" s="27" t="inlineStr">
        <is>
          <t>БАЛЫКОВАЯ СН в/к п/о 0.35кг 8шт</t>
        </is>
      </c>
      <c r="C74" s="34" t="inlineStr">
        <is>
          <t>ШТ</t>
        </is>
      </c>
      <c r="D74" s="28" t="n">
        <v>1001303636302</v>
      </c>
      <c r="E74" s="24" t="n">
        <v>0</v>
      </c>
      <c r="F74" s="23" t="n"/>
      <c r="G74" s="23">
        <f>E74*0.35</f>
        <v/>
      </c>
      <c r="H74" s="14" t="n"/>
      <c r="I74" s="14" t="n"/>
      <c r="J74" s="40" t="n"/>
    </row>
    <row r="75" ht="16.5" customHeight="1" s="101">
      <c r="A75" s="99">
        <f>RIGHT(D75:D185,4)</f>
        <v/>
      </c>
      <c r="B75" s="27" t="inlineStr">
        <is>
          <t>СЕРВЕЛАТ КАРЕЛЬСКИЙ ПМ в/к в/у 0.28кг</t>
        </is>
      </c>
      <c r="C75" s="34" t="inlineStr">
        <is>
          <t>ШТ</t>
        </is>
      </c>
      <c r="D75" s="28" t="n">
        <v>1001304506684</v>
      </c>
      <c r="E75" s="24" t="n">
        <v>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101">
      <c r="A76" s="99">
        <f>RIGHT(D76:D186,4)</f>
        <v/>
      </c>
      <c r="B76" s="27" t="inlineStr">
        <is>
          <t>СЕРВЕЛАТ КАРЕЛЬСКИЙ СН в/к в/у 0.28к</t>
        </is>
      </c>
      <c r="C76" s="34" t="inlineStr">
        <is>
          <t>ШТ</t>
        </is>
      </c>
      <c r="D76" s="28" t="n">
        <v>1001304506562</v>
      </c>
      <c r="E76" s="24" t="n">
        <v>0</v>
      </c>
      <c r="F76" s="23" t="n"/>
      <c r="G76" s="23">
        <f>E76*0.28</f>
        <v/>
      </c>
      <c r="H76" s="14" t="n"/>
      <c r="I76" s="14" t="n"/>
      <c r="J76" s="40" t="n"/>
    </row>
    <row r="77" ht="16.5" customHeight="1" s="101">
      <c r="A77" s="99" t="n">
        <v>6215</v>
      </c>
      <c r="B77" s="27" t="inlineStr">
        <is>
          <t>СЕРВЕЛАТ ОРЕХОВЫЙ СН в/к п/о 0,35кг 8шт</t>
        </is>
      </c>
      <c r="C77" s="34" t="inlineStr">
        <is>
          <t>ШТ</t>
        </is>
      </c>
      <c r="D77" s="28" t="n">
        <v>1001305196215</v>
      </c>
      <c r="E77" s="24" t="n">
        <v>0</v>
      </c>
      <c r="F77" s="23" t="n"/>
      <c r="G77" s="23">
        <f>E77*0.35</f>
        <v/>
      </c>
      <c r="H77" s="14" t="n"/>
      <c r="I77" s="14" t="n"/>
      <c r="J77" s="40" t="n"/>
    </row>
    <row r="78" ht="16.5" customHeight="1" s="101">
      <c r="A78" s="99">
        <f>RIGHT(D78:D186,4)</f>
        <v/>
      </c>
      <c r="B78" s="65" t="inlineStr">
        <is>
          <t>СЕРВЕЛАТ ОХОТНИЧИЙ в/к в/у срез 0.35кг</t>
        </is>
      </c>
      <c r="C78" s="34" t="inlineStr">
        <is>
          <t>ШТ</t>
        </is>
      </c>
      <c r="D78" s="28" t="n">
        <v>1001303986689</v>
      </c>
      <c r="E78" s="24" t="n">
        <v>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101">
      <c r="A79" s="99" t="n">
        <v>6212</v>
      </c>
      <c r="B79" s="65" t="inlineStr">
        <is>
          <t>СЕРВЕЛАТ ФИНСКИЙ СН в/к в/у</t>
        </is>
      </c>
      <c r="C79" s="31" t="inlineStr">
        <is>
          <t>КГ</t>
        </is>
      </c>
      <c r="D79" s="28" t="n">
        <v>1001301876212</v>
      </c>
      <c r="E79" s="24" t="n">
        <v>0</v>
      </c>
      <c r="F79" s="23" t="n">
        <v>0.68</v>
      </c>
      <c r="G79" s="23">
        <f>E79*1</f>
        <v/>
      </c>
      <c r="H79" s="14" t="n"/>
      <c r="I79" s="14" t="n">
        <v>45</v>
      </c>
      <c r="J79" s="40" t="n"/>
    </row>
    <row r="80" ht="16.5" customHeight="1" s="101">
      <c r="A80" s="99">
        <f>RIGHT(D80:D187,4)</f>
        <v/>
      </c>
      <c r="B80" s="65" t="inlineStr">
        <is>
          <t>СЕРВЕЛАТ ОХОТНИЧИЙ в/к в/у</t>
        </is>
      </c>
      <c r="C80" s="31" t="inlineStr">
        <is>
          <t>КГ</t>
        </is>
      </c>
      <c r="D80" s="28" t="n">
        <v>1001053985341</v>
      </c>
      <c r="E80" s="24" t="n">
        <v>0</v>
      </c>
      <c r="F80" s="23" t="n">
        <v>0.7125</v>
      </c>
      <c r="G80" s="23">
        <f>E80*1</f>
        <v/>
      </c>
      <c r="H80" s="14" t="n">
        <v>5.7</v>
      </c>
      <c r="I80" s="14" t="n">
        <v>45</v>
      </c>
      <c r="J80" s="40" t="n"/>
    </row>
    <row r="81" ht="16.5" customHeight="1" s="101">
      <c r="A81" s="99">
        <f>RIGHT(D81:D188,4)</f>
        <v/>
      </c>
      <c r="B81" s="65" t="inlineStr">
        <is>
          <t>СЕРВЕЛАТ ПРИМА в/к в/у 0.28кг 8шт.</t>
        </is>
      </c>
      <c r="C81" s="34" t="inlineStr">
        <is>
          <t>ШТ</t>
        </is>
      </c>
      <c r="D81" s="28" t="n">
        <v>1001303056692</v>
      </c>
      <c r="E81" s="24" t="n">
        <v>280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101">
      <c r="A82" s="99">
        <f>RIGHT(D82:D188,4)</f>
        <v/>
      </c>
      <c r="B82" s="65" t="inlineStr">
        <is>
          <t>ИМПЕРСКАЯ И БАЛЫКОВАЯ в/к с/н мгс 1/90</t>
        </is>
      </c>
      <c r="C82" s="34" t="inlineStr">
        <is>
          <t>ШТ</t>
        </is>
      </c>
      <c r="D82" s="28" t="n">
        <v>6225</v>
      </c>
      <c r="E82" s="24" t="n">
        <v>80</v>
      </c>
      <c r="F82" s="23" t="n"/>
      <c r="G82" s="23">
        <f>E82*0.09</f>
        <v/>
      </c>
      <c r="H82" s="14" t="n"/>
      <c r="I82" s="14" t="n"/>
      <c r="J82" s="40" t="n"/>
    </row>
    <row r="83" ht="16.5" customHeight="1" s="101">
      <c r="A83" s="99">
        <f>RIGHT(D83:D189,4)</f>
        <v/>
      </c>
      <c r="B83" s="65" t="inlineStr">
        <is>
          <t>МЯСНОЕ АССОРТИ к/з с/н мгс 1/90 10шт.</t>
        </is>
      </c>
      <c r="C83" s="34" t="inlineStr">
        <is>
          <t>ШТ</t>
        </is>
      </c>
      <c r="D83" s="28" t="n">
        <v>6228</v>
      </c>
      <c r="E83" s="24" t="n">
        <v>80</v>
      </c>
      <c r="F83" s="23" t="n"/>
      <c r="G83" s="23">
        <f>E83*0.09</f>
        <v/>
      </c>
      <c r="H83" s="14" t="n"/>
      <c r="I83" s="14" t="n"/>
      <c r="J83" s="40" t="n"/>
    </row>
    <row r="84" ht="16.5" customHeight="1" s="101">
      <c r="A84" s="99">
        <f>RIGHT(D84:D189,4)</f>
        <v/>
      </c>
      <c r="B84" s="27" t="inlineStr">
        <is>
          <t>СЕРВЕЛАТ ФИНСКИЙ в/к в/у_45с</t>
        </is>
      </c>
      <c r="C84" s="31" t="inlineStr">
        <is>
          <t>КГ</t>
        </is>
      </c>
      <c r="D84" s="28" t="n">
        <v>1001051875544</v>
      </c>
      <c r="E84" s="24" t="n">
        <v>0</v>
      </c>
      <c r="F84" s="23" t="n">
        <v>0.85</v>
      </c>
      <c r="G84" s="23">
        <f>E84*1</f>
        <v/>
      </c>
      <c r="H84" s="14" t="n">
        <v>5.1</v>
      </c>
      <c r="I84" s="14" t="n">
        <v>45</v>
      </c>
      <c r="J84" s="40" t="n"/>
    </row>
    <row r="85" ht="16.5" customHeight="1" s="101">
      <c r="A85" s="99" t="n">
        <v>6213</v>
      </c>
      <c r="B85" s="27" t="inlineStr">
        <is>
          <t>СЕРВЕЛАТ ФИНСКИЙ СН в/к п/о 0.35кг 8шт</t>
        </is>
      </c>
      <c r="C85" s="34" t="inlineStr">
        <is>
          <t>ШТ</t>
        </is>
      </c>
      <c r="D85" s="28" t="n">
        <v>1001301876213</v>
      </c>
      <c r="E85" s="24" t="n">
        <v>0</v>
      </c>
      <c r="F85" s="23" t="n"/>
      <c r="G85" s="23">
        <f>E85*0.35</f>
        <v/>
      </c>
      <c r="H85" s="14" t="n"/>
      <c r="I85" s="14" t="n"/>
      <c r="J85" s="40" t="n"/>
    </row>
    <row r="86" ht="15.75" customHeight="1" s="101" thickBot="1">
      <c r="A86" s="99">
        <f>RIGHT(D86:D191,4)</f>
        <v/>
      </c>
      <c r="B86" s="27" t="inlineStr">
        <is>
          <t>СЕРВЕЛАТ ФИНСКИЙ в/к в/у срез 0.35кг_45c</t>
        </is>
      </c>
      <c r="C86" s="37" t="inlineStr">
        <is>
          <t>ШТ</t>
        </is>
      </c>
      <c r="D86" s="28" t="n">
        <v>1001301876697</v>
      </c>
      <c r="E86" s="24" t="n">
        <v>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101" thickBot="1" thickTop="1">
      <c r="A87" s="99">
        <f>RIGHT(D87:D192,4)</f>
        <v/>
      </c>
      <c r="B87" s="75" t="inlineStr">
        <is>
          <t>Сырокопченые колбасы</t>
        </is>
      </c>
      <c r="C87" s="75" t="n"/>
      <c r="D87" s="75" t="n"/>
      <c r="E87" s="75" t="n"/>
      <c r="F87" s="74" t="n"/>
      <c r="G87" s="75" t="n"/>
      <c r="H87" s="75" t="n"/>
      <c r="I87" s="75" t="n"/>
      <c r="J87" s="76" t="n"/>
    </row>
    <row r="88" ht="16.5" customHeight="1" s="101" thickTop="1">
      <c r="A88" s="99">
        <f>RIGHT(D88:D193,4)</f>
        <v/>
      </c>
      <c r="B88" s="27" t="inlineStr">
        <is>
          <t>АРОМАТНАЯ Папа может с/к в/у 1/250 8шт.</t>
        </is>
      </c>
      <c r="C88" s="34" t="inlineStr">
        <is>
          <t>ШТ</t>
        </is>
      </c>
      <c r="D88" s="28" t="n">
        <v>1001061975706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 s="101">
      <c r="A89" s="99">
        <f>RIGHT(D89:D194,4)</f>
        <v/>
      </c>
      <c r="B89" s="27" t="inlineStr">
        <is>
          <t>АРОМАТНАЯ с/к с/н в/у 1/100*8_60с</t>
        </is>
      </c>
      <c r="C89" s="34" t="inlineStr">
        <is>
          <t>ШТ</t>
        </is>
      </c>
      <c r="D89" s="28" t="n">
        <v>1001201976454</v>
      </c>
      <c r="E89" s="24" t="n">
        <v>140</v>
      </c>
      <c r="F89" s="23" t="n">
        <v>0.1</v>
      </c>
      <c r="G89" s="23">
        <f>E89*0.1</f>
        <v/>
      </c>
      <c r="H89" s="14" t="n">
        <v>0.8</v>
      </c>
      <c r="I89" s="14" t="n">
        <v>60</v>
      </c>
      <c r="J89" s="40" t="n"/>
    </row>
    <row r="90" ht="16.5" customHeight="1" s="101">
      <c r="A90" s="99">
        <f>RIGHT(D90:D196,4)</f>
        <v/>
      </c>
      <c r="B90" s="27" t="inlineStr">
        <is>
          <t xml:space="preserve"> ОХОТНИЧЬЯ Папа может с/к в/у 1/220 8шт.</t>
        </is>
      </c>
      <c r="C90" s="34" t="inlineStr">
        <is>
          <t>ШТ</t>
        </is>
      </c>
      <c r="D90" s="28" t="n">
        <v>1001060755931</v>
      </c>
      <c r="E90" s="24" t="n">
        <v>0</v>
      </c>
      <c r="F90" s="23" t="n">
        <v>0.22</v>
      </c>
      <c r="G90" s="23">
        <f>E90*0.22</f>
        <v/>
      </c>
      <c r="H90" s="14" t="n">
        <v>1.76</v>
      </c>
      <c r="I90" s="14" t="n">
        <v>120</v>
      </c>
      <c r="J90" s="40" t="n"/>
    </row>
    <row r="91" ht="16.5" customHeight="1" s="101">
      <c r="A91" s="99">
        <f>RIGHT(D91:D198,4)</f>
        <v/>
      </c>
      <c r="B91" s="27" t="inlineStr">
        <is>
          <t>ПОСОЛЬСКАЯ Папа может с/к в/у</t>
        </is>
      </c>
      <c r="C91" s="31" t="inlineStr">
        <is>
          <t>КГ</t>
        </is>
      </c>
      <c r="D91" s="28" t="n">
        <v>1001063145708</v>
      </c>
      <c r="E91" s="24" t="n">
        <v>0</v>
      </c>
      <c r="F91" s="23" t="n">
        <v>0.5125</v>
      </c>
      <c r="G91" s="23">
        <f>E91*1</f>
        <v/>
      </c>
      <c r="H91" s="14" t="n">
        <v>4.1</v>
      </c>
      <c r="I91" s="14" t="n">
        <v>120</v>
      </c>
      <c r="J91" s="40" t="n"/>
    </row>
    <row r="92" ht="16.5" customHeight="1" s="101">
      <c r="A92" s="99">
        <f>RIGHT(D92:D203,4)</f>
        <v/>
      </c>
      <c r="B92" s="27" t="inlineStr">
        <is>
          <t>САЛЯМИ ИТАЛЬЯНСКАЯ с/к в/у 1/250*8_120c</t>
        </is>
      </c>
      <c r="C92" s="34" t="inlineStr">
        <is>
          <t>ШТ</t>
        </is>
      </c>
      <c r="D92" s="28" t="n">
        <v>1001060764993</v>
      </c>
      <c r="E92" s="24" t="n">
        <v>0</v>
      </c>
      <c r="F92" s="23" t="n">
        <v>0.25</v>
      </c>
      <c r="G92" s="23">
        <f>E92*0.25</f>
        <v/>
      </c>
      <c r="H92" s="14" t="n">
        <v>2</v>
      </c>
      <c r="I92" s="14" t="n">
        <v>120</v>
      </c>
      <c r="J92" s="40" t="n"/>
    </row>
    <row r="93" ht="16.5" customHeight="1" s="101">
      <c r="A93" s="99">
        <f>RIGHT(D93:D204,4)</f>
        <v/>
      </c>
      <c r="B93" s="27" t="inlineStr">
        <is>
          <t>САЛЯМИ МЕЛКОЗЕРНЕНАЯ с/к в/у 1/120_60с</t>
        </is>
      </c>
      <c r="C93" s="34" t="inlineStr">
        <is>
          <t>ШТ</t>
        </is>
      </c>
      <c r="D93" s="28" t="n">
        <v>1001193115682</v>
      </c>
      <c r="E93" s="24" t="n">
        <v>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40" t="n"/>
    </row>
    <row r="94" ht="16.5" customHeight="1" s="101">
      <c r="A94" s="99">
        <f>RIGHT(D94:D207,4)</f>
        <v/>
      </c>
      <c r="B94" s="27" t="inlineStr">
        <is>
          <t>ЭКСТРА Папа может с/к в/у_Л</t>
        </is>
      </c>
      <c r="C94" s="31" t="inlineStr">
        <is>
          <t>КГ</t>
        </is>
      </c>
      <c r="D94" s="28" t="n">
        <v>1001062504117</v>
      </c>
      <c r="E94" s="24" t="n">
        <v>0</v>
      </c>
      <c r="F94" s="23" t="n">
        <v>0.4875</v>
      </c>
      <c r="G94" s="23">
        <f>E94*1</f>
        <v/>
      </c>
      <c r="H94" s="14" t="n">
        <v>3.9</v>
      </c>
      <c r="I94" s="14" t="n">
        <v>120</v>
      </c>
      <c r="J94" s="40" t="n"/>
    </row>
    <row r="95" ht="16.5" customHeight="1" s="101">
      <c r="A95" s="99">
        <f>RIGHT(D95:D208,4)</f>
        <v/>
      </c>
      <c r="B95" s="27" t="inlineStr">
        <is>
          <t>ЭКСТРА Папа может с/к в/у 1/250 8шт.</t>
        </is>
      </c>
      <c r="C95" s="34" t="inlineStr">
        <is>
          <t>ШТ</t>
        </is>
      </c>
      <c r="D95" s="28" t="n">
        <v>1001062505483</v>
      </c>
      <c r="E95" s="24" t="n">
        <v>0</v>
      </c>
      <c r="F95" s="23" t="n">
        <v>0.25</v>
      </c>
      <c r="G95" s="23">
        <f>E95*0.25</f>
        <v/>
      </c>
      <c r="H95" s="14" t="n">
        <v>2</v>
      </c>
      <c r="I95" s="14" t="n">
        <v>120</v>
      </c>
      <c r="J95" s="40" t="n"/>
    </row>
    <row r="96" ht="16.5" customHeight="1" s="101" thickBot="1">
      <c r="A96" s="99">
        <f>RIGHT(D96:D209,4)</f>
        <v/>
      </c>
      <c r="B96" s="27" t="inlineStr">
        <is>
          <t>ЭКСТРА Папа может с/к с/н в/у 1/100_60с</t>
        </is>
      </c>
      <c r="C96" s="34" t="inlineStr">
        <is>
          <t>ШТ</t>
        </is>
      </c>
      <c r="D96" s="28" t="n">
        <v>1001202506453</v>
      </c>
      <c r="E96" s="24" t="n">
        <v>280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40" t="n"/>
    </row>
    <row r="97" ht="16.5" customHeight="1" s="101" thickBot="1" thickTop="1">
      <c r="A97" s="99">
        <f>RIGHT(D97:D210,4)</f>
        <v/>
      </c>
      <c r="B97" s="75" t="inlineStr">
        <is>
          <t>Ветчины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6.5" customHeight="1" s="101" thickTop="1">
      <c r="A98" s="99">
        <f>RIGHT(D98:D211,4)</f>
        <v/>
      </c>
      <c r="B98" s="29" t="inlineStr">
        <is>
          <t>ВЕТЧ.ЛЮБИТЕЛЬСКАЯ п/о</t>
        </is>
      </c>
      <c r="C98" s="33" t="inlineStr">
        <is>
          <t>КГ</t>
        </is>
      </c>
      <c r="D98" s="30" t="n">
        <v>1001092444614</v>
      </c>
      <c r="E98" s="24" t="n">
        <v>0</v>
      </c>
      <c r="F98" s="23" t="n">
        <v>1.525</v>
      </c>
      <c r="G98" s="23">
        <f>E98*1</f>
        <v/>
      </c>
      <c r="H98" s="14" t="n">
        <v>6.1</v>
      </c>
      <c r="I98" s="14" t="n">
        <v>60</v>
      </c>
      <c r="J98" s="40" t="n"/>
    </row>
    <row r="99" ht="16.5" customHeight="1" s="101">
      <c r="A99" s="99">
        <f>RIGHT(D99:D212,4)</f>
        <v/>
      </c>
      <c r="B99" s="29" t="inlineStr">
        <is>
          <t>ВЕТЧ.ЛЮБИТЕЛЬСКАЯ п/о 0.4кг</t>
        </is>
      </c>
      <c r="C99" s="38" t="inlineStr">
        <is>
          <t>ШТ</t>
        </is>
      </c>
      <c r="D99" s="83" t="n">
        <v>1001092444611</v>
      </c>
      <c r="E99" s="24" t="n">
        <v>0</v>
      </c>
      <c r="F99" s="23" t="n"/>
      <c r="G99" s="23">
        <f>E99*0.4</f>
        <v/>
      </c>
      <c r="H99" s="14" t="n"/>
      <c r="I99" s="14" t="n"/>
      <c r="J99" s="40" t="n"/>
    </row>
    <row r="100" ht="16.5" customHeight="1" s="101">
      <c r="A100" s="99">
        <f>RIGHT(D100:D213,4)</f>
        <v/>
      </c>
      <c r="B100" s="29" t="inlineStr">
        <is>
          <t>ВЕТЧ.КЛАССИЧЕСКАЯ СН п/о 0.8кг 4шт.</t>
        </is>
      </c>
      <c r="C100" s="38" t="inlineStr">
        <is>
          <t>ШТ</t>
        </is>
      </c>
      <c r="D100" s="83" t="n">
        <v>6645</v>
      </c>
      <c r="E100" s="24" t="n">
        <v>0</v>
      </c>
      <c r="F100" s="23" t="n"/>
      <c r="G100" s="23">
        <f>E100*0.8</f>
        <v/>
      </c>
      <c r="H100" s="14" t="n"/>
      <c r="I100" s="14" t="n"/>
      <c r="J100" s="40" t="n"/>
    </row>
    <row r="101" ht="16.5" customHeight="1" s="101" thickBot="1">
      <c r="A101" s="99">
        <f>RIGHT(D101:D212,4)</f>
        <v/>
      </c>
      <c r="B101" s="27" t="inlineStr">
        <is>
          <t>ВЕТЧ.МЯСНАЯ Папа может п/о 0.4кг 8шт.</t>
        </is>
      </c>
      <c r="C101" s="38" t="inlineStr">
        <is>
          <t>ШТ</t>
        </is>
      </c>
      <c r="D101" s="52" t="n">
        <v>1001094053215</v>
      </c>
      <c r="E101" s="24" t="n">
        <v>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40" t="n"/>
    </row>
    <row r="102" ht="16.5" customHeight="1" s="101" thickBot="1" thickTop="1">
      <c r="A102" s="99">
        <f>RIGHT(D102:D215,4)</f>
        <v/>
      </c>
      <c r="B102" s="75" t="inlineStr">
        <is>
          <t>Копчености варенокопченые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5.75" customHeight="1" s="101" thickTop="1">
      <c r="A103" s="99">
        <f>RIGHT(D103:D220,4)</f>
        <v/>
      </c>
      <c r="B103" s="48" t="inlineStr">
        <is>
          <t>СВИНИНА МАДЕРА с/к с/н в/у 1/100</t>
        </is>
      </c>
      <c r="C103" s="36" t="inlineStr">
        <is>
          <t>ШТ</t>
        </is>
      </c>
      <c r="D103" s="28" t="n">
        <v>1001234146448</v>
      </c>
      <c r="E103" s="24" t="n">
        <v>0</v>
      </c>
      <c r="F103" s="82" t="n"/>
      <c r="G103" s="23">
        <f>E103*0.1</f>
        <v/>
      </c>
      <c r="H103" s="14" t="n"/>
      <c r="I103" s="14" t="n"/>
      <c r="J103" s="40" t="n"/>
    </row>
    <row r="104" ht="16.5" customHeight="1" s="101" thickBot="1">
      <c r="A104" s="99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101" thickBot="1" thickTop="1">
      <c r="A105" s="99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101" thickBot="1" thickTop="1">
      <c r="A106" s="99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101" thickTop="1">
      <c r="A107" s="99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101">
      <c r="A108" s="99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101">
      <c r="A109" s="99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101" thickBot="1">
      <c r="A110" s="99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101" thickBot="1" thickTop="1">
      <c r="A111" s="99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101" thickBot="1" thickTop="1">
      <c r="A112" s="99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101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4" thickBot="1" thickTop="1">
      <c r="A114" s="86">
        <f>RIGHT(D114:D229,4)</f>
        <v/>
      </c>
      <c r="B114" s="95" t="inlineStr">
        <is>
          <t>С КУРИЦЕЙ И ГРИБАМИ 1/420 10шт.зам.</t>
        </is>
      </c>
      <c r="C114" s="96" t="inlineStr">
        <is>
          <t>ШТ</t>
        </is>
      </c>
      <c r="D114" s="89" t="n">
        <v>1002133974956</v>
      </c>
      <c r="E114" s="90" t="n">
        <v>0</v>
      </c>
      <c r="F114" s="91" t="n">
        <v>0.42</v>
      </c>
      <c r="G114" s="91">
        <f>E114*0.42</f>
        <v/>
      </c>
      <c r="H114" s="92" t="n">
        <v>4.2</v>
      </c>
      <c r="I114" s="97" t="n">
        <v>120</v>
      </c>
      <c r="J114" s="92" t="n"/>
      <c r="K114" s="93" t="n"/>
    </row>
    <row r="115" ht="16.5" customHeight="1" s="101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101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101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101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101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101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101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101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101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101">
      <c r="B5" s="27" t="inlineStr">
        <is>
          <t>МЯСНАЯ Папа может вар п/о</t>
        </is>
      </c>
    </row>
    <row r="6" ht="14.25" customHeight="1" s="10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2023-12-04T06:55:15Z</dcterms:modified>
  <cp:lastModifiedBy>Uaer4</cp:lastModifiedBy>
  <cp:lastPrinted>2023-11-08T08:22:20Z</cp:lastPrinted>
</cp:coreProperties>
</file>