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5"/>
  <sheetViews>
    <sheetView tabSelected="1" zoomScale="87" zoomScaleNormal="87" workbookViewId="0">
      <pane ySplit="9" topLeftCell="A10" activePane="bottomLeft" state="frozen"/>
      <selection pane="bottomLeft" activeCell="J20" sqref="J20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45267</v>
      </c>
      <c r="E3" s="7" t="inlineStr">
        <is>
          <t xml:space="preserve">Доставка: </t>
        </is>
      </c>
      <c r="F3" s="104" t="n"/>
      <c r="G3" s="104" t="n">
        <v>45270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RIGHT(D12:D121,4)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240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60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RIGHT(D23:D129,4)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RIGHT(D27:D135,4)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40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RIGHT(D28:D136,4)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RIGHT(D29:D138,4)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150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RIGHT(D30:D139,4)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500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200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1000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RIGHT(D35:D142,4)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RIGHT(D36:D143,4)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RIGHT(D37:D145,4)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100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93">
      <c r="A38" s="85">
        <f>RIGHT(D38:D145,4)</f>
        <v/>
      </c>
      <c r="B38" s="86" t="inlineStr">
        <is>
          <t>БОГАТЫРСКИЕ Папа Может сос п/о 1*6</t>
        </is>
      </c>
      <c r="C38" s="87" t="inlineStr">
        <is>
          <t>КГ</t>
        </is>
      </c>
      <c r="D38" s="88" t="n">
        <v>1001024636517</v>
      </c>
      <c r="E38" s="24" t="n">
        <v>0</v>
      </c>
      <c r="F38" s="90" t="n"/>
      <c r="G38" s="90">
        <f>E38*1</f>
        <v/>
      </c>
      <c r="H38" s="91" t="n"/>
      <c r="I38" s="91" t="n"/>
      <c r="J38" s="91" t="n"/>
      <c r="K38" s="92" t="n"/>
    </row>
    <row r="39" ht="16.5" customFormat="1" customHeight="1" s="15">
      <c r="A39" s="79">
        <f>RIGHT(D39:D146,4)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4" t="n"/>
    </row>
    <row r="40" ht="16.5" customFormat="1" customHeight="1" s="15">
      <c r="A40" s="79">
        <f>RIGHT(D40:D148,4)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100</v>
      </c>
      <c r="F40" s="23" t="n"/>
      <c r="G40" s="23">
        <f>E40*0.41</f>
        <v/>
      </c>
      <c r="H40" s="14" t="n"/>
      <c r="I40" s="14" t="n"/>
      <c r="J40" s="40" t="n"/>
      <c r="K40" s="84" t="n"/>
    </row>
    <row r="41" ht="16.5" customHeight="1" s="99">
      <c r="A41" s="79">
        <f>RIGHT(D41:D153,4)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99">
      <c r="A42" s="79">
        <f>RIGHT(D42:D156,4)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480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3">
      <c r="A43" s="85">
        <f>RIGHT(D43:D157,4)</f>
        <v/>
      </c>
      <c r="B43" s="86" t="inlineStr">
        <is>
          <t>МОЛОЧНЫЕ К ЗАВТРАКУ сос п/о мгс 1*3</t>
        </is>
      </c>
      <c r="C43" s="97" t="inlineStr">
        <is>
          <t>КГ</t>
        </is>
      </c>
      <c r="D43" s="88" t="n">
        <v>6041</v>
      </c>
      <c r="E43" s="24" t="n">
        <v>120</v>
      </c>
      <c r="F43" s="90" t="n">
        <v>2.125</v>
      </c>
      <c r="G43" s="90">
        <f>E43*1</f>
        <v/>
      </c>
      <c r="H43" s="91" t="n">
        <v>4.25</v>
      </c>
      <c r="I43" s="91" t="n">
        <v>45</v>
      </c>
      <c r="J43" s="91" t="n"/>
      <c r="K43" s="92" t="n"/>
    </row>
    <row r="44" ht="16.5" customHeight="1" s="99">
      <c r="A44" s="79">
        <f>RIGHT(D44:D158,4)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99">
      <c r="A45" s="79">
        <f>RIGHT(D45:D159,4)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8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40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4" t="n"/>
    </row>
    <row r="47" ht="16.5" customHeight="1" s="99">
      <c r="A47" s="98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99">
      <c r="A48" s="79">
        <f>RIGHT(D48:D162,4)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50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300</v>
      </c>
      <c r="F49" s="23" t="n"/>
      <c r="G49" s="23">
        <f>E49*0.41</f>
        <v/>
      </c>
      <c r="H49" s="14" t="n"/>
      <c r="I49" s="14" t="n"/>
      <c r="J49" s="40" t="n"/>
    </row>
    <row r="50" ht="16.5" customHeight="1" s="99">
      <c r="A50" s="98">
        <f>RIGHT(D50:D164,4)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60</v>
      </c>
      <c r="F50" s="23" t="n"/>
      <c r="G50" s="23">
        <f>E50*1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99">
      <c r="A52" s="98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200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99">
      <c r="A53" s="98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0</v>
      </c>
      <c r="F53" s="23" t="n">
        <v>0.41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99">
      <c r="A54" s="98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100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8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1700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4" t="n"/>
    </row>
    <row r="56" ht="16.5" customFormat="1" customHeight="1" s="15">
      <c r="A56" s="98">
        <f>RIGHT(D56:D166,4)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4" t="n"/>
    </row>
    <row r="57" ht="16.5" customFormat="1" customHeight="1" s="15">
      <c r="A57" s="98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600</v>
      </c>
      <c r="F57" s="23" t="n"/>
      <c r="G57" s="23">
        <f>E57*0.41</f>
        <v/>
      </c>
      <c r="H57" s="14" t="n"/>
      <c r="I57" s="14" t="n"/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120</v>
      </c>
      <c r="F58" s="23" t="n"/>
      <c r="G58" s="23">
        <f>E58*0.4</f>
        <v/>
      </c>
      <c r="H58" s="14" t="n"/>
      <c r="I58" s="14" t="n"/>
      <c r="J58" s="40" t="n"/>
      <c r="K58" s="84" t="n"/>
    </row>
    <row r="59" ht="16.5" customFormat="1" customHeight="1" s="15">
      <c r="A59" s="98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160</v>
      </c>
      <c r="F59" s="23" t="n"/>
      <c r="G59" s="23">
        <f>E59*0.38</f>
        <v/>
      </c>
      <c r="H59" s="14" t="n"/>
      <c r="I59" s="14" t="n"/>
      <c r="J59" s="40" t="n"/>
      <c r="K59" s="84" t="n"/>
    </row>
    <row r="60" ht="16.5" customHeight="1" s="99" thickBot="1">
      <c r="A60" s="98">
        <f>RIGHT(D60:D166,4)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900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99" thickBot="1" thickTop="1">
      <c r="A61" s="98">
        <f>RIGHT(D61:D167,4)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99" thickTop="1">
      <c r="A62" s="98">
        <f>RIGHT(D62:D168,4)</f>
        <v/>
      </c>
      <c r="B62" s="47" t="inlineStr">
        <is>
          <t>СЫТНЫЕ Папа может сар б/о мгс 1*3 СНГ</t>
        </is>
      </c>
      <c r="C62" s="31" t="inlineStr">
        <is>
          <t>КГ</t>
        </is>
      </c>
      <c r="D62" s="28" t="n">
        <v>3297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99">
      <c r="A63" s="98">
        <f>RIGHT(D63:D169,4)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20</v>
      </c>
      <c r="F63" s="23" t="n"/>
      <c r="G63" s="23">
        <f>E63*1</f>
        <v/>
      </c>
      <c r="H63" s="14" t="n"/>
      <c r="I63" s="14" t="n"/>
      <c r="J63" s="40" t="n"/>
    </row>
    <row r="64" ht="16.5" customHeight="1" s="99">
      <c r="A64" s="98">
        <f>RIGHT(D64:D171,4)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120</v>
      </c>
      <c r="F64" s="23" t="n"/>
      <c r="G64" s="23">
        <f>E64*0.4</f>
        <v/>
      </c>
      <c r="H64" s="14" t="n"/>
      <c r="I64" s="14" t="n"/>
      <c r="J64" s="40" t="n"/>
    </row>
    <row r="65" ht="16.5" customHeight="1" s="99" thickBot="1">
      <c r="A65" s="98">
        <f>RIGHT(D65:D173,4)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180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99" thickBot="1" thickTop="1">
      <c r="A66" s="98">
        <f>RIGHT(D66:D174,4)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9" thickTop="1">
      <c r="A67" s="98">
        <f>RIGHT(D67:D175,4)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800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99">
      <c r="A68" s="98">
        <f>RIGHT(D68:D176,4)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99">
      <c r="A69" s="98">
        <f>RIGHT(D69:D176,4)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 thickBot="1">
      <c r="A70" s="98">
        <f>RIGHT(D70:D177,4)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99" thickBot="1" thickTop="1">
      <c r="A71" s="98">
        <f>RIGHT(D71:D179,4)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9" thickTop="1">
      <c r="A72" s="98">
        <f>RIGHT(D72:D180,4)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1400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99">
      <c r="A73" s="98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20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99">
      <c r="A74" s="98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80</v>
      </c>
      <c r="F74" s="23" t="n"/>
      <c r="G74" s="23">
        <f>E74*0.35</f>
        <v/>
      </c>
      <c r="H74" s="14" t="n"/>
      <c r="I74" s="14" t="n"/>
      <c r="J74" s="40" t="n"/>
    </row>
    <row r="75" ht="16.5" customHeight="1" s="99">
      <c r="A75" s="98">
        <f>RIGHT(D75:D184,4)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800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600</v>
      </c>
      <c r="F76" s="23" t="n"/>
      <c r="G76" s="23">
        <f>E76*0.28</f>
        <v/>
      </c>
      <c r="H76" s="14" t="n"/>
      <c r="I76" s="14" t="n"/>
      <c r="J76" s="40" t="n"/>
    </row>
    <row r="77" ht="16.5" customHeight="1" s="99">
      <c r="A77" s="98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40</v>
      </c>
      <c r="F77" s="23" t="n"/>
      <c r="G77" s="23">
        <f>E77*0.35</f>
        <v/>
      </c>
      <c r="H77" s="14" t="n"/>
      <c r="I77" s="14" t="n"/>
      <c r="J77" s="40" t="n"/>
    </row>
    <row r="78" ht="16.5" customHeight="1" s="99">
      <c r="A78" s="98">
        <f>RIGHT(D78:D185,4)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3200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9">
      <c r="A79" s="98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99">
      <c r="A80" s="98">
        <f>RIGHT(D80:D186,4)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300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120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9">
      <c r="A82" s="98">
        <f>RIGHT(D82:D187,4)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200</v>
      </c>
      <c r="F82" s="23" t="n"/>
      <c r="G82" s="23">
        <f>E82*0.09</f>
        <v/>
      </c>
      <c r="H82" s="14" t="n"/>
      <c r="I82" s="14" t="n"/>
      <c r="J82" s="40" t="n"/>
    </row>
    <row r="83" ht="16.5" customHeight="1" s="99">
      <c r="A83" s="98">
        <f>RIGHT(D83:D188,4)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RIGHT(D84:D188,4)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800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99">
      <c r="A85" s="98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80</v>
      </c>
      <c r="F85" s="23" t="n"/>
      <c r="G85" s="23">
        <f>E85*0.35</f>
        <v/>
      </c>
      <c r="H85" s="14" t="n"/>
      <c r="I85" s="14" t="n"/>
      <c r="J85" s="40" t="n"/>
    </row>
    <row r="86" ht="15.75" customHeight="1" s="99" thickBot="1">
      <c r="A86" s="98">
        <f>RIGHT(D86:D190,4)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2600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9" thickBot="1" thickTop="1">
      <c r="A87" s="98">
        <f>RIGHT(D87:D191,4)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99" thickTop="1">
      <c r="A88" s="98">
        <f>RIGHT(D88:D192,4)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99">
      <c r="A89" s="98">
        <f>RIGHT(D89:D193,4)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140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99">
      <c r="A90" s="98">
        <f>RIGHT(D90:D195,4)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800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99">
      <c r="A91" s="98">
        <f>RIGHT(D91:D197,4)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200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800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99">
      <c r="A94" s="98">
        <f>RIGHT(D94:D206,4)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9" thickBot="1">
      <c r="A96" s="98">
        <f>RIGHT(D96:D208,4)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9" thickBot="1" thickTop="1">
      <c r="A97" s="98">
        <f>RIGHT(D97:D209,4)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99" thickTop="1">
      <c r="A98" s="98">
        <f>RIGHT(D98:D210,4)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50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99">
      <c r="A99" s="98">
        <f>RIGHT(D99:D211,4)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2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99">
      <c r="A100" s="98">
        <f>RIGHT(D100:D212,4)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2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99" thickBot="1">
      <c r="A101" s="98">
        <f>RIGHT(D101:D211,4)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240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99" thickBot="1" thickTop="1">
      <c r="A102" s="98">
        <f>RIGHT(D102:D214,4)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9" thickBot="1" thickTop="1">
      <c r="A103" s="98">
        <f>RIGHT(D103:D217,4)</f>
        <v/>
      </c>
      <c r="B103" s="48" t="inlineStr">
        <is>
          <t>СВИНИНА ДЕЛИКАТЕСНАЯ к/в мл/к в/у 0.3кг</t>
        </is>
      </c>
      <c r="C103" s="36" t="inlineStr">
        <is>
          <t>ШТ</t>
        </is>
      </c>
      <c r="D103" s="28" t="n">
        <v>1001082576281</v>
      </c>
      <c r="E103" s="24" t="n">
        <v>1000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40" t="n"/>
    </row>
    <row r="104" ht="16.5" customHeight="1" s="99" thickBot="1" thickTop="1">
      <c r="A104" s="98">
        <f>RIGHT(D104:D219,4)</f>
        <v/>
      </c>
      <c r="B104" s="75" t="inlineStr">
        <is>
          <t>Паштеты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RIGHT(D105:D222,4)</f>
        <v/>
      </c>
      <c r="B105" s="75" t="inlineStr">
        <is>
          <t>Пельмени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RIGHT(D106:D223,4)</f>
        <v/>
      </c>
      <c r="B106" s="48" t="inlineStr">
        <is>
          <t>ОСТАН.ТРАДИЦ. пельм кор.0.5кг зам._120с</t>
        </is>
      </c>
      <c r="C106" s="34" t="inlineStr">
        <is>
          <t>ШТ</t>
        </is>
      </c>
      <c r="D106" s="28" t="n">
        <v>1002112606314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s="99">
      <c r="A107" s="98">
        <f>RIGHT(D107:D224,4)</f>
        <v/>
      </c>
      <c r="B107" s="48" t="inlineStr">
        <is>
          <t xml:space="preserve">ПЕЛЬМ.С АДЖИКОЙ пл.0.45кг зам. </t>
        </is>
      </c>
      <c r="C107" s="34" t="inlineStr">
        <is>
          <t>ШТ</t>
        </is>
      </c>
      <c r="D107" s="28" t="n">
        <v>1002115036155</v>
      </c>
      <c r="E107" s="24" t="n">
        <v>0</v>
      </c>
      <c r="F107" s="23" t="n"/>
      <c r="G107" s="23">
        <f>E107*0.45</f>
        <v/>
      </c>
      <c r="H107" s="14" t="n"/>
      <c r="I107" s="73" t="n"/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БЕЛ.ГРИБАМИ пл.0.45кг зам. </t>
        </is>
      </c>
      <c r="C108" s="34" t="inlineStr">
        <is>
          <t>ШТ</t>
        </is>
      </c>
      <c r="D108" s="28" t="n">
        <v>1002115056157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 thickBot="1">
      <c r="A109" s="98">
        <f>RIGHT(D109:D224,4)</f>
        <v/>
      </c>
      <c r="B109" s="48" t="inlineStr">
        <is>
          <t>ОСТАН.ТРАДИЦ.пельм пл.0.9кг зам._120с</t>
        </is>
      </c>
      <c r="C109" s="37" t="inlineStr">
        <is>
          <t>ШТ</t>
        </is>
      </c>
      <c r="D109" s="28" t="n">
        <v>1002112606313</v>
      </c>
      <c r="E109" s="24" t="n">
        <v>0</v>
      </c>
      <c r="F109" s="23" t="n">
        <v>0.9</v>
      </c>
      <c r="G109" s="23">
        <f>E109*0.9</f>
        <v/>
      </c>
      <c r="H109" s="14" t="n">
        <v>9</v>
      </c>
      <c r="I109" s="73" t="n">
        <v>120</v>
      </c>
      <c r="J109" s="40" t="n"/>
    </row>
    <row r="110" ht="16.5" customHeight="1" s="99" thickBot="1" thickTop="1">
      <c r="A110" s="98">
        <f>RIGHT(D110:D225,4)</f>
        <v/>
      </c>
      <c r="B110" s="75" t="inlineStr">
        <is>
          <t>Полуфабрикаты с картофелем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Bot="1" thickTop="1">
      <c r="A111" s="98">
        <f>RIGHT(D111:D226,4)</f>
        <v/>
      </c>
      <c r="B111" s="48" t="inlineStr">
        <is>
          <t>С КАРТОФЕЛЕМ вареники кор.0.5кг зам_120</t>
        </is>
      </c>
      <c r="C111" s="37" t="inlineStr">
        <is>
          <t>ШТ</t>
        </is>
      </c>
      <c r="D111" s="28" t="n">
        <v>1002151784945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 thickBot="1" thickTop="1">
      <c r="A112" s="79">
        <f>RIGHT(D112:D227,4)</f>
        <v/>
      </c>
      <c r="B112" s="75" t="inlineStr">
        <is>
          <t>Блины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Format="1" customHeight="1" s="93" thickBot="1" thickTop="1">
      <c r="A113" s="85">
        <f>RIGHT(D113:D228,4)</f>
        <v/>
      </c>
      <c r="B113" s="94" t="inlineStr">
        <is>
          <t>С КУРИЦЕЙ И ГРИБАМИ 1/420 10шт.зам.</t>
        </is>
      </c>
      <c r="C113" s="95" t="inlineStr">
        <is>
          <t>ШТ</t>
        </is>
      </c>
      <c r="D113" s="88" t="n">
        <v>1002133974956</v>
      </c>
      <c r="E113" s="89" t="n">
        <v>0</v>
      </c>
      <c r="F113" s="90" t="n">
        <v>0.42</v>
      </c>
      <c r="G113" s="90">
        <f>E113*0.42</f>
        <v/>
      </c>
      <c r="H113" s="91" t="n">
        <v>4.2</v>
      </c>
      <c r="I113" s="96" t="n">
        <v>120</v>
      </c>
      <c r="J113" s="91" t="n"/>
      <c r="K113" s="92" t="n"/>
    </row>
    <row r="114" ht="16.5" customHeight="1" s="99" thickTop="1">
      <c r="A114" s="79">
        <f>RIGHT(D114:D229,4)</f>
        <v/>
      </c>
      <c r="B114" s="48" t="inlineStr">
        <is>
          <t>БЛИНЧ.С МЯСОМ пл.1/420 10шт.зам.</t>
        </is>
      </c>
      <c r="C114" s="34" t="inlineStr">
        <is>
          <t>ШТ</t>
        </is>
      </c>
      <c r="D114" s="28" t="n">
        <v>1002131151762</v>
      </c>
      <c r="E114" s="24" t="n">
        <v>0</v>
      </c>
      <c r="F114" s="23" t="n">
        <v>0.42</v>
      </c>
      <c r="G114" s="23">
        <f>E114*0.42</f>
        <v/>
      </c>
      <c r="H114" s="14" t="n">
        <v>4.2</v>
      </c>
      <c r="I114" s="73" t="n">
        <v>120</v>
      </c>
      <c r="J114" s="40" t="n"/>
    </row>
    <row r="115" ht="16.5" customHeight="1" s="99" thickBot="1">
      <c r="A115" s="79">
        <f>RIGHT(D115:D230,4)</f>
        <v/>
      </c>
      <c r="B115" s="48" t="inlineStr">
        <is>
          <t>БЛИНЧ. С ТВОРОГОМ 1/420 12шт.зам.</t>
        </is>
      </c>
      <c r="C115" s="37" t="inlineStr">
        <is>
          <t>ШТ</t>
        </is>
      </c>
      <c r="D115" s="28" t="n">
        <v>1002131181764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 thickTop="1">
      <c r="A116" s="79">
        <f>RIGHT(D116:D231,4)</f>
        <v/>
      </c>
      <c r="B116" s="75" t="inlineStr">
        <is>
          <t>Консервы мясные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9" thickBot="1" thickTop="1">
      <c r="A117" s="79">
        <f>RIGHT(D117:D232,4)</f>
        <v/>
      </c>
      <c r="B117" s="75" t="inlineStr">
        <is>
          <t>Мясокостные замороженные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48" t="inlineStr">
        <is>
          <t xml:space="preserve"> РАГУ СВИНОЕ 1кг 8шт.зам_120с </t>
        </is>
      </c>
      <c r="C118" s="37" t="inlineStr">
        <is>
          <t>ШТ</t>
        </is>
      </c>
      <c r="D118" s="69" t="inlineStr">
        <is>
          <t>1002162156004</t>
        </is>
      </c>
      <c r="E118" s="24" t="n">
        <v>0</v>
      </c>
      <c r="F118" s="23" t="n">
        <v>1</v>
      </c>
      <c r="G118" s="23">
        <f>E118*1</f>
        <v/>
      </c>
      <c r="H118" s="14" t="n">
        <v>8</v>
      </c>
      <c r="I118" s="73" t="n">
        <v>120</v>
      </c>
      <c r="J118" s="40" t="n"/>
    </row>
    <row r="119" ht="15.75" customHeight="1" s="99" thickTop="1">
      <c r="A119" s="79">
        <f>RIGHT(D119:D234,4)</f>
        <v/>
      </c>
      <c r="B119" s="48" t="inlineStr">
        <is>
          <t>ШАШЛЫК ИЗ СВИНИНЫ зам.</t>
        </is>
      </c>
      <c r="C119" s="31" t="inlineStr">
        <is>
          <t>КГ</t>
        </is>
      </c>
      <c r="D119" s="69" t="inlineStr">
        <is>
          <t>1002162215417</t>
        </is>
      </c>
      <c r="E119" s="24" t="n">
        <v>0</v>
      </c>
      <c r="F119" s="23" t="n">
        <v>2</v>
      </c>
      <c r="G119" s="23">
        <f>E119*1</f>
        <v/>
      </c>
      <c r="H119" s="14" t="n">
        <v>6</v>
      </c>
      <c r="I119" s="73" t="n">
        <v>90</v>
      </c>
      <c r="J119" s="40" t="n"/>
    </row>
    <row r="120" ht="15.75" customHeight="1" s="99" thickBot="1">
      <c r="A120" s="79">
        <f>RIGHT(D120:D235,4)</f>
        <v/>
      </c>
      <c r="B120" s="48" t="inlineStr">
        <is>
          <t>РЕБРЫШКИ ОБЫКНОВЕННЫЕ 1кг 12шт.зам.</t>
        </is>
      </c>
      <c r="C120" s="37" t="inlineStr">
        <is>
          <t>ШТ</t>
        </is>
      </c>
      <c r="D120" s="70" t="inlineStr">
        <is>
          <t>1002162166019</t>
        </is>
      </c>
      <c r="E120" s="24" t="n">
        <v>0</v>
      </c>
      <c r="F120" s="23" t="n">
        <v>1</v>
      </c>
      <c r="G120" s="23">
        <f>E120*1</f>
        <v/>
      </c>
      <c r="H120" s="14" t="n">
        <v>12</v>
      </c>
      <c r="I120" s="73" t="n">
        <v>120</v>
      </c>
      <c r="J120" s="40" t="n"/>
    </row>
    <row r="121" ht="16.5" customHeight="1" s="99" thickBot="1" thickTop="1">
      <c r="A121" s="78" t="n"/>
      <c r="B121" s="78" t="inlineStr">
        <is>
          <t>ВСЕГО:</t>
        </is>
      </c>
      <c r="C121" s="16" t="n"/>
      <c r="D121" s="49" t="n"/>
      <c r="E121" s="17">
        <f>SUM(E5:E120)</f>
        <v/>
      </c>
      <c r="F121" s="17">
        <f>SUM(F10:F120)</f>
        <v/>
      </c>
      <c r="G121" s="17">
        <f>SUM(G11:G120)</f>
        <v/>
      </c>
      <c r="H121" s="17">
        <f>SUM(H10:H117)</f>
        <v/>
      </c>
      <c r="I121" s="17" t="n"/>
      <c r="J121" s="17" t="n"/>
    </row>
    <row r="122" ht="15.75" customHeight="1" s="99" thickTop="1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</sheetData>
  <autoFilter ref="A9:J121"/>
  <mergeCells count="2">
    <mergeCell ref="E1:J1"/>
    <mergeCell ref="G3:J3"/>
  </mergeCells>
  <dataValidations disablePrompts="1" count="2">
    <dataValidation sqref="B114" showDropDown="0" showInputMessage="1" showErrorMessage="1" allowBlank="0" type="textLength" operator="lessThanOrEqual">
      <formula1>40</formula1>
    </dataValidation>
    <dataValidation sqref="D118:D12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2023-12-07T11:19:58Z</dcterms:modified>
  <cp:lastModifiedBy>Uaer4</cp:lastModifiedBy>
  <cp:lastPrinted>2023-11-08T08:22:20Z</cp:lastPrinted>
</cp:coreProperties>
</file>