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0"/>
  <sheetViews>
    <sheetView tabSelected="1" zoomScale="87" zoomScaleNormal="87" workbookViewId="0">
      <pane ySplit="9" topLeftCell="A125" activePane="bottomLeft" state="frozen"/>
      <selection pane="bottomLeft" activeCell="M141" sqref="M14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45446</v>
      </c>
      <c r="E3" s="7" t="inlineStr">
        <is>
          <t xml:space="preserve">Доставка: </t>
        </is>
      </c>
      <c r="F3" s="104" t="n"/>
      <c r="G3" s="104" t="n">
        <v>45449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RIGHT(D12:D136,4)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280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520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RIGHT(D28:D150,4)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RIGHT(D30:D152,4)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RIGHT(D31:D152,4)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>
        <v>40</v>
      </c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RIGHT(D32:D153,4)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RIGHT(D33:D154,4)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400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RIGHT(D34:D156,4)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RIGHT(D35:D157,4)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RIGHT(D36:D159,4)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120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RIGHT(D37:D157,4)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RIGHT(D38:D158,4)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RIGHT(D39:D160,4)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40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RIGHT(D40:D161,4)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80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RIGHT(D41:D160,4)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RIGHT(D42:D161,4)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RIGHT(D43:D162,4)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RIGHT(D44:D163,4)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RIGHT(D45:D168,4)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100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RIGHT(D46:D169,4)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RIGHT(D47:D173,4)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/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RIGHT(D48:D174,4)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440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RIGHT(D49:D174,4)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100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RIGHT(D50:D175,4)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200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RIGHT(D51:D176,4)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280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RIGHT(D52:D176,4)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400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RIGHT(D53:D177,4)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RIGHT(D54:D178,4)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7">
        <f>RIGHT(D55:D179,4)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7">
        <f>RIGHT(D57:D181,4)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RIGHT(D58:D182,4)</f>
        <v/>
      </c>
      <c r="B58" s="46" t="inlineStr">
        <is>
          <t>РУБЛЕНЫЕ сос ц/о мгс 0.36кг 6шт.</t>
        </is>
      </c>
      <c r="C58" s="34" t="inlineStr">
        <is>
          <t>ШТ</t>
        </is>
      </c>
      <c r="D58" s="28" t="n">
        <v>1001023696765</v>
      </c>
      <c r="E58" s="24" t="n">
        <v>60</v>
      </c>
      <c r="F58" s="23" t="n"/>
      <c r="G58" s="23">
        <f>E58*0.36</f>
        <v/>
      </c>
      <c r="H58" s="14" t="n"/>
      <c r="I58" s="14" t="n"/>
      <c r="J58" s="40" t="n"/>
      <c r="K58" s="83" t="n"/>
    </row>
    <row r="59" ht="16.5" customHeight="1" s="95">
      <c r="A59" s="97">
        <f>RIGHT(D59:D182,4)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>
        <v>1500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7">
        <f>RIGHT(D60:D183,4)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>
        <v>400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7">
        <f>RIGHT(D61:D184,4)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>
        <v>800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7">
        <f>RIGHT(D62:D185,4)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>
        <v>20</v>
      </c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RIGHT(D63:D186,4)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>
        <v>600</v>
      </c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/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>
        <v>40</v>
      </c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7">
        <f>RIGHT(D66:D189,4)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>
        <v>600</v>
      </c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7">
        <f>RIGHT(D67:D182,4)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7">
        <f>RIGHT(D68:D183,4)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>
        <v>40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7">
        <f>RIGHT(D69:D186,4)</f>
        <v/>
      </c>
      <c r="B69" s="47" t="inlineStr">
        <is>
          <t>ШПИКАЧКИ СОЧНЫЕ ПМ сар б/о мгс 0.4кг_45с</t>
        </is>
      </c>
      <c r="C69" s="34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7">
        <f>RIGHT(D70:D188,4)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120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7">
        <f>RIGHT(D71:D189,4)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7">
        <f>RIGHT(D72:D190,4)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>
        <v>400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7">
        <f>RIGHT(D73:D191,4)</f>
        <v/>
      </c>
      <c r="B73" s="27" t="inlineStr">
        <is>
          <t>ВЕНСКАЯ САЛЯМИ п/к в/у 0.33кг 8шт.</t>
        </is>
      </c>
      <c r="C73" s="34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7">
        <f>RIGHT(D74:D191,4)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>
        <v>40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7">
        <f>RIGHT(D75:D192,4)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7">
        <f>RIGHT(D76:D194,4)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7">
        <f>RIGHT(D77:D195,4)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>
        <v>600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7">
        <f>RIGHT(D78:D197,4)</f>
        <v/>
      </c>
      <c r="B78" s="27" t="inlineStr">
        <is>
          <t>БАЛЫКОВАЯ в/к в/у 0.33кг 8шт.</t>
        </is>
      </c>
      <c r="C78" s="34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40" t="n"/>
    </row>
    <row r="79" ht="16.5" customHeight="1" s="95">
      <c r="A79" s="97">
        <f>RIGHT(D79:D198,4)</f>
        <v/>
      </c>
      <c r="B79" s="27" t="inlineStr">
        <is>
          <t>ОСТАНКИНСКАЯ в/к в/у 0.33кг 8шт.</t>
        </is>
      </c>
      <c r="C79" s="34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RIGHT(D80:D198,4)</f>
        <v/>
      </c>
      <c r="B80" s="27" t="inlineStr">
        <is>
          <t>СЕРВЕЛАТ ЕВРОПЕЙСКИЙ в/к в/у 0,33кг 8шт.</t>
        </is>
      </c>
      <c r="C80" s="34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RIGHT(D81:D198,4)</f>
        <v/>
      </c>
      <c r="B81" s="27" t="inlineStr">
        <is>
          <t>СЕРВЕЛАТ КАРЕЛЬСКИЙ ПМ в/к в/у 0.28кг</t>
        </is>
      </c>
      <c r="C81" s="34" t="inlineStr">
        <is>
          <t>ШТ</t>
        </is>
      </c>
      <c r="D81" s="28" t="n">
        <v>1001304506684</v>
      </c>
      <c r="E81" s="24" t="n">
        <v>600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95">
      <c r="A82" s="97">
        <f>RIGHT(D82:D199,4)</f>
        <v/>
      </c>
      <c r="B82" s="27" t="inlineStr">
        <is>
          <t>СЕРВЕЛАТ КАРЕЛЬСКИЙ СН в/к в/у 0.28к</t>
        </is>
      </c>
      <c r="C82" s="34" t="inlineStr">
        <is>
          <t>ШТ</t>
        </is>
      </c>
      <c r="D82" s="28" t="n">
        <v>1001304506562</v>
      </c>
      <c r="E82" s="24" t="n"/>
      <c r="F82" s="23" t="n"/>
      <c r="G82" s="23">
        <f>E82*0.28</f>
        <v/>
      </c>
      <c r="H82" s="14" t="n"/>
      <c r="I82" s="14" t="n"/>
      <c r="J82" s="40" t="n"/>
    </row>
    <row r="83" ht="16.5" customHeight="1" s="95">
      <c r="A83" s="97">
        <f>RIGHT(D83:D200,4)</f>
        <v/>
      </c>
      <c r="B83" s="27" t="inlineStr">
        <is>
          <t>СЕРВЕЛАТ КРЕМЛЕВСКИЙ в/к в/у 0.33кг 8шт.</t>
        </is>
      </c>
      <c r="C83" s="34" t="inlineStr">
        <is>
          <t>ШТ</t>
        </is>
      </c>
      <c r="D83" s="28" t="n">
        <v>1001300456787</v>
      </c>
      <c r="E83" s="24" t="n"/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RIGHT(D84:D200,4)</f>
        <v/>
      </c>
      <c r="B84" s="27" t="inlineStr">
        <is>
          <t>СЕРВЕЛАТ ОРЕХОВЫЙ СН в/к п/о 0,35кг 8шт</t>
        </is>
      </c>
      <c r="C84" s="34" t="inlineStr">
        <is>
          <t>ШТ</t>
        </is>
      </c>
      <c r="D84" s="28" t="n">
        <v>1001305196215</v>
      </c>
      <c r="E84" s="24" t="n"/>
      <c r="F84" s="23" t="n"/>
      <c r="G84" s="23">
        <f>E84*0.35</f>
        <v/>
      </c>
      <c r="H84" s="14" t="n"/>
      <c r="I84" s="14" t="n"/>
      <c r="J84" s="40" t="n"/>
    </row>
    <row r="85" ht="16.5" customHeight="1" s="95">
      <c r="A85" s="97">
        <f>RIGHT(D85:D201,4)</f>
        <v/>
      </c>
      <c r="B85" s="65" t="inlineStr">
        <is>
          <t>СЕРВЕЛАТ ОХОТНИЧИЙ в/к в/у срез 0.35кг</t>
        </is>
      </c>
      <c r="C85" s="34" t="inlineStr">
        <is>
          <t>ШТ</t>
        </is>
      </c>
      <c r="D85" s="28" t="n">
        <v>1001303986689</v>
      </c>
      <c r="E85" s="24" t="n">
        <v>800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40" t="n"/>
    </row>
    <row r="86" ht="16.5" customHeight="1" s="95">
      <c r="A86" s="97">
        <f>RIGHT(D86:D202,4)</f>
        <v/>
      </c>
      <c r="B86" s="65" t="inlineStr">
        <is>
          <t>СЕРВЕЛАТ ПРЕМИУМ в/к в/у 0.33кг 8шт.</t>
        </is>
      </c>
      <c r="C86" s="34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RIGHT(D87:D202,4)</f>
        <v/>
      </c>
      <c r="B87" s="65" t="inlineStr">
        <is>
          <t>СЕРВЕЛАТ ФИНСКИЙ СН в/к в/у</t>
        </is>
      </c>
      <c r="C87" s="31" t="inlineStr">
        <is>
          <t>КГ</t>
        </is>
      </c>
      <c r="D87" s="28" t="n">
        <v>1001301876212</v>
      </c>
      <c r="E87" s="24" t="n"/>
      <c r="F87" s="23" t="n">
        <v>0.68</v>
      </c>
      <c r="G87" s="23">
        <f>E87*1</f>
        <v/>
      </c>
      <c r="H87" s="14" t="n"/>
      <c r="I87" s="14" t="n">
        <v>45</v>
      </c>
      <c r="J87" s="40" t="n"/>
    </row>
    <row r="88" ht="16.5" customHeight="1" s="95">
      <c r="A88" s="97">
        <f>RIGHT(D88:D203,4)</f>
        <v/>
      </c>
      <c r="B88" s="65" t="inlineStr">
        <is>
          <t>СЕРВЕЛАТ ОХОТНИЧИЙ в/к в/у</t>
        </is>
      </c>
      <c r="C88" s="31" t="inlineStr">
        <is>
          <t>КГ</t>
        </is>
      </c>
      <c r="D88" s="28" t="n">
        <v>1001053985341</v>
      </c>
      <c r="E88" s="24" t="n">
        <v>120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40" t="n"/>
    </row>
    <row r="89" ht="16.5" customHeight="1" s="95">
      <c r="A89" s="97">
        <f>RIGHT(D89:D204,4)</f>
        <v/>
      </c>
      <c r="B89" s="65" t="inlineStr">
        <is>
          <t>СЕРВЕЛАТ ПРИМА в/к в/у 0.28кг 8шт.</t>
        </is>
      </c>
      <c r="C89" s="34" t="inlineStr">
        <is>
          <t>ШТ</t>
        </is>
      </c>
      <c r="D89" s="28" t="n">
        <v>1001303056692</v>
      </c>
      <c r="E89" s="24" t="n">
        <v>80</v>
      </c>
      <c r="F89" s="23" t="n">
        <v>0.28</v>
      </c>
      <c r="G89" s="23">
        <f>E89*0.28</f>
        <v/>
      </c>
      <c r="H89" s="14" t="n">
        <v>2.24</v>
      </c>
      <c r="I89" s="14" t="n">
        <v>45</v>
      </c>
      <c r="J89" s="40" t="n"/>
    </row>
    <row r="90" ht="16.5" customHeight="1" s="95">
      <c r="A90" s="97">
        <f>RIGHT(D90:D205,4)</f>
        <v/>
      </c>
      <c r="B90" s="65" t="inlineStr">
        <is>
          <t>МРАМОРНАЯ И БАЛЫКОВАЯ в/к с/н мгс 1/90</t>
        </is>
      </c>
      <c r="C90" s="34" t="inlineStr">
        <is>
          <t>ШТ</t>
        </is>
      </c>
      <c r="D90" s="28" t="n">
        <v>1001215576586</v>
      </c>
      <c r="E90" s="24" t="n"/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RIGHT(D91:D203,4)</f>
        <v/>
      </c>
      <c r="B91" s="65" t="inlineStr">
        <is>
          <t>МЯСНОЕ АССОРТИ к/з с/н мгс 1/90 10шт.</t>
        </is>
      </c>
      <c r="C91" s="34" t="inlineStr">
        <is>
          <t>ШТ</t>
        </is>
      </c>
      <c r="D91" s="28" t="n">
        <v>1001225416228</v>
      </c>
      <c r="E91" s="24" t="n">
        <v>80</v>
      </c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RIGHT(D92:D203,4)</f>
        <v/>
      </c>
      <c r="B92" s="27" t="inlineStr">
        <is>
          <t>СЕРВЕЛАТ ФИНСКИЙ в/к в/у_45с</t>
        </is>
      </c>
      <c r="C92" s="31" t="inlineStr">
        <is>
          <t>КГ</t>
        </is>
      </c>
      <c r="D92" s="28" t="n">
        <v>1001051875544</v>
      </c>
      <c r="E92" s="24" t="n">
        <v>250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40" t="n"/>
    </row>
    <row r="93" ht="16.5" customHeight="1" s="95">
      <c r="A93" s="97">
        <f>RIGHT(D93:D204,4)</f>
        <v/>
      </c>
      <c r="B93" s="27" t="inlineStr">
        <is>
          <t>СЕРВЕЛАТ ФИНСКИЙ СН в/к п/о 0.35кг 8шт</t>
        </is>
      </c>
      <c r="C93" s="34" t="inlineStr">
        <is>
          <t>ШТ</t>
        </is>
      </c>
      <c r="D93" s="28" t="n">
        <v>1001301876213</v>
      </c>
      <c r="E93" s="24" t="n"/>
      <c r="F93" s="23" t="n"/>
      <c r="G93" s="23">
        <f>E93*0.35</f>
        <v/>
      </c>
      <c r="H93" s="14" t="n"/>
      <c r="I93" s="14" t="n"/>
      <c r="J93" s="40" t="n"/>
    </row>
    <row r="94" ht="15.75" customHeight="1" s="95" thickBot="1">
      <c r="A94" s="97">
        <f>RIGHT(D94:D205,4)</f>
        <v/>
      </c>
      <c r="B94" s="27" t="inlineStr">
        <is>
          <t>СЕРВЕЛАТ ФИНСКИЙ в/к в/у срез 0.35кг_45c</t>
        </is>
      </c>
      <c r="C94" s="37" t="inlineStr">
        <is>
          <t>ШТ</t>
        </is>
      </c>
      <c r="D94" s="28" t="n">
        <v>1001301876697</v>
      </c>
      <c r="E94" s="24" t="n">
        <v>1200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40" t="n"/>
    </row>
    <row r="95" ht="16.5" customHeight="1" s="95" thickBot="1" thickTop="1">
      <c r="A95" s="97">
        <f>RIGHT(D95:D206,4)</f>
        <v/>
      </c>
      <c r="B95" s="75" t="inlineStr">
        <is>
          <t>Сырокопченые колбасы</t>
        </is>
      </c>
      <c r="C95" s="75" t="n"/>
      <c r="D95" s="75" t="n"/>
      <c r="E95" s="75" t="n"/>
      <c r="F95" s="74" t="n"/>
      <c r="G95" s="75" t="n"/>
      <c r="H95" s="75" t="n"/>
      <c r="I95" s="75" t="n"/>
      <c r="J95" s="76" t="n"/>
    </row>
    <row r="96" ht="16.5" customHeight="1" s="95" thickTop="1">
      <c r="A96" s="97">
        <f>RIGHT(D96:D207,4)</f>
        <v/>
      </c>
      <c r="B96" s="27" t="inlineStr">
        <is>
          <t>АРОМАТНАЯ Папа может с/к в/у 1/250 8шт.</t>
        </is>
      </c>
      <c r="C96" s="34" t="inlineStr">
        <is>
          <t>ШТ</t>
        </is>
      </c>
      <c r="D96" s="28" t="n">
        <v>1001061975706</v>
      </c>
      <c r="E96" s="24" t="n"/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7">
        <f>RIGHT(D97:D208,4)</f>
        <v/>
      </c>
      <c r="B97" s="27" t="inlineStr">
        <is>
          <t>АРОМАТНАЯ с/к с/н в/у 1/100*8_60с</t>
        </is>
      </c>
      <c r="C97" s="34" t="inlineStr">
        <is>
          <t>ШТ</t>
        </is>
      </c>
      <c r="D97" s="28" t="n">
        <v>1001201976454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5">
      <c r="A98" s="97">
        <f>RIGHT(D98:D209,4)</f>
        <v/>
      </c>
      <c r="B98" s="27" t="inlineStr">
        <is>
          <t xml:space="preserve"> ИТАЛЬЯНСКОЕ АССОРТИ с/в с/н мгс 1/90</t>
        </is>
      </c>
      <c r="C98" s="34" t="inlineStr">
        <is>
          <t>ШТ</t>
        </is>
      </c>
      <c r="D98" s="28" t="n">
        <v>1001205386222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7">
        <f>RIGHT(D99:D210,4)</f>
        <v/>
      </c>
      <c r="B99" s="27" t="inlineStr">
        <is>
          <t xml:space="preserve"> ОХОТНИЧЬЯ Папа может с/к в/у 1/220 8шт.</t>
        </is>
      </c>
      <c r="C99" s="34" t="inlineStr">
        <is>
          <t>ШТ</t>
        </is>
      </c>
      <c r="D99" s="28" t="n">
        <v>1001060755931</v>
      </c>
      <c r="E99" s="24" t="n">
        <v>200</v>
      </c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40" t="n"/>
    </row>
    <row r="100" ht="16.5" customHeight="1" s="95">
      <c r="A100" s="97">
        <f>RIGHT(D100:D212,4)</f>
        <v/>
      </c>
      <c r="B100" s="27" t="inlineStr">
        <is>
          <t>ПОСОЛЬСКАЯ Папа может с/к в/у</t>
        </is>
      </c>
      <c r="C100" s="31" t="inlineStr">
        <is>
          <t>КГ</t>
        </is>
      </c>
      <c r="D100" s="28" t="n">
        <v>1001063145708</v>
      </c>
      <c r="E100" s="24" t="n">
        <v>50</v>
      </c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40" t="n"/>
    </row>
    <row r="101" ht="16.5" customHeight="1" s="95">
      <c r="A101" s="97">
        <f>RIGHT(D101:D213,4)</f>
        <v/>
      </c>
      <c r="B101" s="27" t="inlineStr">
        <is>
          <t>ПОСОЛЬСКАЯ с/к с/н в/у 1/100 10шт.</t>
        </is>
      </c>
      <c r="C101" s="34" t="inlineStr">
        <is>
          <t>ШТ</t>
        </is>
      </c>
      <c r="D101" s="28" t="n">
        <v>1001203146555</v>
      </c>
      <c r="E101" s="24" t="n"/>
      <c r="F101" s="23" t="n"/>
      <c r="G101" s="23">
        <f>E101*0.1</f>
        <v/>
      </c>
      <c r="H101" s="14" t="n"/>
      <c r="I101" s="14" t="n"/>
      <c r="J101" s="40" t="n"/>
    </row>
    <row r="102" ht="16.5" customHeight="1" s="95">
      <c r="A102" s="97">
        <f>RIGHT(D102:D217,4)</f>
        <v/>
      </c>
      <c r="B102" s="27" t="inlineStr">
        <is>
          <t>САЛЯМИ ИТАЛЬЯНСКАЯ с/к в/у 1/250*8_120c</t>
        </is>
      </c>
      <c r="C102" s="34" t="inlineStr">
        <is>
          <t>ШТ</t>
        </is>
      </c>
      <c r="D102" s="28" t="n">
        <v>1001060764993</v>
      </c>
      <c r="E102" s="24" t="n"/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>
      <c r="A103" s="97">
        <f>RIGHT(D103:D218,4)</f>
        <v/>
      </c>
      <c r="B103" s="27" t="inlineStr">
        <is>
          <t>САЛЯМИ МЕЛКОЗЕРНЕНАЯ с/к в/у 1/120_60с</t>
        </is>
      </c>
      <c r="C103" s="34" t="inlineStr">
        <is>
          <t>ШТ</t>
        </is>
      </c>
      <c r="D103" s="28" t="n">
        <v>1001193115682</v>
      </c>
      <c r="E103" s="24" t="n">
        <v>400</v>
      </c>
      <c r="F103" s="23" t="n">
        <v>0.12</v>
      </c>
      <c r="G103" s="23">
        <f>E103*0.12</f>
        <v/>
      </c>
      <c r="H103" s="14" t="n">
        <v>0.96</v>
      </c>
      <c r="I103" s="14" t="n">
        <v>60</v>
      </c>
      <c r="J103" s="40" t="n"/>
    </row>
    <row r="104" ht="16.5" customHeight="1" s="95">
      <c r="A104" s="97">
        <f>RIGHT(D104:D219,4)</f>
        <v/>
      </c>
      <c r="B104" s="27" t="inlineStr">
        <is>
          <t>НЕАПОЛИТАНСКИЙ ДУЭТ с/к с/н мгс 1/90</t>
        </is>
      </c>
      <c r="C104" s="34" t="inlineStr">
        <is>
          <t>ШТ</t>
        </is>
      </c>
      <c r="D104" s="28" t="n">
        <v>1001205376221</v>
      </c>
      <c r="E104" s="24" t="n"/>
      <c r="F104" s="23" t="n"/>
      <c r="G104" s="23">
        <f>E104*0.09</f>
        <v/>
      </c>
      <c r="H104" s="14" t="n"/>
      <c r="I104" s="14" t="n"/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в/у_Л</t>
        </is>
      </c>
      <c r="C105" s="31" t="inlineStr">
        <is>
          <t>КГ</t>
        </is>
      </c>
      <c r="D105" s="28" t="n">
        <v>1001062504117</v>
      </c>
      <c r="E105" s="24" t="n"/>
      <c r="F105" s="23" t="n">
        <v>0.4875</v>
      </c>
      <c r="G105" s="23">
        <f>E105*1</f>
        <v/>
      </c>
      <c r="H105" s="14" t="n">
        <v>3.9</v>
      </c>
      <c r="I105" s="14" t="n">
        <v>120</v>
      </c>
      <c r="J105" s="40" t="n"/>
    </row>
    <row r="106" ht="16.5" customHeight="1" s="95">
      <c r="A106" s="97">
        <f>RIGHT(D106:D222,4)</f>
        <v/>
      </c>
      <c r="B106" s="27" t="inlineStr">
        <is>
          <t>ЭКСТРА Папа может с/к в/у 1/250 8шт.</t>
        </is>
      </c>
      <c r="C106" s="34" t="inlineStr">
        <is>
          <t>ШТ</t>
        </is>
      </c>
      <c r="D106" s="28" t="n">
        <v>1001062505483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40" t="n"/>
    </row>
    <row r="107" ht="16.5" customHeight="1" s="95" thickBot="1">
      <c r="A107" s="97">
        <f>RIGHT(D107:D223,4)</f>
        <v/>
      </c>
      <c r="B107" s="27" t="inlineStr">
        <is>
          <t>ЭКСТРА Папа может с/к с/н в/у 1/100_60с</t>
        </is>
      </c>
      <c r="C107" s="34" t="inlineStr">
        <is>
          <t>ШТ</t>
        </is>
      </c>
      <c r="D107" s="28" t="n">
        <v>1001202506453</v>
      </c>
      <c r="E107" s="24" t="n">
        <v>420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40" t="n"/>
    </row>
    <row r="108" ht="16.5" customHeight="1" s="95" thickBot="1" thickTop="1">
      <c r="A108" s="97">
        <f>RIGHT(D108:D224,4)</f>
        <v/>
      </c>
      <c r="B108" s="75" t="inlineStr">
        <is>
          <t>Ветчины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5" thickTop="1">
      <c r="A109" s="97">
        <f>RIGHT(D109:D225,4)</f>
        <v/>
      </c>
      <c r="B109" s="29" t="inlineStr">
        <is>
          <t>ВЕТЧ.ЛЮБИТЕЛЬСКАЯ п/о</t>
        </is>
      </c>
      <c r="C109" s="33" t="inlineStr">
        <is>
          <t>КГ</t>
        </is>
      </c>
      <c r="D109" s="30" t="n">
        <v>1001092446756</v>
      </c>
      <c r="E109" s="24" t="n">
        <v>130</v>
      </c>
      <c r="F109" s="23" t="n">
        <v>1.525</v>
      </c>
      <c r="G109" s="23">
        <f>E109*1</f>
        <v/>
      </c>
      <c r="H109" s="14" t="n">
        <v>6.1</v>
      </c>
      <c r="I109" s="14" t="n">
        <v>60</v>
      </c>
      <c r="J109" s="40" t="n"/>
    </row>
    <row r="110" ht="16.5" customHeight="1" s="95">
      <c r="A110" s="97">
        <f>RIGHT(D110:D226,4)</f>
        <v/>
      </c>
      <c r="B110" s="29" t="inlineStr">
        <is>
          <t>ВЕТЧ.ЛЮБИТЕЛЬСКАЯ п/о 0.4кг</t>
        </is>
      </c>
      <c r="C110" s="38" t="inlineStr">
        <is>
          <t>ШТ</t>
        </is>
      </c>
      <c r="D110" s="81" t="n">
        <v>1001092444611</v>
      </c>
      <c r="E110" s="24" t="n"/>
      <c r="F110" s="23" t="n"/>
      <c r="G110" s="23">
        <f>E110*0.4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>ВЕТЧ.КЛАССИЧЕСКАЯ СН п/о 0.8кг 4шт.</t>
        </is>
      </c>
      <c r="C111" s="38" t="inlineStr">
        <is>
          <t>ШТ</t>
        </is>
      </c>
      <c r="D111" s="81" t="n">
        <v>1001093956645</v>
      </c>
      <c r="E111" s="24" t="n"/>
      <c r="F111" s="23" t="n"/>
      <c r="G111" s="23">
        <f>E111*0.8</f>
        <v/>
      </c>
      <c r="H111" s="14" t="n"/>
      <c r="I111" s="14" t="n"/>
      <c r="J111" s="40" t="n"/>
    </row>
    <row r="112" ht="16.5" customHeight="1" s="95">
      <c r="A112" s="97">
        <f>RIGHT(D112:D228,4)</f>
        <v/>
      </c>
      <c r="B112" s="29" t="inlineStr">
        <is>
          <t xml:space="preserve">ВЕТЧ.МРАМОРНАЯ в/у_45с </t>
        </is>
      </c>
      <c r="C112" s="33" t="inlineStr">
        <is>
          <t>КГ</t>
        </is>
      </c>
      <c r="D112" s="81" t="n">
        <v>1001092436470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>
      <c r="A113" s="97">
        <f>RIGHT(D113:D228,4)</f>
        <v/>
      </c>
      <c r="B113" s="29" t="inlineStr">
        <is>
          <t>ВЕТЧ.ФИРМЕННАЯ С ИНДЕЙКОЙ п/о</t>
        </is>
      </c>
      <c r="C113" s="33" t="inlineStr">
        <is>
          <t>КГ</t>
        </is>
      </c>
      <c r="D113" s="81" t="n">
        <v>1001094966025</v>
      </c>
      <c r="E113" s="24" t="n"/>
      <c r="F113" s="23" t="n"/>
      <c r="G113" s="23">
        <f>E113*1</f>
        <v/>
      </c>
      <c r="H113" s="14" t="n"/>
      <c r="I113" s="14" t="n"/>
      <c r="J113" s="40" t="n"/>
    </row>
    <row r="114" ht="16.5" customHeight="1" s="95" thickBot="1">
      <c r="A114" s="97">
        <f>RIGHT(D114:D226,4)</f>
        <v/>
      </c>
      <c r="B114" s="27" t="inlineStr">
        <is>
          <t>ВЕТЧ.МЯСНАЯ Папа может п/о 0.4кг 8шт.</t>
        </is>
      </c>
      <c r="C114" s="38" t="inlineStr">
        <is>
          <t>ШТ</t>
        </is>
      </c>
      <c r="D114" s="52" t="n">
        <v>1001094053215</v>
      </c>
      <c r="E114" s="24" t="n">
        <v>40</v>
      </c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40" t="n"/>
    </row>
    <row r="115" ht="16.5" customHeight="1" s="95" thickBot="1" thickTop="1">
      <c r="A115" s="97">
        <f>RIGHT(D115:D229,4)</f>
        <v/>
      </c>
      <c r="B115" s="75" t="inlineStr">
        <is>
          <t>Копчености варенокопченые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7">
        <f>RIGHT(D116:D232,4)</f>
        <v/>
      </c>
      <c r="B116" s="48" t="inlineStr">
        <is>
          <t>СВИНИНА ДЕЛИКАТЕСНАЯ к/в мл/к в/у 0.3кг</t>
        </is>
      </c>
      <c r="C116" s="36" t="inlineStr">
        <is>
          <t>ШТ</t>
        </is>
      </c>
      <c r="D116" s="28" t="n">
        <v>1001082576281</v>
      </c>
      <c r="E116" s="24" t="n">
        <v>120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40" t="n"/>
    </row>
    <row r="117" ht="16.5" customHeight="1" s="95">
      <c r="A117" s="97">
        <f>RIGHT(D117:D233,4)</f>
        <v/>
      </c>
      <c r="B117" s="48" t="inlineStr">
        <is>
          <t>БАЛЫК И ШЕЙКА с/в с/н мгс 1/90 10 шт</t>
        </is>
      </c>
      <c r="C117" s="36" t="inlineStr">
        <is>
          <t>ШТ</t>
        </is>
      </c>
      <c r="D117" s="28" t="n">
        <v>1001225406223</v>
      </c>
      <c r="E117" s="24" t="n"/>
      <c r="F117" s="23" t="n"/>
      <c r="G117" s="23">
        <f>E117*0.09</f>
        <v/>
      </c>
      <c r="H117" s="99" t="n"/>
      <c r="I117" s="99" t="n"/>
      <c r="J117" s="96" t="n"/>
    </row>
    <row r="118" ht="16.5" customHeight="1" s="95" thickBot="1">
      <c r="A118" s="97">
        <f>RIGHT(D118:D233,4)</f>
        <v/>
      </c>
      <c r="B118" s="48" t="inlineStr">
        <is>
          <t xml:space="preserve">БЕКОН с/к с/н в/у 1/180 10шт. </t>
        </is>
      </c>
      <c r="C118" s="36" t="inlineStr">
        <is>
          <t>ШТ</t>
        </is>
      </c>
      <c r="D118" s="28" t="n">
        <v>1001233296445</v>
      </c>
      <c r="E118" s="24" t="n"/>
      <c r="F118" s="23" t="n"/>
      <c r="G118" s="23">
        <f>E118*0.18</f>
        <v/>
      </c>
      <c r="H118" s="99" t="n"/>
      <c r="I118" s="99" t="n"/>
      <c r="J118" s="96" t="n"/>
    </row>
    <row r="119" ht="16.5" customHeight="1" s="95" thickBot="1" thickTop="1">
      <c r="A119" s="97">
        <f>RIGHT(D119:D234,4)</f>
        <v/>
      </c>
      <c r="B119" s="75" t="inlineStr">
        <is>
          <t>Паштеты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Bot="1" thickTop="1">
      <c r="A120" s="97">
        <f>RIGHT(D120:D237,4)</f>
        <v/>
      </c>
      <c r="B120" s="75" t="inlineStr">
        <is>
          <t>Пельмени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Top="1">
      <c r="A121" s="97">
        <f>RIGHT(D121:D238,4)</f>
        <v/>
      </c>
      <c r="B121" s="48" t="inlineStr">
        <is>
          <t>ОСТАН.ТРАДИЦ. пельм кор.0.5кг зам._120с</t>
        </is>
      </c>
      <c r="C121" s="34" t="inlineStr">
        <is>
          <t>ШТ</t>
        </is>
      </c>
      <c r="D121" s="28" t="n">
        <v>1002112606314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АДЖИКОЙ пл.0.45кг зам. </t>
        </is>
      </c>
      <c r="C122" s="34" t="inlineStr">
        <is>
          <t>ШТ</t>
        </is>
      </c>
      <c r="D122" s="28" t="n">
        <v>1002115036155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>
      <c r="A123" s="97">
        <f>RIGHT(D123:D240,4)</f>
        <v/>
      </c>
      <c r="B123" s="48" t="inlineStr">
        <is>
          <t xml:space="preserve">ПЕЛЬМ.С БЕЛ.ГРИБАМИ пл.0.45кг зам. </t>
        </is>
      </c>
      <c r="C123" s="34" t="inlineStr">
        <is>
          <t>ШТ</t>
        </is>
      </c>
      <c r="D123" s="28" t="n">
        <v>1002115056157</v>
      </c>
      <c r="E123" s="24" t="n"/>
      <c r="F123" s="23" t="n"/>
      <c r="G123" s="23">
        <f>E123*0.45</f>
        <v/>
      </c>
      <c r="H123" s="14" t="n"/>
      <c r="I123" s="73" t="n"/>
      <c r="J123" s="40" t="n"/>
    </row>
    <row r="124" ht="16.5" customHeight="1" s="95" thickBot="1">
      <c r="A124" s="97">
        <f>RIGHT(D124:D239,4)</f>
        <v/>
      </c>
      <c r="B124" s="48" t="inlineStr">
        <is>
          <t>ОСТАН.ТРАДИЦ.пельм пл.0.9кг зам._120с</t>
        </is>
      </c>
      <c r="C124" s="37" t="inlineStr">
        <is>
          <t>ШТ</t>
        </is>
      </c>
      <c r="D124" s="28" t="n">
        <v>1002112606313</v>
      </c>
      <c r="E124" s="24" t="n"/>
      <c r="F124" s="23" t="n">
        <v>0.9</v>
      </c>
      <c r="G124" s="23">
        <f>E124*0.9</f>
        <v/>
      </c>
      <c r="H124" s="14" t="n">
        <v>9</v>
      </c>
      <c r="I124" s="73" t="n">
        <v>120</v>
      </c>
      <c r="J124" s="40" t="n"/>
    </row>
    <row r="125" ht="16.5" customHeight="1" s="95" thickBot="1" thickTop="1">
      <c r="A125" s="97">
        <f>RIGHT(D125:D240,4)</f>
        <v/>
      </c>
      <c r="B125" s="75" t="inlineStr">
        <is>
          <t>Полуфабрикаты с картофелем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7">
        <f>RIGHT(D126:D241,4)</f>
        <v/>
      </c>
      <c r="B126" s="48" t="inlineStr">
        <is>
          <t>С КАРТОФЕЛЕМ вареники кор.0.5кг зам_120</t>
        </is>
      </c>
      <c r="C126" s="37" t="inlineStr">
        <is>
          <t>ШТ</t>
        </is>
      </c>
      <c r="D126" s="28" t="n">
        <v>1002151784945</v>
      </c>
      <c r="E126" s="24" t="n"/>
      <c r="F126" s="23" t="n">
        <v>0.5</v>
      </c>
      <c r="G126" s="23">
        <f>E126*0.5</f>
        <v/>
      </c>
      <c r="H126" s="14" t="n">
        <v>8</v>
      </c>
      <c r="I126" s="73" t="n">
        <v>120</v>
      </c>
      <c r="J126" s="40" t="n"/>
    </row>
    <row r="127" ht="16.5" customHeight="1" s="95" thickBot="1" thickTop="1">
      <c r="A127" s="97">
        <f>RIGHT(D127:D242,4)</f>
        <v/>
      </c>
      <c r="B127" s="75" t="inlineStr">
        <is>
          <t>Блины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Format="1" customHeight="1" s="91" thickBot="1" thickTop="1">
      <c r="A128" s="97">
        <f>RIGHT(D128:D243,4)</f>
        <v/>
      </c>
      <c r="B128" s="92" t="inlineStr">
        <is>
          <t>С КУРИЦЕЙ И ГРИБАМИ 1/420 10шт.зам.</t>
        </is>
      </c>
      <c r="C128" s="93" t="inlineStr">
        <is>
          <t>ШТ</t>
        </is>
      </c>
      <c r="D128" s="86" t="n">
        <v>1002133974956</v>
      </c>
      <c r="E128" s="87" t="n"/>
      <c r="F128" s="88" t="n">
        <v>0.42</v>
      </c>
      <c r="G128" s="88">
        <f>E128*0.42</f>
        <v/>
      </c>
      <c r="H128" s="89" t="n">
        <v>4.2</v>
      </c>
      <c r="I128" s="94" t="n">
        <v>120</v>
      </c>
      <c r="J128" s="89" t="n"/>
      <c r="K128" s="90" t="n"/>
    </row>
    <row r="129" ht="16.5" customHeight="1" s="95" thickTop="1">
      <c r="A129" s="97">
        <f>RIGHT(D129:D244,4)</f>
        <v/>
      </c>
      <c r="B129" s="48" t="inlineStr">
        <is>
          <t>БЛИНЧ.С МЯСОМ пл.1/420 10шт.зам.</t>
        </is>
      </c>
      <c r="C129" s="34" t="inlineStr">
        <is>
          <t>ШТ</t>
        </is>
      </c>
      <c r="D129" s="28" t="n">
        <v>1002131151762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>
      <c r="A130" s="97">
        <f>RIGHT(D130:D245,4)</f>
        <v/>
      </c>
      <c r="B130" s="48" t="inlineStr">
        <is>
          <t>БЛИНЧ. С ТВОРОГОМ 1/420 12шт.зам.</t>
        </is>
      </c>
      <c r="C130" s="37" t="inlineStr">
        <is>
          <t>ШТ</t>
        </is>
      </c>
      <c r="D130" s="28" t="n">
        <v>1002131181764</v>
      </c>
      <c r="E130" s="24" t="n"/>
      <c r="F130" s="23" t="n">
        <v>0.42</v>
      </c>
      <c r="G130" s="23">
        <f>E130*0.42</f>
        <v/>
      </c>
      <c r="H130" s="14" t="n">
        <v>4.2</v>
      </c>
      <c r="I130" s="73" t="n">
        <v>120</v>
      </c>
      <c r="J130" s="40" t="n"/>
    </row>
    <row r="131" ht="16.5" customHeight="1" s="95" thickBot="1" thickTop="1">
      <c r="A131" s="97">
        <f>RIGHT(D131:D246,4)</f>
        <v/>
      </c>
      <c r="B131" s="75" t="inlineStr">
        <is>
          <t>Консервы мясные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75" t="inlineStr">
        <is>
          <t>Мясокостные замороженные</t>
        </is>
      </c>
      <c r="C132" s="75" t="n"/>
      <c r="D132" s="75" t="n"/>
      <c r="E132" s="75" t="n"/>
      <c r="F132" s="74" t="n"/>
      <c r="G132" s="75" t="n"/>
      <c r="H132" s="75" t="n"/>
      <c r="I132" s="75" t="n"/>
      <c r="J132" s="76" t="n"/>
    </row>
    <row r="133" ht="16.5" customHeight="1" s="95" thickBot="1" thickTop="1">
      <c r="A133" s="97">
        <f>RIGHT(D133:D248,4)</f>
        <v/>
      </c>
      <c r="B133" s="48" t="inlineStr">
        <is>
          <t xml:space="preserve"> РАГУ СВИНОЕ 1кг 8шт.зам_120с </t>
        </is>
      </c>
      <c r="C133" s="37" t="inlineStr">
        <is>
          <t>ШТ</t>
        </is>
      </c>
      <c r="D133" s="69" t="inlineStr">
        <is>
          <t>1002162156004</t>
        </is>
      </c>
      <c r="E133" s="24" t="n"/>
      <c r="F133" s="23" t="n">
        <v>1</v>
      </c>
      <c r="G133" s="23">
        <f>E133*1</f>
        <v/>
      </c>
      <c r="H133" s="14" t="n">
        <v>8</v>
      </c>
      <c r="I133" s="73" t="n">
        <v>120</v>
      </c>
      <c r="J133" s="40" t="n"/>
    </row>
    <row r="134" ht="15.75" customHeight="1" s="95" thickTop="1">
      <c r="A134" s="97">
        <f>RIGHT(D134:D249,4)</f>
        <v/>
      </c>
      <c r="B134" s="48" t="inlineStr">
        <is>
          <t>ШАШЛЫК ИЗ СВИНИНЫ зам.</t>
        </is>
      </c>
      <c r="C134" s="31" t="inlineStr">
        <is>
          <t>КГ</t>
        </is>
      </c>
      <c r="D134" s="69" t="inlineStr">
        <is>
          <t>1002162215417</t>
        </is>
      </c>
      <c r="E134" s="24" t="n"/>
      <c r="F134" s="23" t="n">
        <v>2</v>
      </c>
      <c r="G134" s="23">
        <f>E134*1</f>
        <v/>
      </c>
      <c r="H134" s="14" t="n">
        <v>6</v>
      </c>
      <c r="I134" s="73" t="n">
        <v>90</v>
      </c>
      <c r="J134" s="40" t="n"/>
    </row>
    <row r="135" ht="15.75" customHeight="1" s="95" thickBot="1">
      <c r="A135" s="97">
        <f>RIGHT(D135:D250,4)</f>
        <v/>
      </c>
      <c r="B135" s="48" t="inlineStr">
        <is>
          <t>РЕБРЫШКИ ОБЫКНОВЕННЫЕ 1кг 12шт.зам.</t>
        </is>
      </c>
      <c r="C135" s="37" t="inlineStr">
        <is>
          <t>ШТ</t>
        </is>
      </c>
      <c r="D135" s="70" t="inlineStr">
        <is>
          <t>1002162166019</t>
        </is>
      </c>
      <c r="E135" s="24" t="n"/>
      <c r="F135" s="23" t="n">
        <v>1</v>
      </c>
      <c r="G135" s="23">
        <f>E135*1</f>
        <v/>
      </c>
      <c r="H135" s="14" t="n">
        <v>12</v>
      </c>
      <c r="I135" s="73" t="n">
        <v>120</v>
      </c>
      <c r="J135" s="40" t="n"/>
    </row>
    <row r="136" ht="16.5" customHeight="1" s="95" thickBot="1" thickTop="1">
      <c r="A136" s="78" t="n"/>
      <c r="B136" s="78" t="inlineStr">
        <is>
          <t>ВСЕГО:</t>
        </is>
      </c>
      <c r="C136" s="16" t="n"/>
      <c r="D136" s="49" t="n"/>
      <c r="E136" s="17">
        <f>SUM(E5:E135)</f>
        <v/>
      </c>
      <c r="F136" s="17">
        <f>SUM(F10:F135)</f>
        <v/>
      </c>
      <c r="G136" s="17">
        <f>SUM(G11:G135)</f>
        <v/>
      </c>
      <c r="H136" s="17">
        <f>SUM(H10:H132)</f>
        <v/>
      </c>
      <c r="I136" s="17" t="n"/>
      <c r="J136" s="17" t="n"/>
    </row>
    <row r="137" ht="15.75" customHeight="1" s="95" thickTop="1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</sheetData>
  <autoFilter ref="A9:J136"/>
  <mergeCells count="2">
    <mergeCell ref="E1:J1"/>
    <mergeCell ref="G3:J3"/>
  </mergeCells>
  <dataValidations disablePrompts="1" count="2">
    <dataValidation sqref="B129" showDropDown="0" showInputMessage="1" showErrorMessage="1" allowBlank="0" type="textLength" operator="lessThanOrEqual">
      <formula1>40</formula1>
    </dataValidation>
    <dataValidation sqref="D133:D13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2024-05-31T12:03:24Z</dcterms:modified>
  <cp:lastModifiedBy>Uaer4</cp:lastModifiedBy>
  <cp:lastPrinted>2023-11-08T08:22:20Z</cp:lastPrinted>
</cp:coreProperties>
</file>