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5334D995-2140-4441-8E7E-79749CC17BF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8" i="1" l="1"/>
  <c r="AC17" i="1"/>
  <c r="AC13" i="1"/>
  <c r="Q42" i="1"/>
  <c r="AC42" i="1" s="1"/>
  <c r="Q39" i="1"/>
  <c r="AC39" i="1" s="1"/>
  <c r="Q38" i="1"/>
  <c r="Q35" i="1"/>
  <c r="AC35" i="1" s="1"/>
  <c r="Q34" i="1"/>
  <c r="Q29" i="1"/>
  <c r="Q27" i="1"/>
  <c r="AC27" i="1" s="1"/>
  <c r="Q24" i="1"/>
  <c r="Q22" i="1"/>
  <c r="AC22" i="1" s="1"/>
  <c r="Q21" i="1"/>
  <c r="Q19" i="1"/>
  <c r="Q17" i="1"/>
  <c r="Q11" i="1"/>
  <c r="Q10" i="1"/>
  <c r="AC10" i="1" s="1"/>
  <c r="Q9" i="1"/>
  <c r="Q7" i="1"/>
  <c r="Q6" i="1"/>
  <c r="AC6" i="1" s="1"/>
  <c r="T9" i="1" l="1"/>
  <c r="T19" i="1"/>
  <c r="T17" i="1"/>
  <c r="AC7" i="1"/>
  <c r="AC11" i="1"/>
  <c r="AC21" i="1"/>
  <c r="AC34" i="1"/>
  <c r="AC38" i="1"/>
  <c r="AC9" i="1"/>
  <c r="AC19" i="1"/>
  <c r="AC24" i="1"/>
  <c r="AC29" i="1"/>
  <c r="AC31" i="1"/>
  <c r="O31" i="1"/>
  <c r="T31" i="1" s="1"/>
  <c r="K31" i="1"/>
  <c r="AC32" i="1"/>
  <c r="O32" i="1"/>
  <c r="T32" i="1" s="1"/>
  <c r="K32" i="1"/>
  <c r="AC23" i="1"/>
  <c r="AC28" i="1"/>
  <c r="AC33" i="1"/>
  <c r="AC40" i="1"/>
  <c r="AC43" i="1"/>
  <c r="O46" i="1"/>
  <c r="U46" i="1" s="1"/>
  <c r="O45" i="1"/>
  <c r="U45" i="1" s="1"/>
  <c r="O7" i="1"/>
  <c r="T7" i="1" s="1"/>
  <c r="O8" i="1"/>
  <c r="P8" i="1" s="1"/>
  <c r="Q8" i="1" s="1"/>
  <c r="O9" i="1"/>
  <c r="O10" i="1"/>
  <c r="T10" i="1" s="1"/>
  <c r="O11" i="1"/>
  <c r="T11" i="1" s="1"/>
  <c r="O12" i="1"/>
  <c r="P12" i="1" s="1"/>
  <c r="Q12" i="1" s="1"/>
  <c r="O13" i="1"/>
  <c r="T13" i="1" s="1"/>
  <c r="O14" i="1"/>
  <c r="P14" i="1" s="1"/>
  <c r="Q14" i="1" s="1"/>
  <c r="O15" i="1"/>
  <c r="O16" i="1"/>
  <c r="P16" i="1" s="1"/>
  <c r="Q16" i="1" s="1"/>
  <c r="O17" i="1"/>
  <c r="O18" i="1"/>
  <c r="O19" i="1"/>
  <c r="O20" i="1"/>
  <c r="P20" i="1" s="1"/>
  <c r="Q20" i="1" s="1"/>
  <c r="O21" i="1"/>
  <c r="T21" i="1" s="1"/>
  <c r="O22" i="1"/>
  <c r="T22" i="1" s="1"/>
  <c r="O23" i="1"/>
  <c r="T23" i="1" s="1"/>
  <c r="O24" i="1"/>
  <c r="T24" i="1" s="1"/>
  <c r="O25" i="1"/>
  <c r="P25" i="1" s="1"/>
  <c r="Q25" i="1" s="1"/>
  <c r="O26" i="1"/>
  <c r="P26" i="1" s="1"/>
  <c r="Q26" i="1" s="1"/>
  <c r="O27" i="1"/>
  <c r="T27" i="1" s="1"/>
  <c r="O28" i="1"/>
  <c r="T28" i="1" s="1"/>
  <c r="O29" i="1"/>
  <c r="T29" i="1" s="1"/>
  <c r="O30" i="1"/>
  <c r="O33" i="1"/>
  <c r="T33" i="1" s="1"/>
  <c r="O34" i="1"/>
  <c r="T34" i="1" s="1"/>
  <c r="O35" i="1"/>
  <c r="T35" i="1" s="1"/>
  <c r="O36" i="1"/>
  <c r="P36" i="1" s="1"/>
  <c r="Q36" i="1" s="1"/>
  <c r="O37" i="1"/>
  <c r="O38" i="1"/>
  <c r="T38" i="1" s="1"/>
  <c r="O39" i="1"/>
  <c r="T39" i="1" s="1"/>
  <c r="O40" i="1"/>
  <c r="T40" i="1" s="1"/>
  <c r="O41" i="1"/>
  <c r="O42" i="1"/>
  <c r="T42" i="1" s="1"/>
  <c r="O43" i="1"/>
  <c r="T43" i="1" s="1"/>
  <c r="O6" i="1"/>
  <c r="K46" i="1"/>
  <c r="K45" i="1"/>
  <c r="U6" i="1" l="1"/>
  <c r="T6" i="1"/>
  <c r="T36" i="1"/>
  <c r="AC36" i="1"/>
  <c r="T26" i="1"/>
  <c r="AC26" i="1"/>
  <c r="AC20" i="1"/>
  <c r="T20" i="1"/>
  <c r="P18" i="1"/>
  <c r="T18" i="1"/>
  <c r="AC16" i="1"/>
  <c r="T16" i="1"/>
  <c r="AC14" i="1"/>
  <c r="T14" i="1"/>
  <c r="AC12" i="1"/>
  <c r="T12" i="1"/>
  <c r="AC8" i="1"/>
  <c r="T8" i="1"/>
  <c r="AC25" i="1"/>
  <c r="T25" i="1"/>
  <c r="P15" i="1"/>
  <c r="Q15" i="1" s="1"/>
  <c r="P13" i="1"/>
  <c r="P37" i="1"/>
  <c r="Q37" i="1" s="1"/>
  <c r="P41" i="1"/>
  <c r="Q41" i="1" s="1"/>
  <c r="P30" i="1"/>
  <c r="U31" i="1"/>
  <c r="U27" i="1"/>
  <c r="U37" i="1"/>
  <c r="U33" i="1"/>
  <c r="U18" i="1"/>
  <c r="U14" i="1"/>
  <c r="U10" i="1"/>
  <c r="T45" i="1"/>
  <c r="U42" i="1"/>
  <c r="U39" i="1"/>
  <c r="U35" i="1"/>
  <c r="U29" i="1"/>
  <c r="U25" i="1"/>
  <c r="U22" i="1"/>
  <c r="U20" i="1"/>
  <c r="U16" i="1"/>
  <c r="U12" i="1"/>
  <c r="U8" i="1"/>
  <c r="U32" i="1"/>
  <c r="U43" i="1"/>
  <c r="U41" i="1"/>
  <c r="U40" i="1"/>
  <c r="U38" i="1"/>
  <c r="U36" i="1"/>
  <c r="U34" i="1"/>
  <c r="U30" i="1"/>
  <c r="U28" i="1"/>
  <c r="U26" i="1"/>
  <c r="U24" i="1"/>
  <c r="U23" i="1"/>
  <c r="U21" i="1"/>
  <c r="U19" i="1"/>
  <c r="U17" i="1"/>
  <c r="U15" i="1"/>
  <c r="U13" i="1"/>
  <c r="U11" i="1"/>
  <c r="U9" i="1"/>
  <c r="U7" i="1"/>
  <c r="T46" i="1"/>
  <c r="K43" i="1"/>
  <c r="K42" i="1"/>
  <c r="K41" i="1"/>
  <c r="K40" i="1"/>
  <c r="K39" i="1"/>
  <c r="K38" i="1"/>
  <c r="K37" i="1"/>
  <c r="K36" i="1"/>
  <c r="K35" i="1"/>
  <c r="K34" i="1"/>
  <c r="K33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41" i="1" l="1"/>
  <c r="AC41" i="1"/>
  <c r="Q5" i="1"/>
  <c r="AC30" i="1"/>
  <c r="AC5" i="1" s="1"/>
  <c r="T30" i="1"/>
  <c r="AC37" i="1"/>
  <c r="T37" i="1"/>
  <c r="T15" i="1"/>
  <c r="AC15" i="1"/>
  <c r="P5" i="1"/>
  <c r="K5" i="1"/>
</calcChain>
</file>

<file path=xl/sharedStrings.xml><?xml version="1.0" encoding="utf-8"?>
<sst xmlns="http://schemas.openxmlformats.org/spreadsheetml/2006/main" count="141" uniqueCount="85">
  <si>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</si>
  <si>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</si>
  <si>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</si>
  <si>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</si>
  <si>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</si>
  <si>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</si>
  <si>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</si>
  <si>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</si>
  <si>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</si>
  <si>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</si>
  <si>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</si>
  <si>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</si>
  <si>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</si>
  <si>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</si>
  <si>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</si>
  <si>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</si>
  <si>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</si>
  <si>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</si>
  <si>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</si>
  <si>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</si>
  <si>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</si>
  <si>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</si>
  <si>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</si>
  <si>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</si>
  <si>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27,05,</t>
  </si>
  <si>
    <t>20,05,</t>
  </si>
  <si>
    <t>13,05,</t>
  </si>
  <si>
    <t>06,05,</t>
  </si>
  <si>
    <t>29,04,</t>
  </si>
  <si>
    <t>22,04,</t>
  </si>
  <si>
    <t>15,04,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</si>
  <si>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</si>
  <si>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</si>
  <si>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</si>
  <si>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</si>
  <si>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</si>
  <si>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</si>
  <si>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</si>
  <si>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</si>
  <si>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</si>
  <si>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</si>
  <si>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</si>
  <si>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</si>
  <si>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</si>
  <si>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</si>
  <si>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</si>
  <si>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</si>
  <si>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</si>
  <si>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</si>
  <si>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</si>
  <si>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</si>
  <si>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</si>
  <si>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</si>
  <si>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</si>
  <si>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</si>
  <si>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</si>
  <si>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</si>
  <si>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</si>
  <si>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</si>
  <si>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Эдам 45% вес (=3,5кг)  Останкино</t>
  </si>
  <si>
    <t>дифицит от 17,04; 23,04; 30,04; 05,05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</si>
  <si>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</si>
  <si>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</si>
  <si>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</si>
  <si>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</si>
  <si>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</si>
  <si>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</si>
  <si>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</si>
  <si>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</si>
  <si>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</si>
  <si>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</si>
  <si>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</si>
  <si>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</si>
  <si>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</si>
  <si>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</si>
  <si>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</si>
  <si>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</si>
  <si>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</si>
  <si>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</si>
  <si>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</si>
  <si>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</si>
  <si>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</si>
  <si>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t xml:space="preserve">новинки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</si>
  <si>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заказ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</si>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</sst>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9.7109375" customWidth="1"/>
    <col min="10" max="11" width="6.140625" customWidth="1"/>
    <col min="12" max="13" width="0.7109375" customWidth="1"/>
    <col min="14" max="18" width="6.140625" customWidth="1"/>
    <col min="19" max="19" width="21.7109375" customWidth="1"/>
    <col min="20" max="21" width="4.85546875" customWidth="1"/>
    <col min="22" max="27" width="6.28515625" customWidth="1"/>
    <col min="28" max="28" width="40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83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6688.3410000000003</v>
      </c>
      <c r="F5" s="4">
        <f>SUM(F6:F493)</f>
        <v>17837.260000000002</v>
      </c>
      <c r="G5" s="6"/>
      <c r="H5" s="1"/>
      <c r="I5" s="1"/>
      <c r="J5" s="4">
        <f t="shared" ref="J5:R5" si="0">SUM(J6:J493)</f>
        <v>6799.4650000000001</v>
      </c>
      <c r="K5" s="4">
        <f t="shared" si="0"/>
        <v>-111.12400000000001</v>
      </c>
      <c r="L5" s="4">
        <f t="shared" si="0"/>
        <v>0</v>
      </c>
      <c r="M5" s="4">
        <f t="shared" si="0"/>
        <v>0</v>
      </c>
      <c r="N5" s="4">
        <f t="shared" si="0"/>
        <v>4784.9340000000002</v>
      </c>
      <c r="O5" s="4">
        <f t="shared" si="0"/>
        <v>1337.6681999999998</v>
      </c>
      <c r="P5" s="4">
        <f t="shared" si="0"/>
        <v>2716.8810000000003</v>
      </c>
      <c r="Q5" s="4">
        <f t="shared" si="0"/>
        <v>3030</v>
      </c>
      <c r="R5" s="4">
        <f t="shared" si="0"/>
        <v>2250</v>
      </c>
      <c r="S5" s="1"/>
      <c r="T5" s="1"/>
      <c r="U5" s="1"/>
      <c r="V5" s="4">
        <f t="shared" ref="V5:AA5" si="1">SUM(V6:V493)</f>
        <v>1331.6494</v>
      </c>
      <c r="W5" s="4">
        <f t="shared" si="1"/>
        <v>1232.73</v>
      </c>
      <c r="X5" s="4">
        <f t="shared" si="1"/>
        <v>1498.7261999999998</v>
      </c>
      <c r="Y5" s="4">
        <f t="shared" si="1"/>
        <v>1379.434</v>
      </c>
      <c r="Z5" s="4">
        <f t="shared" si="1"/>
        <v>517.0014000000001</v>
      </c>
      <c r="AA5" s="4">
        <f t="shared" si="1"/>
        <v>374.30419999999998</v>
      </c>
      <c r="AB5" s="1"/>
      <c r="AC5" s="4">
        <f>SUM(AC6:AC493)</f>
        <v>1008.2000000000002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190</v>
      </c>
      <c r="D6" s="1"/>
      <c r="E6" s="1">
        <v>68</v>
      </c>
      <c r="F6" s="1">
        <v>121</v>
      </c>
      <c r="G6" s="6">
        <v>0.14000000000000001</v>
      </c>
      <c r="H6" s="1">
        <v>180</v>
      </c>
      <c r="I6" s="1">
        <v>9988421</v>
      </c>
      <c r="J6" s="1">
        <v>68</v>
      </c>
      <c r="K6" s="1">
        <f t="shared" ref="K6:K43" si="2">E6-J6</f>
        <v>0</v>
      </c>
      <c r="L6" s="1"/>
      <c r="M6" s="1"/>
      <c r="N6" s="1">
        <v>300</v>
      </c>
      <c r="O6" s="1">
        <f>E6/5</f>
        <v>13.6</v>
      </c>
      <c r="P6" s="5"/>
      <c r="Q6" s="5">
        <f>P6</f>
        <v>0</v>
      </c>
      <c r="R6" s="5"/>
      <c r="S6" s="1"/>
      <c r="T6" s="1">
        <f>(F6+N6+Q6)/O6</f>
        <v>30.955882352941178</v>
      </c>
      <c r="U6" s="1">
        <f t="shared" ref="U6:U43" si="3">(F6+N6)/O6</f>
        <v>30.955882352941178</v>
      </c>
      <c r="V6" s="1">
        <v>21.8</v>
      </c>
      <c r="W6" s="1">
        <v>9.8000000000000007</v>
      </c>
      <c r="X6" s="1">
        <v>7.4</v>
      </c>
      <c r="Y6" s="1">
        <v>15</v>
      </c>
      <c r="Z6" s="1">
        <v>2.6</v>
      </c>
      <c r="AA6" s="1">
        <v>4.2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304</v>
      </c>
      <c r="D7" s="1">
        <v>3</v>
      </c>
      <c r="E7" s="1">
        <v>67</v>
      </c>
      <c r="F7" s="1">
        <v>240</v>
      </c>
      <c r="G7" s="6">
        <v>0.18</v>
      </c>
      <c r="H7" s="1">
        <v>270</v>
      </c>
      <c r="I7" s="1">
        <v>9988438</v>
      </c>
      <c r="J7" s="1">
        <v>70</v>
      </c>
      <c r="K7" s="1">
        <f t="shared" si="2"/>
        <v>-3</v>
      </c>
      <c r="L7" s="1"/>
      <c r="M7" s="1"/>
      <c r="N7" s="1">
        <v>200</v>
      </c>
      <c r="O7" s="1">
        <f t="shared" ref="O7:O46" si="4">E7/5</f>
        <v>13.4</v>
      </c>
      <c r="P7" s="5"/>
      <c r="Q7" s="5">
        <f t="shared" ref="Q7:Q22" si="5">P7</f>
        <v>0</v>
      </c>
      <c r="R7" s="5"/>
      <c r="S7" s="1"/>
      <c r="T7" s="1">
        <f t="shared" ref="T7:T22" si="6">(F7+N7+Q7)/O7</f>
        <v>32.835820895522389</v>
      </c>
      <c r="U7" s="1">
        <f t="shared" si="3"/>
        <v>32.835820895522389</v>
      </c>
      <c r="V7" s="1">
        <v>23.2</v>
      </c>
      <c r="W7" s="1">
        <v>14.8</v>
      </c>
      <c r="X7" s="1">
        <v>24.8</v>
      </c>
      <c r="Y7" s="1">
        <v>0.8</v>
      </c>
      <c r="Z7" s="1">
        <v>0</v>
      </c>
      <c r="AA7" s="1">
        <v>0</v>
      </c>
      <c r="AB7" s="1" t="s">
        <v>34</v>
      </c>
      <c r="AC7" s="1">
        <f t="shared" ref="AC7:AC22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222</v>
      </c>
      <c r="D8" s="1"/>
      <c r="E8" s="1">
        <v>86</v>
      </c>
      <c r="F8" s="1">
        <v>134</v>
      </c>
      <c r="G8" s="6">
        <v>0.18</v>
      </c>
      <c r="H8" s="1">
        <v>270</v>
      </c>
      <c r="I8" s="1">
        <v>9988445</v>
      </c>
      <c r="J8" s="1">
        <v>97</v>
      </c>
      <c r="K8" s="1">
        <f t="shared" si="2"/>
        <v>-11</v>
      </c>
      <c r="L8" s="1"/>
      <c r="M8" s="1"/>
      <c r="N8" s="1">
        <v>30</v>
      </c>
      <c r="O8" s="1">
        <f t="shared" si="4"/>
        <v>17.2</v>
      </c>
      <c r="P8" s="5">
        <f t="shared" ref="P8:P26" si="8">20*O8-N8-F8</f>
        <v>180</v>
      </c>
      <c r="Q8" s="5">
        <f t="shared" si="5"/>
        <v>180</v>
      </c>
      <c r="R8" s="5"/>
      <c r="S8" s="1"/>
      <c r="T8" s="1">
        <f t="shared" si="6"/>
        <v>20</v>
      </c>
      <c r="U8" s="1">
        <f t="shared" si="3"/>
        <v>9.5348837209302335</v>
      </c>
      <c r="V8" s="1">
        <v>8.8000000000000007</v>
      </c>
      <c r="W8" s="1">
        <v>11.2</v>
      </c>
      <c r="X8" s="1">
        <v>22</v>
      </c>
      <c r="Y8" s="1">
        <v>13.6</v>
      </c>
      <c r="Z8" s="1">
        <v>2.4</v>
      </c>
      <c r="AA8" s="1">
        <v>0</v>
      </c>
      <c r="AB8" s="1"/>
      <c r="AC8" s="1">
        <f t="shared" si="7"/>
        <v>32.4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287</v>
      </c>
      <c r="D9" s="1">
        <v>2</v>
      </c>
      <c r="E9" s="1">
        <v>17</v>
      </c>
      <c r="F9" s="1">
        <v>272</v>
      </c>
      <c r="G9" s="6">
        <v>0.4</v>
      </c>
      <c r="H9" s="1">
        <v>270</v>
      </c>
      <c r="I9" s="1">
        <v>9988452</v>
      </c>
      <c r="J9" s="1">
        <v>17</v>
      </c>
      <c r="K9" s="1">
        <f t="shared" si="2"/>
        <v>0</v>
      </c>
      <c r="L9" s="1"/>
      <c r="M9" s="1"/>
      <c r="N9" s="1">
        <v>0</v>
      </c>
      <c r="O9" s="1">
        <f t="shared" si="4"/>
        <v>3.4</v>
      </c>
      <c r="P9" s="5"/>
      <c r="Q9" s="5">
        <f t="shared" si="5"/>
        <v>0</v>
      </c>
      <c r="R9" s="5"/>
      <c r="S9" s="1"/>
      <c r="T9" s="1">
        <f t="shared" si="6"/>
        <v>80</v>
      </c>
      <c r="U9" s="1">
        <f t="shared" si="3"/>
        <v>80</v>
      </c>
      <c r="V9" s="1">
        <v>9.1999999999999993</v>
      </c>
      <c r="W9" s="1">
        <v>14</v>
      </c>
      <c r="X9" s="1">
        <v>20.2</v>
      </c>
      <c r="Y9" s="1">
        <v>0</v>
      </c>
      <c r="Z9" s="1">
        <v>0</v>
      </c>
      <c r="AA9" s="1">
        <v>0</v>
      </c>
      <c r="AB9" s="23" t="s">
        <v>82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326</v>
      </c>
      <c r="D10" s="1"/>
      <c r="E10" s="1">
        <v>14</v>
      </c>
      <c r="F10" s="1">
        <v>312</v>
      </c>
      <c r="G10" s="6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>
        <v>0</v>
      </c>
      <c r="O10" s="1">
        <f t="shared" si="4"/>
        <v>2.8</v>
      </c>
      <c r="P10" s="5"/>
      <c r="Q10" s="5">
        <f t="shared" si="5"/>
        <v>0</v>
      </c>
      <c r="R10" s="5"/>
      <c r="S10" s="1"/>
      <c r="T10" s="1">
        <f t="shared" si="6"/>
        <v>111.42857142857143</v>
      </c>
      <c r="U10" s="1">
        <f t="shared" si="3"/>
        <v>111.42857142857143</v>
      </c>
      <c r="V10" s="1">
        <v>6.8</v>
      </c>
      <c r="W10" s="1">
        <v>11.6</v>
      </c>
      <c r="X10" s="1">
        <v>22</v>
      </c>
      <c r="Y10" s="1">
        <v>0</v>
      </c>
      <c r="Z10" s="1">
        <v>0</v>
      </c>
      <c r="AA10" s="1">
        <v>0</v>
      </c>
      <c r="AB10" s="23" t="s">
        <v>82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195.93</v>
      </c>
      <c r="D11" s="1">
        <v>4.8899999999999997</v>
      </c>
      <c r="E11" s="1"/>
      <c r="F11" s="1">
        <v>200.82</v>
      </c>
      <c r="G11" s="6">
        <v>1</v>
      </c>
      <c r="H11" s="1">
        <v>150</v>
      </c>
      <c r="I11" s="1">
        <v>5037308</v>
      </c>
      <c r="J11" s="1"/>
      <c r="K11" s="1">
        <f t="shared" si="2"/>
        <v>0</v>
      </c>
      <c r="L11" s="1"/>
      <c r="M11" s="1"/>
      <c r="N11" s="1">
        <v>0</v>
      </c>
      <c r="O11" s="1">
        <f t="shared" si="4"/>
        <v>0</v>
      </c>
      <c r="P11" s="5"/>
      <c r="Q11" s="5">
        <f t="shared" si="5"/>
        <v>0</v>
      </c>
      <c r="R11" s="5"/>
      <c r="S11" s="1"/>
      <c r="T11" s="1" t="e">
        <f t="shared" si="6"/>
        <v>#DIV/0!</v>
      </c>
      <c r="U11" s="1" t="e">
        <f t="shared" si="3"/>
        <v>#DIV/0!</v>
      </c>
      <c r="V11" s="1">
        <v>9.1879999999999988</v>
      </c>
      <c r="W11" s="1">
        <v>1.8560000000000001</v>
      </c>
      <c r="X11" s="1">
        <v>11.757999999999999</v>
      </c>
      <c r="Y11" s="1">
        <v>0</v>
      </c>
      <c r="Z11" s="1">
        <v>0</v>
      </c>
      <c r="AA11" s="1">
        <v>0</v>
      </c>
      <c r="AB11" s="23" t="s">
        <v>82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>
        <v>306</v>
      </c>
      <c r="D12" s="1"/>
      <c r="E12" s="1">
        <v>136</v>
      </c>
      <c r="F12" s="1">
        <v>145</v>
      </c>
      <c r="G12" s="6">
        <v>0.18</v>
      </c>
      <c r="H12" s="1">
        <v>150</v>
      </c>
      <c r="I12" s="1">
        <v>5034819</v>
      </c>
      <c r="J12" s="1">
        <v>165</v>
      </c>
      <c r="K12" s="1">
        <f t="shared" si="2"/>
        <v>-29</v>
      </c>
      <c r="L12" s="1"/>
      <c r="M12" s="1"/>
      <c r="N12" s="1">
        <v>0</v>
      </c>
      <c r="O12" s="1">
        <f t="shared" si="4"/>
        <v>27.2</v>
      </c>
      <c r="P12" s="5">
        <f t="shared" si="8"/>
        <v>399</v>
      </c>
      <c r="Q12" s="5">
        <f t="shared" si="5"/>
        <v>399</v>
      </c>
      <c r="R12" s="5"/>
      <c r="S12" s="1"/>
      <c r="T12" s="1">
        <f t="shared" si="6"/>
        <v>20</v>
      </c>
      <c r="U12" s="1">
        <f t="shared" si="3"/>
        <v>5.3308823529411766</v>
      </c>
      <c r="V12" s="1">
        <v>11.2</v>
      </c>
      <c r="W12" s="1">
        <v>13.2</v>
      </c>
      <c r="X12" s="1">
        <v>22.2</v>
      </c>
      <c r="Y12" s="1">
        <v>-0.2</v>
      </c>
      <c r="Z12" s="1">
        <v>8.1999999999999993</v>
      </c>
      <c r="AA12" s="1">
        <v>13.8</v>
      </c>
      <c r="AB12" s="1"/>
      <c r="AC12" s="1">
        <f t="shared" si="7"/>
        <v>71.819999999999993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232</v>
      </c>
      <c r="D13" s="1"/>
      <c r="E13" s="1">
        <v>135</v>
      </c>
      <c r="F13" s="1">
        <v>95</v>
      </c>
      <c r="G13" s="6">
        <v>0.1</v>
      </c>
      <c r="H13" s="1">
        <v>90</v>
      </c>
      <c r="I13" s="1">
        <v>8444163</v>
      </c>
      <c r="J13" s="1">
        <v>134</v>
      </c>
      <c r="K13" s="1">
        <f t="shared" si="2"/>
        <v>1</v>
      </c>
      <c r="L13" s="1"/>
      <c r="M13" s="1"/>
      <c r="N13" s="1">
        <v>250</v>
      </c>
      <c r="O13" s="1">
        <f t="shared" si="4"/>
        <v>27</v>
      </c>
      <c r="P13" s="5">
        <f t="shared" si="8"/>
        <v>195</v>
      </c>
      <c r="Q13" s="5">
        <v>220</v>
      </c>
      <c r="R13" s="5">
        <v>250</v>
      </c>
      <c r="S13" s="1"/>
      <c r="T13" s="1">
        <f t="shared" si="6"/>
        <v>20.925925925925927</v>
      </c>
      <c r="U13" s="1">
        <f t="shared" si="3"/>
        <v>12.777777777777779</v>
      </c>
      <c r="V13" s="1">
        <v>23</v>
      </c>
      <c r="W13" s="1">
        <v>15.8</v>
      </c>
      <c r="X13" s="1">
        <v>21.4</v>
      </c>
      <c r="Y13" s="1">
        <v>-1.2</v>
      </c>
      <c r="Z13" s="1">
        <v>17.8</v>
      </c>
      <c r="AA13" s="1">
        <v>7.4</v>
      </c>
      <c r="AB13" s="1"/>
      <c r="AC13" s="1">
        <f t="shared" si="7"/>
        <v>22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513</v>
      </c>
      <c r="D14" s="1">
        <v>601</v>
      </c>
      <c r="E14" s="1">
        <v>270</v>
      </c>
      <c r="F14" s="1">
        <v>844</v>
      </c>
      <c r="G14" s="6">
        <v>0.18</v>
      </c>
      <c r="H14" s="1">
        <v>150</v>
      </c>
      <c r="I14" s="1">
        <v>5038411</v>
      </c>
      <c r="J14" s="1">
        <v>270</v>
      </c>
      <c r="K14" s="1">
        <f t="shared" si="2"/>
        <v>0</v>
      </c>
      <c r="L14" s="1"/>
      <c r="M14" s="1"/>
      <c r="N14" s="1">
        <v>140</v>
      </c>
      <c r="O14" s="1">
        <f t="shared" si="4"/>
        <v>54</v>
      </c>
      <c r="P14" s="5">
        <f t="shared" si="8"/>
        <v>96</v>
      </c>
      <c r="Q14" s="5">
        <f t="shared" si="5"/>
        <v>96</v>
      </c>
      <c r="R14" s="5"/>
      <c r="S14" s="1"/>
      <c r="T14" s="1">
        <f t="shared" si="6"/>
        <v>20</v>
      </c>
      <c r="U14" s="1">
        <f t="shared" si="3"/>
        <v>18.222222222222221</v>
      </c>
      <c r="V14" s="1">
        <v>56.6</v>
      </c>
      <c r="W14" s="1">
        <v>68.599999999999994</v>
      </c>
      <c r="X14" s="1">
        <v>58.6</v>
      </c>
      <c r="Y14" s="1">
        <v>69.400000000000006</v>
      </c>
      <c r="Z14" s="1">
        <v>52.4</v>
      </c>
      <c r="AA14" s="1">
        <v>35.200000000000003</v>
      </c>
      <c r="AB14" s="1"/>
      <c r="AC14" s="1">
        <f t="shared" si="7"/>
        <v>17.28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32</v>
      </c>
      <c r="C15" s="1">
        <v>671</v>
      </c>
      <c r="D15" s="1">
        <v>664</v>
      </c>
      <c r="E15" s="1">
        <v>325</v>
      </c>
      <c r="F15" s="1">
        <v>1010</v>
      </c>
      <c r="G15" s="6">
        <v>0.18</v>
      </c>
      <c r="H15" s="1">
        <v>150</v>
      </c>
      <c r="I15" s="1">
        <v>5038459</v>
      </c>
      <c r="J15" s="1">
        <v>325</v>
      </c>
      <c r="K15" s="1">
        <f t="shared" si="2"/>
        <v>0</v>
      </c>
      <c r="L15" s="1"/>
      <c r="M15" s="1"/>
      <c r="N15" s="1">
        <v>0</v>
      </c>
      <c r="O15" s="1">
        <f t="shared" si="4"/>
        <v>65</v>
      </c>
      <c r="P15" s="5">
        <f t="shared" si="8"/>
        <v>290</v>
      </c>
      <c r="Q15" s="5">
        <f t="shared" si="5"/>
        <v>290</v>
      </c>
      <c r="R15" s="5"/>
      <c r="S15" s="1"/>
      <c r="T15" s="1">
        <f t="shared" si="6"/>
        <v>20</v>
      </c>
      <c r="U15" s="1">
        <f t="shared" si="3"/>
        <v>15.538461538461538</v>
      </c>
      <c r="V15" s="1">
        <v>60.2</v>
      </c>
      <c r="W15" s="1">
        <v>78.8</v>
      </c>
      <c r="X15" s="1">
        <v>43.6</v>
      </c>
      <c r="Y15" s="1">
        <v>72</v>
      </c>
      <c r="Z15" s="1">
        <v>58.2</v>
      </c>
      <c r="AA15" s="1">
        <v>26.4</v>
      </c>
      <c r="AB15" s="1"/>
      <c r="AC15" s="1">
        <f t="shared" si="7"/>
        <v>52.199999999999996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752</v>
      </c>
      <c r="D16" s="1">
        <v>893</v>
      </c>
      <c r="E16" s="1">
        <v>349</v>
      </c>
      <c r="F16" s="1">
        <v>1296</v>
      </c>
      <c r="G16" s="6">
        <v>0.18</v>
      </c>
      <c r="H16" s="1">
        <v>150</v>
      </c>
      <c r="I16" s="1">
        <v>5038435</v>
      </c>
      <c r="J16" s="1">
        <v>370</v>
      </c>
      <c r="K16" s="1">
        <f t="shared" si="2"/>
        <v>-21</v>
      </c>
      <c r="L16" s="1"/>
      <c r="M16" s="1"/>
      <c r="N16" s="1">
        <v>0</v>
      </c>
      <c r="O16" s="1">
        <f t="shared" si="4"/>
        <v>69.8</v>
      </c>
      <c r="P16" s="5">
        <f t="shared" si="8"/>
        <v>100</v>
      </c>
      <c r="Q16" s="5">
        <f t="shared" si="5"/>
        <v>100</v>
      </c>
      <c r="R16" s="5"/>
      <c r="S16" s="1"/>
      <c r="T16" s="1">
        <f t="shared" si="6"/>
        <v>20</v>
      </c>
      <c r="U16" s="1">
        <f t="shared" si="3"/>
        <v>18.567335243553011</v>
      </c>
      <c r="V16" s="1">
        <v>72.599999999999994</v>
      </c>
      <c r="W16" s="1">
        <v>90.6</v>
      </c>
      <c r="X16" s="1">
        <v>40.799999999999997</v>
      </c>
      <c r="Y16" s="1">
        <v>75.8</v>
      </c>
      <c r="Z16" s="1">
        <v>69.400000000000006</v>
      </c>
      <c r="AA16" s="1">
        <v>39.799999999999997</v>
      </c>
      <c r="AB16" s="1"/>
      <c r="AC16" s="1">
        <f t="shared" si="7"/>
        <v>18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564</v>
      </c>
      <c r="D17" s="1">
        <v>80</v>
      </c>
      <c r="E17" s="1">
        <v>121</v>
      </c>
      <c r="F17" s="1">
        <v>521</v>
      </c>
      <c r="G17" s="6">
        <v>0.18</v>
      </c>
      <c r="H17" s="1">
        <v>120</v>
      </c>
      <c r="I17" s="1">
        <v>5038398</v>
      </c>
      <c r="J17" s="1">
        <v>121</v>
      </c>
      <c r="K17" s="1">
        <f t="shared" si="2"/>
        <v>0</v>
      </c>
      <c r="L17" s="1"/>
      <c r="M17" s="1"/>
      <c r="N17" s="1">
        <v>450</v>
      </c>
      <c r="O17" s="1">
        <f t="shared" si="4"/>
        <v>24.2</v>
      </c>
      <c r="P17" s="5"/>
      <c r="Q17" s="5">
        <f t="shared" si="5"/>
        <v>0</v>
      </c>
      <c r="R17" s="5"/>
      <c r="S17" s="1"/>
      <c r="T17" s="1">
        <f t="shared" si="6"/>
        <v>40.123966942148762</v>
      </c>
      <c r="U17" s="1">
        <f t="shared" si="3"/>
        <v>40.123966942148762</v>
      </c>
      <c r="V17" s="1">
        <v>34.844000000000001</v>
      </c>
      <c r="W17" s="1">
        <v>31.2</v>
      </c>
      <c r="X17" s="1">
        <v>27.8</v>
      </c>
      <c r="Y17" s="1">
        <v>0</v>
      </c>
      <c r="Z17" s="1">
        <v>0</v>
      </c>
      <c r="AA17" s="1">
        <v>0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42</v>
      </c>
      <c r="C18" s="1">
        <v>332.822</v>
      </c>
      <c r="D18" s="1">
        <v>63.088000000000001</v>
      </c>
      <c r="E18" s="1">
        <v>131.18199999999999</v>
      </c>
      <c r="F18" s="1">
        <v>261.96800000000002</v>
      </c>
      <c r="G18" s="6">
        <v>1</v>
      </c>
      <c r="H18" s="1">
        <v>150</v>
      </c>
      <c r="I18" s="1">
        <v>5038572</v>
      </c>
      <c r="J18" s="1">
        <v>132.5</v>
      </c>
      <c r="K18" s="1">
        <f t="shared" si="2"/>
        <v>-1.3180000000000121</v>
      </c>
      <c r="L18" s="1"/>
      <c r="M18" s="1"/>
      <c r="N18" s="1">
        <v>0</v>
      </c>
      <c r="O18" s="1">
        <f t="shared" si="4"/>
        <v>26.236399999999996</v>
      </c>
      <c r="P18" s="5">
        <f t="shared" si="8"/>
        <v>262.75999999999993</v>
      </c>
      <c r="Q18" s="5">
        <v>450</v>
      </c>
      <c r="R18" s="5"/>
      <c r="S18" s="1"/>
      <c r="T18" s="1">
        <f t="shared" si="6"/>
        <v>27.136649845253167</v>
      </c>
      <c r="U18" s="1">
        <f t="shared" si="3"/>
        <v>9.9849064658261071</v>
      </c>
      <c r="V18" s="1">
        <v>10.8696</v>
      </c>
      <c r="W18" s="1">
        <v>22.5472</v>
      </c>
      <c r="X18" s="1">
        <v>25.7302</v>
      </c>
      <c r="Y18" s="1">
        <v>0</v>
      </c>
      <c r="Z18" s="1">
        <v>21.4572</v>
      </c>
      <c r="AA18" s="1">
        <v>14.4992</v>
      </c>
      <c r="AB18" s="1"/>
      <c r="AC18" s="1">
        <f t="shared" si="7"/>
        <v>450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42</v>
      </c>
      <c r="C19" s="1">
        <v>840.47400000000005</v>
      </c>
      <c r="D19" s="1">
        <v>12.816000000000001</v>
      </c>
      <c r="E19" s="1">
        <v>98.278000000000006</v>
      </c>
      <c r="F19" s="1">
        <v>755.01199999999994</v>
      </c>
      <c r="G19" s="6">
        <v>1</v>
      </c>
      <c r="H19" s="1">
        <v>150</v>
      </c>
      <c r="I19" s="1">
        <v>5038596</v>
      </c>
      <c r="J19" s="1">
        <v>97.7</v>
      </c>
      <c r="K19" s="1">
        <f t="shared" si="2"/>
        <v>0.57800000000000296</v>
      </c>
      <c r="L19" s="1"/>
      <c r="M19" s="1"/>
      <c r="N19" s="1">
        <v>0</v>
      </c>
      <c r="O19" s="1">
        <f t="shared" si="4"/>
        <v>19.6556</v>
      </c>
      <c r="P19" s="5"/>
      <c r="Q19" s="5">
        <f t="shared" si="5"/>
        <v>0</v>
      </c>
      <c r="R19" s="5"/>
      <c r="S19" s="1"/>
      <c r="T19" s="1">
        <f t="shared" si="6"/>
        <v>38.412055597387003</v>
      </c>
      <c r="U19" s="1">
        <f t="shared" si="3"/>
        <v>38.412055597387003</v>
      </c>
      <c r="V19" s="1">
        <v>24.1052</v>
      </c>
      <c r="W19" s="1">
        <v>19.6172</v>
      </c>
      <c r="X19" s="1">
        <v>16.6236</v>
      </c>
      <c r="Y19" s="1">
        <v>48.743200000000002</v>
      </c>
      <c r="Z19" s="1">
        <v>22.006</v>
      </c>
      <c r="AA19" s="1">
        <v>2.9333999999999998</v>
      </c>
      <c r="AB19" s="22" t="s">
        <v>37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429</v>
      </c>
      <c r="D20" s="1"/>
      <c r="E20" s="1">
        <v>97</v>
      </c>
      <c r="F20" s="1">
        <v>332</v>
      </c>
      <c r="G20" s="6">
        <v>0.2</v>
      </c>
      <c r="H20" s="1">
        <v>120</v>
      </c>
      <c r="I20" s="1">
        <v>99876550</v>
      </c>
      <c r="J20" s="1">
        <v>97</v>
      </c>
      <c r="K20" s="1">
        <f t="shared" si="2"/>
        <v>0</v>
      </c>
      <c r="L20" s="1"/>
      <c r="M20" s="1"/>
      <c r="N20" s="1">
        <v>0</v>
      </c>
      <c r="O20" s="1">
        <f t="shared" si="4"/>
        <v>19.399999999999999</v>
      </c>
      <c r="P20" s="5">
        <f t="shared" si="8"/>
        <v>56</v>
      </c>
      <c r="Q20" s="5">
        <f t="shared" si="5"/>
        <v>56</v>
      </c>
      <c r="R20" s="5"/>
      <c r="S20" s="1"/>
      <c r="T20" s="1">
        <f t="shared" si="6"/>
        <v>20</v>
      </c>
      <c r="U20" s="1">
        <f t="shared" si="3"/>
        <v>17.11340206185567</v>
      </c>
      <c r="V20" s="1">
        <v>8.8000000000000007</v>
      </c>
      <c r="W20" s="1">
        <v>15.6</v>
      </c>
      <c r="X20" s="1">
        <v>31.4</v>
      </c>
      <c r="Y20" s="1">
        <v>0</v>
      </c>
      <c r="Z20" s="1">
        <v>0</v>
      </c>
      <c r="AA20" s="1">
        <v>0</v>
      </c>
      <c r="AB20" s="1" t="s">
        <v>34</v>
      </c>
      <c r="AC20" s="1">
        <f t="shared" si="7"/>
        <v>11.200000000000001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32</v>
      </c>
      <c r="C21" s="1">
        <v>587</v>
      </c>
      <c r="D21" s="1">
        <v>1</v>
      </c>
      <c r="E21" s="1">
        <v>87</v>
      </c>
      <c r="F21" s="1">
        <v>501</v>
      </c>
      <c r="G21" s="6">
        <v>0.2</v>
      </c>
      <c r="H21" s="1">
        <v>120</v>
      </c>
      <c r="I21" s="1">
        <v>99876543</v>
      </c>
      <c r="J21" s="1">
        <v>87</v>
      </c>
      <c r="K21" s="1">
        <f t="shared" si="2"/>
        <v>0</v>
      </c>
      <c r="L21" s="1"/>
      <c r="M21" s="1"/>
      <c r="N21" s="1">
        <v>0</v>
      </c>
      <c r="O21" s="1">
        <f t="shared" si="4"/>
        <v>17.399999999999999</v>
      </c>
      <c r="P21" s="5"/>
      <c r="Q21" s="5">
        <f t="shared" si="5"/>
        <v>0</v>
      </c>
      <c r="R21" s="5"/>
      <c r="S21" s="1"/>
      <c r="T21" s="1">
        <f t="shared" si="6"/>
        <v>28.793103448275865</v>
      </c>
      <c r="U21" s="1">
        <f t="shared" si="3"/>
        <v>28.793103448275865</v>
      </c>
      <c r="V21" s="1">
        <v>9.4</v>
      </c>
      <c r="W21" s="1">
        <v>10.8</v>
      </c>
      <c r="X21" s="1">
        <v>35</v>
      </c>
      <c r="Y21" s="1">
        <v>0</v>
      </c>
      <c r="Z21" s="1">
        <v>0</v>
      </c>
      <c r="AA21" s="1">
        <v>0</v>
      </c>
      <c r="AB21" s="1" t="s">
        <v>34</v>
      </c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42</v>
      </c>
      <c r="C22" s="1">
        <v>366.13299999999998</v>
      </c>
      <c r="D22" s="1"/>
      <c r="E22" s="1">
        <v>183.178</v>
      </c>
      <c r="F22" s="1">
        <v>163.54900000000001</v>
      </c>
      <c r="G22" s="6">
        <v>1</v>
      </c>
      <c r="H22" s="1">
        <v>120</v>
      </c>
      <c r="I22" s="1">
        <v>6159901</v>
      </c>
      <c r="J22" s="1">
        <v>194.261</v>
      </c>
      <c r="K22" s="1">
        <f t="shared" si="2"/>
        <v>-11.082999999999998</v>
      </c>
      <c r="L22" s="1"/>
      <c r="M22" s="1"/>
      <c r="N22" s="1">
        <v>950</v>
      </c>
      <c r="O22" s="1">
        <f t="shared" si="4"/>
        <v>36.635599999999997</v>
      </c>
      <c r="P22" s="5"/>
      <c r="Q22" s="5">
        <f t="shared" si="5"/>
        <v>0</v>
      </c>
      <c r="R22" s="5"/>
      <c r="S22" s="1"/>
      <c r="T22" s="1">
        <f t="shared" si="6"/>
        <v>30.395271266200091</v>
      </c>
      <c r="U22" s="1">
        <f t="shared" si="3"/>
        <v>30.395271266200091</v>
      </c>
      <c r="V22" s="1">
        <v>61.918599999999998</v>
      </c>
      <c r="W22" s="1">
        <v>30.643000000000001</v>
      </c>
      <c r="X22" s="1">
        <v>41.387999999999998</v>
      </c>
      <c r="Y22" s="1">
        <v>26.030799999999999</v>
      </c>
      <c r="Z22" s="1">
        <v>38.788200000000003</v>
      </c>
      <c r="AA22" s="1">
        <v>50.460599999999999</v>
      </c>
      <c r="AB22" s="1"/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57</v>
      </c>
      <c r="B23" s="14" t="s">
        <v>32</v>
      </c>
      <c r="C23" s="14">
        <v>53</v>
      </c>
      <c r="D23" s="14">
        <v>22</v>
      </c>
      <c r="E23" s="14">
        <v>36</v>
      </c>
      <c r="F23" s="14">
        <v>39</v>
      </c>
      <c r="G23" s="15">
        <v>0</v>
      </c>
      <c r="H23" s="14">
        <v>120</v>
      </c>
      <c r="I23" s="14" t="s">
        <v>58</v>
      </c>
      <c r="J23" s="14">
        <v>48</v>
      </c>
      <c r="K23" s="14">
        <f t="shared" si="2"/>
        <v>-12</v>
      </c>
      <c r="L23" s="14"/>
      <c r="M23" s="14"/>
      <c r="N23" s="14"/>
      <c r="O23" s="14">
        <f t="shared" si="4"/>
        <v>7.2</v>
      </c>
      <c r="P23" s="16"/>
      <c r="Q23" s="16"/>
      <c r="R23" s="16"/>
      <c r="S23" s="14"/>
      <c r="T23" s="14">
        <f t="shared" ref="T23:T43" si="9">(F23+N23+P23)/O23</f>
        <v>5.416666666666667</v>
      </c>
      <c r="U23" s="14">
        <f t="shared" si="3"/>
        <v>5.416666666666667</v>
      </c>
      <c r="V23" s="14">
        <v>17.399999999999999</v>
      </c>
      <c r="W23" s="14">
        <v>17.399999999999999</v>
      </c>
      <c r="X23" s="14">
        <v>29.8</v>
      </c>
      <c r="Y23" s="14">
        <v>47</v>
      </c>
      <c r="Z23" s="14">
        <v>39.6</v>
      </c>
      <c r="AA23" s="14">
        <v>20.2</v>
      </c>
      <c r="AB23" s="14"/>
      <c r="AC23" s="14">
        <f t="shared" ref="AC23:AC43" si="10">P23*G23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42</v>
      </c>
      <c r="C24" s="1">
        <v>3.0680000000000001</v>
      </c>
      <c r="D24" s="1">
        <v>60.503999999999998</v>
      </c>
      <c r="E24" s="1"/>
      <c r="F24" s="1">
        <v>60.503999999999998</v>
      </c>
      <c r="G24" s="6">
        <v>1</v>
      </c>
      <c r="H24" s="1">
        <v>120</v>
      </c>
      <c r="I24" s="1">
        <v>6159949</v>
      </c>
      <c r="J24" s="1"/>
      <c r="K24" s="1">
        <f t="shared" si="2"/>
        <v>0</v>
      </c>
      <c r="L24" s="1"/>
      <c r="M24" s="1"/>
      <c r="N24" s="1">
        <v>100</v>
      </c>
      <c r="O24" s="1">
        <f t="shared" si="4"/>
        <v>0</v>
      </c>
      <c r="P24" s="5"/>
      <c r="Q24" s="5">
        <f t="shared" ref="Q24:Q27" si="11">P24</f>
        <v>0</v>
      </c>
      <c r="R24" s="5"/>
      <c r="S24" s="1"/>
      <c r="T24" s="1" t="e">
        <f t="shared" ref="T24:T27" si="12">(F24+N24+Q24)/O24</f>
        <v>#DIV/0!</v>
      </c>
      <c r="U24" s="1" t="e">
        <f t="shared" si="3"/>
        <v>#DIV/0!</v>
      </c>
      <c r="V24" s="1">
        <v>-0.61360000000000003</v>
      </c>
      <c r="W24" s="1">
        <v>-1.2212000000000001</v>
      </c>
      <c r="X24" s="1">
        <v>0</v>
      </c>
      <c r="Y24" s="1">
        <v>0</v>
      </c>
      <c r="Z24" s="1">
        <v>2.5324</v>
      </c>
      <c r="AA24" s="1">
        <v>2.5184000000000002</v>
      </c>
      <c r="AB24" s="1" t="s">
        <v>60</v>
      </c>
      <c r="AC24" s="1">
        <f t="shared" ref="AC24:AC27" si="13">Q24*G24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548</v>
      </c>
      <c r="D25" s="1">
        <v>3</v>
      </c>
      <c r="E25" s="1">
        <v>185</v>
      </c>
      <c r="F25" s="1">
        <v>364</v>
      </c>
      <c r="G25" s="6">
        <v>0.2</v>
      </c>
      <c r="H25" s="1">
        <v>120</v>
      </c>
      <c r="I25" s="1">
        <v>9988681</v>
      </c>
      <c r="J25" s="1">
        <v>188</v>
      </c>
      <c r="K25" s="1">
        <f t="shared" si="2"/>
        <v>-3</v>
      </c>
      <c r="L25" s="1"/>
      <c r="M25" s="1"/>
      <c r="N25" s="1">
        <v>250</v>
      </c>
      <c r="O25" s="1">
        <f t="shared" si="4"/>
        <v>37</v>
      </c>
      <c r="P25" s="5">
        <f t="shared" si="8"/>
        <v>126</v>
      </c>
      <c r="Q25" s="5">
        <f t="shared" si="11"/>
        <v>126</v>
      </c>
      <c r="R25" s="5"/>
      <c r="S25" s="1"/>
      <c r="T25" s="1">
        <f t="shared" si="12"/>
        <v>20</v>
      </c>
      <c r="U25" s="1">
        <f t="shared" si="3"/>
        <v>16.594594594594593</v>
      </c>
      <c r="V25" s="1">
        <v>38.200000000000003</v>
      </c>
      <c r="W25" s="1">
        <v>34.6</v>
      </c>
      <c r="X25" s="1">
        <v>44</v>
      </c>
      <c r="Y25" s="1">
        <v>49.8</v>
      </c>
      <c r="Z25" s="1">
        <v>40</v>
      </c>
      <c r="AA25" s="1">
        <v>33.200000000000003</v>
      </c>
      <c r="AB25" s="1" t="s">
        <v>62</v>
      </c>
      <c r="AC25" s="1">
        <f t="shared" si="13"/>
        <v>25.200000000000003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63</v>
      </c>
      <c r="B26" s="1" t="s">
        <v>32</v>
      </c>
      <c r="C26" s="1">
        <v>316</v>
      </c>
      <c r="D26" s="1">
        <v>6</v>
      </c>
      <c r="E26" s="1">
        <v>180</v>
      </c>
      <c r="F26" s="1">
        <v>142</v>
      </c>
      <c r="G26" s="6">
        <v>0.1</v>
      </c>
      <c r="H26" s="1">
        <v>60</v>
      </c>
      <c r="I26" s="1">
        <v>8444170</v>
      </c>
      <c r="J26" s="1">
        <v>177</v>
      </c>
      <c r="K26" s="1">
        <f t="shared" si="2"/>
        <v>3</v>
      </c>
      <c r="L26" s="1"/>
      <c r="M26" s="1"/>
      <c r="N26" s="1">
        <v>400</v>
      </c>
      <c r="O26" s="1">
        <f t="shared" si="4"/>
        <v>36</v>
      </c>
      <c r="P26" s="5">
        <f t="shared" si="8"/>
        <v>178</v>
      </c>
      <c r="Q26" s="5">
        <f t="shared" si="11"/>
        <v>178</v>
      </c>
      <c r="R26" s="5"/>
      <c r="S26" s="1"/>
      <c r="T26" s="1">
        <f t="shared" si="12"/>
        <v>20</v>
      </c>
      <c r="U26" s="1">
        <f t="shared" si="3"/>
        <v>15.055555555555555</v>
      </c>
      <c r="V26" s="1">
        <v>33.6</v>
      </c>
      <c r="W26" s="1">
        <v>8.4</v>
      </c>
      <c r="X26" s="1">
        <v>28.2</v>
      </c>
      <c r="Y26" s="1">
        <v>0</v>
      </c>
      <c r="Z26" s="1">
        <v>0</v>
      </c>
      <c r="AA26" s="1">
        <v>0</v>
      </c>
      <c r="AB26" s="1" t="s">
        <v>34</v>
      </c>
      <c r="AC26" s="1">
        <f t="shared" si="13"/>
        <v>17.8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64</v>
      </c>
      <c r="B27" s="11" t="s">
        <v>32</v>
      </c>
      <c r="C27" s="11">
        <v>1</v>
      </c>
      <c r="D27" s="11">
        <v>144</v>
      </c>
      <c r="E27" s="11">
        <v>14</v>
      </c>
      <c r="F27" s="12">
        <v>127</v>
      </c>
      <c r="G27" s="6">
        <v>0.14000000000000001</v>
      </c>
      <c r="H27" s="1">
        <v>180</v>
      </c>
      <c r="I27" s="1">
        <v>9988391</v>
      </c>
      <c r="J27" s="1">
        <v>21</v>
      </c>
      <c r="K27" s="1">
        <f t="shared" si="2"/>
        <v>-7</v>
      </c>
      <c r="L27" s="1"/>
      <c r="M27" s="1"/>
      <c r="N27" s="1">
        <v>0</v>
      </c>
      <c r="O27" s="1">
        <f t="shared" si="4"/>
        <v>2.8</v>
      </c>
      <c r="P27" s="5"/>
      <c r="Q27" s="5">
        <f t="shared" si="11"/>
        <v>0</v>
      </c>
      <c r="R27" s="5"/>
      <c r="S27" s="1"/>
      <c r="T27" s="1">
        <f t="shared" si="12"/>
        <v>45.357142857142861</v>
      </c>
      <c r="U27" s="1">
        <f t="shared" si="3"/>
        <v>45.357142857142861</v>
      </c>
      <c r="V27" s="1">
        <v>-0.6</v>
      </c>
      <c r="W27" s="1">
        <v>-0.4</v>
      </c>
      <c r="X27" s="1">
        <v>10.8</v>
      </c>
      <c r="Y27" s="1">
        <v>26.4</v>
      </c>
      <c r="Z27" s="1">
        <v>18.600000000000001</v>
      </c>
      <c r="AA27" s="1">
        <v>8.4</v>
      </c>
      <c r="AB27" s="1"/>
      <c r="AC27" s="1">
        <f t="shared" si="1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7" t="s">
        <v>65</v>
      </c>
      <c r="B28" s="18" t="s">
        <v>32</v>
      </c>
      <c r="C28" s="18"/>
      <c r="D28" s="18">
        <v>3</v>
      </c>
      <c r="E28" s="18">
        <v>3</v>
      </c>
      <c r="F28" s="19"/>
      <c r="G28" s="15">
        <v>0</v>
      </c>
      <c r="H28" s="14" t="e">
        <v>#N/A</v>
      </c>
      <c r="I28" s="14" t="s">
        <v>52</v>
      </c>
      <c r="J28" s="14">
        <v>3</v>
      </c>
      <c r="K28" s="14">
        <f t="shared" si="2"/>
        <v>0</v>
      </c>
      <c r="L28" s="14"/>
      <c r="M28" s="14"/>
      <c r="N28" s="14"/>
      <c r="O28" s="14">
        <f t="shared" si="4"/>
        <v>0.6</v>
      </c>
      <c r="P28" s="16"/>
      <c r="Q28" s="16"/>
      <c r="R28" s="16"/>
      <c r="S28" s="14"/>
      <c r="T28" s="14">
        <f t="shared" si="9"/>
        <v>0</v>
      </c>
      <c r="U28" s="14">
        <f t="shared" si="3"/>
        <v>0</v>
      </c>
      <c r="V28" s="14">
        <v>-1.4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/>
      <c r="AC28" s="14">
        <f t="shared" si="10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66</v>
      </c>
      <c r="B29" s="1" t="s">
        <v>42</v>
      </c>
      <c r="C29" s="1">
        <v>7.0460000000000003</v>
      </c>
      <c r="D29" s="1"/>
      <c r="E29" s="1"/>
      <c r="F29" s="1"/>
      <c r="G29" s="6">
        <v>1</v>
      </c>
      <c r="H29" s="1">
        <v>120</v>
      </c>
      <c r="I29" s="1">
        <v>8785228</v>
      </c>
      <c r="J29" s="1">
        <v>3</v>
      </c>
      <c r="K29" s="1">
        <f t="shared" si="2"/>
        <v>-3</v>
      </c>
      <c r="L29" s="1"/>
      <c r="M29" s="1"/>
      <c r="N29" s="1">
        <v>300</v>
      </c>
      <c r="O29" s="1">
        <f t="shared" si="4"/>
        <v>0</v>
      </c>
      <c r="P29" s="5"/>
      <c r="Q29" s="5">
        <f t="shared" ref="Q29" si="14">P29</f>
        <v>0</v>
      </c>
      <c r="R29" s="5"/>
      <c r="S29" s="1"/>
      <c r="T29" s="1" t="e">
        <f t="shared" ref="T29:T30" si="15">(F29+N29+Q29)/O29</f>
        <v>#DIV/0!</v>
      </c>
      <c r="U29" s="1" t="e">
        <f t="shared" si="3"/>
        <v>#DIV/0!</v>
      </c>
      <c r="V29" s="1">
        <v>-0.7056</v>
      </c>
      <c r="W29" s="1">
        <v>0</v>
      </c>
      <c r="X29" s="1">
        <v>10.398</v>
      </c>
      <c r="Y29" s="1">
        <v>0</v>
      </c>
      <c r="Z29" s="1">
        <v>0</v>
      </c>
      <c r="AA29" s="1">
        <v>0</v>
      </c>
      <c r="AB29" s="1" t="s">
        <v>67</v>
      </c>
      <c r="AC29" s="1">
        <f t="shared" ref="AC29:AC30" si="16">Q29*G29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68</v>
      </c>
      <c r="B30" s="11" t="s">
        <v>42</v>
      </c>
      <c r="C30" s="11"/>
      <c r="D30" s="11"/>
      <c r="E30" s="11"/>
      <c r="F30" s="12"/>
      <c r="G30" s="6">
        <v>1</v>
      </c>
      <c r="H30" s="1">
        <v>120</v>
      </c>
      <c r="I30" s="1">
        <v>5038558</v>
      </c>
      <c r="J30" s="1">
        <v>5</v>
      </c>
      <c r="K30" s="1">
        <f t="shared" si="2"/>
        <v>-5</v>
      </c>
      <c r="L30" s="1"/>
      <c r="M30" s="1"/>
      <c r="N30" s="1">
        <v>44.933999999999969</v>
      </c>
      <c r="O30" s="1">
        <f t="shared" si="4"/>
        <v>0</v>
      </c>
      <c r="P30" s="5">
        <f>20*(O30+O31+O32)-N30-N31-F30-F31-N32-F32</f>
        <v>99.121000000000095</v>
      </c>
      <c r="Q30" s="5">
        <v>200</v>
      </c>
      <c r="R30" s="5"/>
      <c r="S30" s="1"/>
      <c r="T30" s="1" t="e">
        <f t="shared" si="15"/>
        <v>#DIV/0!</v>
      </c>
      <c r="U30" s="1" t="e">
        <f t="shared" si="3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25.163599999999999</v>
      </c>
      <c r="AA30" s="1">
        <v>27.407</v>
      </c>
      <c r="AB30" s="1"/>
      <c r="AC30" s="1">
        <f t="shared" si="16"/>
        <v>200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55</v>
      </c>
      <c r="B31" s="14" t="s">
        <v>42</v>
      </c>
      <c r="C31" s="14"/>
      <c r="D31" s="14">
        <v>2.4</v>
      </c>
      <c r="E31" s="14">
        <v>2.4</v>
      </c>
      <c r="F31" s="21"/>
      <c r="G31" s="15">
        <v>0</v>
      </c>
      <c r="H31" s="14" t="e">
        <v>#N/A</v>
      </c>
      <c r="I31" s="14" t="s">
        <v>52</v>
      </c>
      <c r="J31" s="14">
        <v>2.5</v>
      </c>
      <c r="K31" s="14">
        <f t="shared" ref="K31" si="17">E31-J31</f>
        <v>-0.10000000000000009</v>
      </c>
      <c r="L31" s="14"/>
      <c r="M31" s="14"/>
      <c r="N31" s="14"/>
      <c r="O31" s="14">
        <f t="shared" ref="O31" si="18">E31/5</f>
        <v>0.48</v>
      </c>
      <c r="P31" s="16"/>
      <c r="Q31" s="16"/>
      <c r="R31" s="16"/>
      <c r="S31" s="14"/>
      <c r="T31" s="14">
        <f t="shared" si="9"/>
        <v>0</v>
      </c>
      <c r="U31" s="14">
        <f t="shared" si="3"/>
        <v>0</v>
      </c>
      <c r="V31" s="14">
        <v>0.45800000000000002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/>
      <c r="AC31" s="14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7" t="s">
        <v>51</v>
      </c>
      <c r="B32" s="18" t="s">
        <v>42</v>
      </c>
      <c r="C32" s="18">
        <v>338.51400000000001</v>
      </c>
      <c r="D32" s="18">
        <v>113.5</v>
      </c>
      <c r="E32" s="18">
        <v>112.02500000000001</v>
      </c>
      <c r="F32" s="19">
        <v>313.64499999999998</v>
      </c>
      <c r="G32" s="15">
        <v>0</v>
      </c>
      <c r="H32" s="14" t="e">
        <v>#N/A</v>
      </c>
      <c r="I32" s="14" t="s">
        <v>52</v>
      </c>
      <c r="J32" s="14">
        <v>120.32</v>
      </c>
      <c r="K32" s="14">
        <f t="shared" ref="K32" si="19">E32-J32</f>
        <v>-8.2949999999999875</v>
      </c>
      <c r="L32" s="14"/>
      <c r="M32" s="14"/>
      <c r="N32" s="14"/>
      <c r="O32" s="14">
        <f t="shared" ref="O32" si="20">E32/5</f>
        <v>22.405000000000001</v>
      </c>
      <c r="P32" s="16"/>
      <c r="Q32" s="16"/>
      <c r="R32" s="16"/>
      <c r="S32" s="14"/>
      <c r="T32" s="14">
        <f t="shared" si="9"/>
        <v>13.998884177638919</v>
      </c>
      <c r="U32" s="14">
        <f t="shared" si="3"/>
        <v>13.998884177638919</v>
      </c>
      <c r="V32" s="14">
        <v>22.897200000000002</v>
      </c>
      <c r="W32" s="14">
        <v>27.783200000000001</v>
      </c>
      <c r="X32" s="14">
        <v>26.8096</v>
      </c>
      <c r="Y32" s="14">
        <v>0</v>
      </c>
      <c r="Z32" s="14">
        <v>0</v>
      </c>
      <c r="AA32" s="14">
        <v>0</v>
      </c>
      <c r="AB32" s="14"/>
      <c r="AC32" s="14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69</v>
      </c>
      <c r="B33" s="14" t="s">
        <v>42</v>
      </c>
      <c r="C33" s="14">
        <v>3.12</v>
      </c>
      <c r="D33" s="14"/>
      <c r="E33" s="14"/>
      <c r="F33" s="14"/>
      <c r="G33" s="15">
        <v>0</v>
      </c>
      <c r="H33" s="14">
        <v>120</v>
      </c>
      <c r="I33" s="14" t="s">
        <v>70</v>
      </c>
      <c r="J33" s="14"/>
      <c r="K33" s="14">
        <f t="shared" si="2"/>
        <v>0</v>
      </c>
      <c r="L33" s="14"/>
      <c r="M33" s="14"/>
      <c r="N33" s="14"/>
      <c r="O33" s="14">
        <f t="shared" si="4"/>
        <v>0</v>
      </c>
      <c r="P33" s="16"/>
      <c r="Q33" s="16"/>
      <c r="R33" s="16"/>
      <c r="S33" s="14"/>
      <c r="T33" s="14" t="e">
        <f t="shared" si="9"/>
        <v>#DIV/0!</v>
      </c>
      <c r="U33" s="14" t="e">
        <f t="shared" si="3"/>
        <v>#DIV/0!</v>
      </c>
      <c r="V33" s="14">
        <v>0</v>
      </c>
      <c r="W33" s="14">
        <v>1.3440000000000001</v>
      </c>
      <c r="X33" s="14">
        <v>7.5888000000000009</v>
      </c>
      <c r="Y33" s="14">
        <v>0</v>
      </c>
      <c r="Z33" s="14">
        <v>0</v>
      </c>
      <c r="AA33" s="14">
        <v>0</v>
      </c>
      <c r="AB33" s="14" t="s">
        <v>71</v>
      </c>
      <c r="AC33" s="14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42</v>
      </c>
      <c r="C34" s="1"/>
      <c r="D34" s="1"/>
      <c r="E34" s="1"/>
      <c r="F34" s="1"/>
      <c r="G34" s="6">
        <v>1</v>
      </c>
      <c r="H34" s="1">
        <v>120</v>
      </c>
      <c r="I34" s="1">
        <v>8785198</v>
      </c>
      <c r="J34" s="1">
        <v>3</v>
      </c>
      <c r="K34" s="1">
        <f t="shared" si="2"/>
        <v>-3</v>
      </c>
      <c r="L34" s="1"/>
      <c r="M34" s="1"/>
      <c r="N34" s="1">
        <v>300</v>
      </c>
      <c r="O34" s="1">
        <f t="shared" si="4"/>
        <v>0</v>
      </c>
      <c r="P34" s="5"/>
      <c r="Q34" s="5">
        <f t="shared" ref="Q34:Q39" si="21">P34</f>
        <v>0</v>
      </c>
      <c r="R34" s="5"/>
      <c r="S34" s="1"/>
      <c r="T34" s="1" t="e">
        <f t="shared" ref="T34:T39" si="22">(F34+N34+Q34)/O34</f>
        <v>#DIV/0!</v>
      </c>
      <c r="U34" s="1" t="e">
        <f t="shared" si="3"/>
        <v>#DIV/0!</v>
      </c>
      <c r="V34" s="1">
        <v>0</v>
      </c>
      <c r="W34" s="1">
        <v>0</v>
      </c>
      <c r="X34" s="1">
        <v>9.5680000000000014</v>
      </c>
      <c r="Y34" s="1">
        <v>0</v>
      </c>
      <c r="Z34" s="1">
        <v>0</v>
      </c>
      <c r="AA34" s="1">
        <v>0</v>
      </c>
      <c r="AB34" s="1" t="s">
        <v>67</v>
      </c>
      <c r="AC34" s="1">
        <f t="shared" ref="AC34:AC39" si="23">Q34*G34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42</v>
      </c>
      <c r="C35" s="1">
        <v>270.55500000000001</v>
      </c>
      <c r="D35" s="1">
        <v>47.313000000000002</v>
      </c>
      <c r="E35" s="1">
        <v>51.981999999999999</v>
      </c>
      <c r="F35" s="1">
        <v>265.88600000000002</v>
      </c>
      <c r="G35" s="6">
        <v>1</v>
      </c>
      <c r="H35" s="1">
        <v>180</v>
      </c>
      <c r="I35" s="1">
        <v>8785259</v>
      </c>
      <c r="J35" s="1">
        <v>45.9</v>
      </c>
      <c r="K35" s="1">
        <f t="shared" si="2"/>
        <v>6.0820000000000007</v>
      </c>
      <c r="L35" s="1"/>
      <c r="M35" s="1"/>
      <c r="N35" s="1">
        <v>0</v>
      </c>
      <c r="O35" s="1">
        <f t="shared" si="4"/>
        <v>10.3964</v>
      </c>
      <c r="P35" s="5"/>
      <c r="Q35" s="5">
        <f t="shared" si="21"/>
        <v>0</v>
      </c>
      <c r="R35" s="5"/>
      <c r="S35" s="1"/>
      <c r="T35" s="1">
        <f t="shared" si="22"/>
        <v>25.574814358816518</v>
      </c>
      <c r="U35" s="1">
        <f t="shared" si="3"/>
        <v>25.574814358816518</v>
      </c>
      <c r="V35" s="1">
        <v>8.7650000000000006</v>
      </c>
      <c r="W35" s="1">
        <v>17.127400000000002</v>
      </c>
      <c r="X35" s="1">
        <v>17.759599999999999</v>
      </c>
      <c r="Y35" s="1">
        <v>0</v>
      </c>
      <c r="Z35" s="1">
        <v>0</v>
      </c>
      <c r="AA35" s="1">
        <v>0</v>
      </c>
      <c r="AB35" s="1"/>
      <c r="AC35" s="1">
        <f t="shared" si="2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1015</v>
      </c>
      <c r="D36" s="1"/>
      <c r="E36" s="1">
        <v>380</v>
      </c>
      <c r="F36" s="1">
        <v>554</v>
      </c>
      <c r="G36" s="6">
        <v>0.1</v>
      </c>
      <c r="H36" s="1">
        <v>60</v>
      </c>
      <c r="I36" s="1">
        <v>8444187</v>
      </c>
      <c r="J36" s="1">
        <v>378</v>
      </c>
      <c r="K36" s="1">
        <f t="shared" si="2"/>
        <v>2</v>
      </c>
      <c r="L36" s="1"/>
      <c r="M36" s="1"/>
      <c r="N36" s="1">
        <v>850</v>
      </c>
      <c r="O36" s="1">
        <f t="shared" si="4"/>
        <v>76</v>
      </c>
      <c r="P36" s="5">
        <f t="shared" ref="P36:P37" si="24">20*O36-N36-F36</f>
        <v>116</v>
      </c>
      <c r="Q36" s="5">
        <f t="shared" si="21"/>
        <v>116</v>
      </c>
      <c r="R36" s="5"/>
      <c r="S36" s="1"/>
      <c r="T36" s="1">
        <f t="shared" si="22"/>
        <v>20</v>
      </c>
      <c r="U36" s="1">
        <f t="shared" si="3"/>
        <v>18.473684210526315</v>
      </c>
      <c r="V36" s="1">
        <v>84</v>
      </c>
      <c r="W36" s="1">
        <v>28</v>
      </c>
      <c r="X36" s="1">
        <v>28.8</v>
      </c>
      <c r="Y36" s="1">
        <v>90.2</v>
      </c>
      <c r="Z36" s="1">
        <v>2</v>
      </c>
      <c r="AA36" s="1">
        <v>0</v>
      </c>
      <c r="AB36" s="1"/>
      <c r="AC36" s="1">
        <f t="shared" si="23"/>
        <v>11.600000000000001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840</v>
      </c>
      <c r="D37" s="1"/>
      <c r="E37" s="1">
        <v>256</v>
      </c>
      <c r="F37" s="1">
        <v>573</v>
      </c>
      <c r="G37" s="6">
        <v>0.1</v>
      </c>
      <c r="H37" s="1">
        <v>90</v>
      </c>
      <c r="I37" s="1">
        <v>8444194</v>
      </c>
      <c r="J37" s="1">
        <v>254</v>
      </c>
      <c r="K37" s="1">
        <f t="shared" si="2"/>
        <v>2</v>
      </c>
      <c r="L37" s="1"/>
      <c r="M37" s="1"/>
      <c r="N37" s="1">
        <v>0</v>
      </c>
      <c r="O37" s="1">
        <f t="shared" si="4"/>
        <v>51.2</v>
      </c>
      <c r="P37" s="5">
        <f t="shared" si="24"/>
        <v>451</v>
      </c>
      <c r="Q37" s="5">
        <f t="shared" si="21"/>
        <v>451</v>
      </c>
      <c r="R37" s="5"/>
      <c r="S37" s="1"/>
      <c r="T37" s="1">
        <f t="shared" si="22"/>
        <v>20</v>
      </c>
      <c r="U37" s="1">
        <f t="shared" si="3"/>
        <v>11.19140625</v>
      </c>
      <c r="V37" s="1">
        <v>14.6</v>
      </c>
      <c r="W37" s="1">
        <v>32</v>
      </c>
      <c r="X37" s="1">
        <v>56.8</v>
      </c>
      <c r="Y37" s="1">
        <v>0</v>
      </c>
      <c r="Z37" s="1">
        <v>0</v>
      </c>
      <c r="AA37" s="1">
        <v>0</v>
      </c>
      <c r="AB37" s="1" t="s">
        <v>34</v>
      </c>
      <c r="AC37" s="1">
        <f t="shared" si="23"/>
        <v>45.1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76</v>
      </c>
      <c r="B38" s="1" t="s">
        <v>32</v>
      </c>
      <c r="C38" s="1">
        <v>320</v>
      </c>
      <c r="D38" s="1">
        <v>9</v>
      </c>
      <c r="E38" s="1">
        <v>102</v>
      </c>
      <c r="F38" s="1">
        <v>227</v>
      </c>
      <c r="G38" s="6">
        <v>0.2</v>
      </c>
      <c r="H38" s="1">
        <v>120</v>
      </c>
      <c r="I38" s="1">
        <v>783798</v>
      </c>
      <c r="J38" s="1">
        <v>104</v>
      </c>
      <c r="K38" s="1">
        <f t="shared" si="2"/>
        <v>-2</v>
      </c>
      <c r="L38" s="1"/>
      <c r="M38" s="1"/>
      <c r="N38" s="1">
        <v>220</v>
      </c>
      <c r="O38" s="1">
        <f t="shared" si="4"/>
        <v>20.399999999999999</v>
      </c>
      <c r="P38" s="5"/>
      <c r="Q38" s="5">
        <f t="shared" si="21"/>
        <v>0</v>
      </c>
      <c r="R38" s="5"/>
      <c r="S38" s="1"/>
      <c r="T38" s="1">
        <f t="shared" si="22"/>
        <v>21.911764705882355</v>
      </c>
      <c r="U38" s="1">
        <f t="shared" si="3"/>
        <v>21.911764705882355</v>
      </c>
      <c r="V38" s="1">
        <v>24.4</v>
      </c>
      <c r="W38" s="1">
        <v>21.4</v>
      </c>
      <c r="X38" s="1">
        <v>28.8</v>
      </c>
      <c r="Y38" s="1">
        <v>0</v>
      </c>
      <c r="Z38" s="1">
        <v>0</v>
      </c>
      <c r="AA38" s="1">
        <v>5.2</v>
      </c>
      <c r="AB38" s="1"/>
      <c r="AC38" s="1">
        <f t="shared" si="23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77</v>
      </c>
      <c r="B39" s="11" t="s">
        <v>42</v>
      </c>
      <c r="C39" s="11">
        <v>1140.124</v>
      </c>
      <c r="D39" s="11">
        <v>35.795999999999999</v>
      </c>
      <c r="E39" s="11">
        <v>64.563999999999993</v>
      </c>
      <c r="F39" s="12">
        <v>1111.356</v>
      </c>
      <c r="G39" s="6">
        <v>1</v>
      </c>
      <c r="H39" s="1">
        <v>120</v>
      </c>
      <c r="I39" s="1">
        <v>783811</v>
      </c>
      <c r="J39" s="1">
        <v>63</v>
      </c>
      <c r="K39" s="1">
        <f t="shared" si="2"/>
        <v>1.563999999999993</v>
      </c>
      <c r="L39" s="1"/>
      <c r="M39" s="1"/>
      <c r="N39" s="1">
        <v>0</v>
      </c>
      <c r="O39" s="1">
        <f t="shared" si="4"/>
        <v>12.912799999999999</v>
      </c>
      <c r="P39" s="5"/>
      <c r="Q39" s="5">
        <f t="shared" si="21"/>
        <v>0</v>
      </c>
      <c r="R39" s="5"/>
      <c r="S39" s="1"/>
      <c r="T39" s="1">
        <f t="shared" si="22"/>
        <v>86.06622885818723</v>
      </c>
      <c r="U39" s="1">
        <f t="shared" si="3"/>
        <v>86.06622885818723</v>
      </c>
      <c r="V39" s="1">
        <v>12.575200000000001</v>
      </c>
      <c r="W39" s="1">
        <v>11.744</v>
      </c>
      <c r="X39" s="1">
        <v>14.43</v>
      </c>
      <c r="Y39" s="1">
        <v>55.058799999999998</v>
      </c>
      <c r="Z39" s="1">
        <v>4.2776000000000014</v>
      </c>
      <c r="AA39" s="1">
        <v>0</v>
      </c>
      <c r="AB39" s="24" t="s">
        <v>37</v>
      </c>
      <c r="AC39" s="1">
        <f t="shared" si="23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7" t="s">
        <v>78</v>
      </c>
      <c r="B40" s="18" t="s">
        <v>42</v>
      </c>
      <c r="C40" s="18">
        <v>-7.234</v>
      </c>
      <c r="D40" s="18">
        <v>10.696</v>
      </c>
      <c r="E40" s="18">
        <v>3.4620000000000002</v>
      </c>
      <c r="F40" s="19"/>
      <c r="G40" s="15">
        <v>0</v>
      </c>
      <c r="H40" s="14" t="e">
        <v>#N/A</v>
      </c>
      <c r="I40" s="14" t="s">
        <v>52</v>
      </c>
      <c r="J40" s="14">
        <v>3.5</v>
      </c>
      <c r="K40" s="14">
        <f t="shared" si="2"/>
        <v>-3.7999999999999812E-2</v>
      </c>
      <c r="L40" s="14"/>
      <c r="M40" s="14"/>
      <c r="N40" s="14"/>
      <c r="O40" s="14">
        <f t="shared" si="4"/>
        <v>0.69240000000000002</v>
      </c>
      <c r="P40" s="16"/>
      <c r="Q40" s="16"/>
      <c r="R40" s="16"/>
      <c r="S40" s="14"/>
      <c r="T40" s="14">
        <f t="shared" si="9"/>
        <v>0</v>
      </c>
      <c r="U40" s="14">
        <f t="shared" si="3"/>
        <v>0</v>
      </c>
      <c r="V40" s="14">
        <v>1.4468000000000001</v>
      </c>
      <c r="W40" s="14">
        <v>8.85</v>
      </c>
      <c r="X40" s="14">
        <v>0</v>
      </c>
      <c r="Y40" s="14">
        <v>0</v>
      </c>
      <c r="Z40" s="14">
        <v>0</v>
      </c>
      <c r="AA40" s="14">
        <v>0</v>
      </c>
      <c r="AB40" s="14"/>
      <c r="AC40" s="14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79</v>
      </c>
      <c r="B41" s="1" t="s">
        <v>32</v>
      </c>
      <c r="C41" s="1">
        <v>348</v>
      </c>
      <c r="D41" s="1">
        <v>1</v>
      </c>
      <c r="E41" s="1">
        <v>103</v>
      </c>
      <c r="F41" s="1">
        <v>244</v>
      </c>
      <c r="G41" s="6">
        <v>0.2</v>
      </c>
      <c r="H41" s="1">
        <v>120</v>
      </c>
      <c r="I41" s="1">
        <v>783804</v>
      </c>
      <c r="J41" s="1">
        <v>105</v>
      </c>
      <c r="K41" s="1">
        <f t="shared" si="2"/>
        <v>-2</v>
      </c>
      <c r="L41" s="1"/>
      <c r="M41" s="1"/>
      <c r="N41" s="1">
        <v>0</v>
      </c>
      <c r="O41" s="1">
        <f t="shared" si="4"/>
        <v>20.6</v>
      </c>
      <c r="P41" s="5">
        <f t="shared" ref="P41" si="25">20*O41-N41-F41</f>
        <v>168</v>
      </c>
      <c r="Q41" s="5">
        <f t="shared" ref="Q41:Q42" si="26">P41</f>
        <v>168</v>
      </c>
      <c r="R41" s="5"/>
      <c r="S41" s="1"/>
      <c r="T41" s="1">
        <f t="shared" ref="T41:T42" si="27">(F41+N41+Q41)/O41</f>
        <v>20</v>
      </c>
      <c r="U41" s="1">
        <f t="shared" si="3"/>
        <v>11.844660194174757</v>
      </c>
      <c r="V41" s="1">
        <v>26.2</v>
      </c>
      <c r="W41" s="1">
        <v>4.5999999999999996</v>
      </c>
      <c r="X41" s="1">
        <v>0.4</v>
      </c>
      <c r="Y41" s="1">
        <v>13.4</v>
      </c>
      <c r="Z41" s="1">
        <v>26.6</v>
      </c>
      <c r="AA41" s="1">
        <v>9</v>
      </c>
      <c r="AB41" s="1"/>
      <c r="AC41" s="1">
        <f t="shared" ref="AC41:AC42" si="28">Q41*G41</f>
        <v>33.6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80</v>
      </c>
      <c r="B42" s="11" t="s">
        <v>42</v>
      </c>
      <c r="C42" s="11">
        <v>1802.1010000000001</v>
      </c>
      <c r="D42" s="11"/>
      <c r="E42" s="11">
        <v>337.27</v>
      </c>
      <c r="F42" s="12">
        <v>1413.52</v>
      </c>
      <c r="G42" s="6">
        <v>1</v>
      </c>
      <c r="H42" s="1">
        <v>120</v>
      </c>
      <c r="I42" s="1">
        <v>783828</v>
      </c>
      <c r="J42" s="1">
        <v>318.78399999999999</v>
      </c>
      <c r="K42" s="1">
        <f t="shared" si="2"/>
        <v>18.48599999999999</v>
      </c>
      <c r="L42" s="1"/>
      <c r="M42" s="1"/>
      <c r="N42" s="1">
        <v>0</v>
      </c>
      <c r="O42" s="1">
        <f t="shared" si="4"/>
        <v>67.453999999999994</v>
      </c>
      <c r="P42" s="5"/>
      <c r="Q42" s="5">
        <f t="shared" si="26"/>
        <v>0</v>
      </c>
      <c r="R42" s="5"/>
      <c r="S42" s="1"/>
      <c r="T42" s="1">
        <f t="shared" si="27"/>
        <v>20.955317697986779</v>
      </c>
      <c r="U42" s="1">
        <f t="shared" si="3"/>
        <v>20.955317697986779</v>
      </c>
      <c r="V42" s="1">
        <v>39.579799999999999</v>
      </c>
      <c r="W42" s="1">
        <v>21.540400000000002</v>
      </c>
      <c r="X42" s="1">
        <v>0</v>
      </c>
      <c r="Y42" s="1">
        <v>0</v>
      </c>
      <c r="Z42" s="1">
        <v>0</v>
      </c>
      <c r="AA42" s="1">
        <v>5.5948000000000002</v>
      </c>
      <c r="AB42" s="1"/>
      <c r="AC42" s="1">
        <f t="shared" si="2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7" t="s">
        <v>81</v>
      </c>
      <c r="B43" s="18" t="s">
        <v>42</v>
      </c>
      <c r="C43" s="18">
        <v>-49.606000000000002</v>
      </c>
      <c r="D43" s="18">
        <v>49.606000000000002</v>
      </c>
      <c r="E43" s="18"/>
      <c r="F43" s="19"/>
      <c r="G43" s="15">
        <v>0</v>
      </c>
      <c r="H43" s="14"/>
      <c r="I43" s="14" t="s">
        <v>58</v>
      </c>
      <c r="J43" s="14"/>
      <c r="K43" s="14">
        <f t="shared" si="2"/>
        <v>0</v>
      </c>
      <c r="L43" s="14"/>
      <c r="M43" s="14"/>
      <c r="N43" s="14"/>
      <c r="O43" s="14">
        <f t="shared" si="4"/>
        <v>0</v>
      </c>
      <c r="P43" s="16"/>
      <c r="Q43" s="16"/>
      <c r="R43" s="16"/>
      <c r="S43" s="14"/>
      <c r="T43" s="14" t="e">
        <f t="shared" si="9"/>
        <v>#DIV/0!</v>
      </c>
      <c r="U43" s="14" t="e">
        <f t="shared" si="3"/>
        <v>#DIV/0!</v>
      </c>
      <c r="V43" s="14">
        <v>9.9212000000000007</v>
      </c>
      <c r="W43" s="14">
        <v>27.498799999999999</v>
      </c>
      <c r="X43" s="14">
        <v>65.272400000000005</v>
      </c>
      <c r="Y43" s="14">
        <v>19.601199999999999</v>
      </c>
      <c r="Z43" s="14">
        <v>64.976399999999998</v>
      </c>
      <c r="AA43" s="14">
        <v>68.090800000000002</v>
      </c>
      <c r="AB43" s="14"/>
      <c r="AC43" s="14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/>
      <c r="B44" s="9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36</v>
      </c>
      <c r="B45" s="1" t="s">
        <v>32</v>
      </c>
      <c r="C45" s="1">
        <v>4002</v>
      </c>
      <c r="D45" s="1"/>
      <c r="E45" s="1">
        <v>2157</v>
      </c>
      <c r="F45" s="1">
        <v>1826</v>
      </c>
      <c r="G45" s="6">
        <v>0.18</v>
      </c>
      <c r="H45" s="1">
        <v>120</v>
      </c>
      <c r="I45" s="1"/>
      <c r="J45" s="1">
        <v>2181</v>
      </c>
      <c r="K45" s="1">
        <f t="shared" ref="K45:K46" si="29">E45-J45</f>
        <v>-24</v>
      </c>
      <c r="L45" s="1"/>
      <c r="M45" s="1"/>
      <c r="N45" s="1"/>
      <c r="O45" s="1">
        <f t="shared" si="4"/>
        <v>431.4</v>
      </c>
      <c r="P45" s="5"/>
      <c r="Q45" s="5"/>
      <c r="R45" s="5">
        <v>2000</v>
      </c>
      <c r="S45" s="1"/>
      <c r="T45" s="1">
        <f>(F45+N45+P45)/O45</f>
        <v>4.2327306444135377</v>
      </c>
      <c r="U45" s="1">
        <f>(F45+N45)/O45</f>
        <v>4.2327306444135377</v>
      </c>
      <c r="V45" s="1">
        <v>435</v>
      </c>
      <c r="W45" s="1">
        <v>394.2</v>
      </c>
      <c r="X45" s="1">
        <v>491.4</v>
      </c>
      <c r="Y45" s="1">
        <v>758</v>
      </c>
      <c r="Z45" s="1">
        <v>0</v>
      </c>
      <c r="AA45" s="1"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38</v>
      </c>
      <c r="B46" s="1" t="s">
        <v>32</v>
      </c>
      <c r="C46" s="1">
        <v>2871</v>
      </c>
      <c r="D46" s="1">
        <v>1017</v>
      </c>
      <c r="E46" s="1">
        <v>516</v>
      </c>
      <c r="F46" s="1">
        <v>3372</v>
      </c>
      <c r="G46" s="6">
        <v>0.18</v>
      </c>
      <c r="H46" s="1">
        <v>120</v>
      </c>
      <c r="I46" s="1"/>
      <c r="J46" s="1">
        <v>516</v>
      </c>
      <c r="K46" s="1">
        <f t="shared" si="29"/>
        <v>0</v>
      </c>
      <c r="L46" s="1"/>
      <c r="M46" s="1"/>
      <c r="N46" s="1"/>
      <c r="O46" s="1">
        <f t="shared" si="4"/>
        <v>103.2</v>
      </c>
      <c r="P46" s="5"/>
      <c r="Q46" s="5"/>
      <c r="R46" s="5"/>
      <c r="S46" s="1"/>
      <c r="T46" s="1">
        <f>(F46+N46+P46)/O46</f>
        <v>32.674418604651159</v>
      </c>
      <c r="U46" s="1">
        <f>(F46+N46)/O46</f>
        <v>32.674418604651159</v>
      </c>
      <c r="V46" s="1">
        <v>113.4</v>
      </c>
      <c r="W46" s="1">
        <v>117.2</v>
      </c>
      <c r="X46" s="1">
        <v>155.19999999999999</v>
      </c>
      <c r="Y46" s="1">
        <v>0</v>
      </c>
      <c r="Z46" s="1">
        <v>0</v>
      </c>
      <c r="AA46" s="1">
        <v>0</v>
      </c>
      <c r="AB46" s="23" t="s">
        <v>82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C43" xr:uid="{8B9BAF53-4940-49E5-9125-C262CC0006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2024-05-27T12:01:35Z</dcterms:created>
  <dcterms:modified xsi:type="dcterms:W3CDTF">2024-06-03T09:02:53Z</dcterms:modified>
</cp:coreProperties>
</file>