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Ост СЫР филиалы\"/>
    </mc:Choice>
  </mc:AlternateContent>
  <xr:revisionPtr revIDLastSave="0" documentId="13_ncr:1_{CFD7660E-CE64-416C-8792-D6EB35B41FC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6" i="1" l="1"/>
  <c r="AC36" i="1" s="1"/>
  <c r="Q31" i="1"/>
  <c r="AC31" i="1" s="1"/>
  <c r="AC26" i="1"/>
  <c r="AF26" i="1" l="1"/>
  <c r="AF28" i="1"/>
  <c r="AF29" i="1"/>
  <c r="AF30" i="1"/>
  <c r="AF31" i="1"/>
  <c r="AF36" i="1"/>
  <c r="AF37" i="1"/>
  <c r="AF39" i="1"/>
  <c r="AF41" i="1"/>
  <c r="AF42" i="1"/>
  <c r="AF43" i="1"/>
  <c r="AF44" i="1"/>
  <c r="AC39" i="1" l="1"/>
  <c r="O39" i="1"/>
  <c r="U39" i="1" s="1"/>
  <c r="K39" i="1"/>
  <c r="AC28" i="1"/>
  <c r="O28" i="1"/>
  <c r="U28" i="1" s="1"/>
  <c r="K28" i="1"/>
  <c r="AC29" i="1"/>
  <c r="O29" i="1"/>
  <c r="K29" i="1"/>
  <c r="AC30" i="1"/>
  <c r="AC37" i="1"/>
  <c r="AC41" i="1"/>
  <c r="O44" i="1"/>
  <c r="U44" i="1" s="1"/>
  <c r="K44" i="1"/>
  <c r="O43" i="1"/>
  <c r="U43" i="1" s="1"/>
  <c r="K43" i="1"/>
  <c r="O7" i="1"/>
  <c r="O8" i="1"/>
  <c r="P8" i="1" s="1"/>
  <c r="O9" i="1"/>
  <c r="P9" i="1" s="1"/>
  <c r="O10" i="1"/>
  <c r="P10" i="1" s="1"/>
  <c r="O11" i="1"/>
  <c r="O12" i="1"/>
  <c r="P12" i="1" s="1"/>
  <c r="O13" i="1"/>
  <c r="O14" i="1"/>
  <c r="P14" i="1" s="1"/>
  <c r="O15" i="1"/>
  <c r="O16" i="1"/>
  <c r="P16" i="1" s="1"/>
  <c r="O17" i="1"/>
  <c r="O18" i="1"/>
  <c r="P18" i="1" s="1"/>
  <c r="O19" i="1"/>
  <c r="O20" i="1"/>
  <c r="P20" i="1" s="1"/>
  <c r="O21" i="1"/>
  <c r="O22" i="1"/>
  <c r="P22" i="1" s="1"/>
  <c r="O23" i="1"/>
  <c r="O24" i="1"/>
  <c r="P24" i="1" s="1"/>
  <c r="O25" i="1"/>
  <c r="P25" i="1" s="1"/>
  <c r="O26" i="1"/>
  <c r="O27" i="1"/>
  <c r="O30" i="1"/>
  <c r="U30" i="1" s="1"/>
  <c r="O31" i="1"/>
  <c r="T31" i="1" s="1"/>
  <c r="O32" i="1"/>
  <c r="U32" i="1" s="1"/>
  <c r="O33" i="1"/>
  <c r="O34" i="1"/>
  <c r="P34" i="1" s="1"/>
  <c r="O35" i="1"/>
  <c r="O36" i="1"/>
  <c r="O37" i="1"/>
  <c r="O38" i="1"/>
  <c r="P38" i="1" s="1"/>
  <c r="O40" i="1"/>
  <c r="O41" i="1"/>
  <c r="U41" i="1" s="1"/>
  <c r="O6" i="1"/>
  <c r="AF38" i="1" l="1"/>
  <c r="U36" i="1"/>
  <c r="T36" i="1"/>
  <c r="AC34" i="1"/>
  <c r="T34" i="1"/>
  <c r="U26" i="1"/>
  <c r="T26" i="1"/>
  <c r="AF24" i="1"/>
  <c r="Q24" i="1"/>
  <c r="AF22" i="1"/>
  <c r="AF20" i="1"/>
  <c r="Q20" i="1"/>
  <c r="AF18" i="1"/>
  <c r="AF16" i="1"/>
  <c r="Q16" i="1"/>
  <c r="AF14" i="1"/>
  <c r="Q14" i="1"/>
  <c r="AF12" i="1"/>
  <c r="Q12" i="1"/>
  <c r="AF10" i="1"/>
  <c r="Q10" i="1"/>
  <c r="AF8" i="1"/>
  <c r="AF25" i="1"/>
  <c r="Q25" i="1"/>
  <c r="AF9" i="1"/>
  <c r="Q9" i="1"/>
  <c r="AF34" i="1"/>
  <c r="T43" i="1"/>
  <c r="T44" i="1"/>
  <c r="T30" i="1"/>
  <c r="U38" i="1"/>
  <c r="U34" i="1"/>
  <c r="U22" i="1"/>
  <c r="U18" i="1"/>
  <c r="U14" i="1"/>
  <c r="U10" i="1"/>
  <c r="P32" i="1"/>
  <c r="T41" i="1"/>
  <c r="T28" i="1"/>
  <c r="U24" i="1"/>
  <c r="U20" i="1"/>
  <c r="U16" i="1"/>
  <c r="U12" i="1"/>
  <c r="U8" i="1"/>
  <c r="U6" i="1"/>
  <c r="P6" i="1"/>
  <c r="P40" i="1"/>
  <c r="U40" i="1"/>
  <c r="U37" i="1"/>
  <c r="P35" i="1"/>
  <c r="U35" i="1"/>
  <c r="P33" i="1"/>
  <c r="U33" i="1"/>
  <c r="U31" i="1"/>
  <c r="P27" i="1"/>
  <c r="U27" i="1"/>
  <c r="U25" i="1"/>
  <c r="U23" i="1"/>
  <c r="P23" i="1"/>
  <c r="U21" i="1"/>
  <c r="P21" i="1"/>
  <c r="U19" i="1"/>
  <c r="P19" i="1"/>
  <c r="U17" i="1"/>
  <c r="P17" i="1"/>
  <c r="U15" i="1"/>
  <c r="P15" i="1"/>
  <c r="U13" i="1"/>
  <c r="P13" i="1"/>
  <c r="U11" i="1"/>
  <c r="P11" i="1"/>
  <c r="U9" i="1"/>
  <c r="U7" i="1"/>
  <c r="P7" i="1"/>
  <c r="T37" i="1"/>
  <c r="U29" i="1"/>
  <c r="T29" i="1"/>
  <c r="T39" i="1"/>
  <c r="K41" i="1"/>
  <c r="K40" i="1"/>
  <c r="K38" i="1"/>
  <c r="K37" i="1"/>
  <c r="K36" i="1"/>
  <c r="K35" i="1"/>
  <c r="K34" i="1"/>
  <c r="K33" i="1"/>
  <c r="K32" i="1"/>
  <c r="K31" i="1"/>
  <c r="K30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F11" i="1" l="1"/>
  <c r="Q11" i="1"/>
  <c r="AF13" i="1"/>
  <c r="Q13" i="1"/>
  <c r="AF15" i="1"/>
  <c r="Q15" i="1"/>
  <c r="AF17" i="1"/>
  <c r="Q17" i="1"/>
  <c r="AF19" i="1"/>
  <c r="AF21" i="1"/>
  <c r="AF23" i="1"/>
  <c r="Q23" i="1"/>
  <c r="AF27" i="1"/>
  <c r="AF40" i="1"/>
  <c r="Q40" i="1"/>
  <c r="AC32" i="1"/>
  <c r="T32" i="1"/>
  <c r="AF7" i="1"/>
  <c r="Q7" i="1"/>
  <c r="AF33" i="1"/>
  <c r="AF35" i="1"/>
  <c r="Q35" i="1"/>
  <c r="AF6" i="1"/>
  <c r="AC9" i="1"/>
  <c r="T9" i="1"/>
  <c r="AC25" i="1"/>
  <c r="T25" i="1"/>
  <c r="AC8" i="1"/>
  <c r="T8" i="1"/>
  <c r="AC10" i="1"/>
  <c r="T10" i="1"/>
  <c r="AC12" i="1"/>
  <c r="T12" i="1"/>
  <c r="AC14" i="1"/>
  <c r="T14" i="1"/>
  <c r="AC16" i="1"/>
  <c r="T16" i="1"/>
  <c r="AC18" i="1"/>
  <c r="T18" i="1"/>
  <c r="AC20" i="1"/>
  <c r="T20" i="1"/>
  <c r="AC22" i="1"/>
  <c r="T22" i="1"/>
  <c r="AC24" i="1"/>
  <c r="T24" i="1"/>
  <c r="AC38" i="1"/>
  <c r="T38" i="1"/>
  <c r="AF32" i="1"/>
  <c r="P5" i="1"/>
  <c r="K5" i="1"/>
  <c r="Q5" i="1" l="1"/>
  <c r="AC6" i="1"/>
  <c r="T6" i="1"/>
  <c r="AC35" i="1"/>
  <c r="T35" i="1"/>
  <c r="AC33" i="1"/>
  <c r="T33" i="1"/>
  <c r="AC7" i="1"/>
  <c r="T7" i="1"/>
  <c r="AC40" i="1"/>
  <c r="T40" i="1"/>
  <c r="AC27" i="1"/>
  <c r="T27" i="1"/>
  <c r="AC23" i="1"/>
  <c r="T23" i="1"/>
  <c r="AC21" i="1"/>
  <c r="T21" i="1"/>
  <c r="AC19" i="1"/>
  <c r="T19" i="1"/>
  <c r="AC17" i="1"/>
  <c r="T17" i="1"/>
  <c r="AC15" i="1"/>
  <c r="T15" i="1"/>
  <c r="AC13" i="1"/>
  <c r="T13" i="1"/>
  <c r="AC11" i="1"/>
  <c r="T11" i="1"/>
  <c r="AC5" i="1"/>
</calcChain>
</file>

<file path=xl/sharedStrings.xml><?xml version="1.0" encoding="utf-8"?>
<sst xmlns="http://schemas.openxmlformats.org/spreadsheetml/2006/main" count="132" uniqueCount="83">
  <si>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</si>
  <si>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</si>
  <si>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</si>
  <si>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</si>
  <si>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</si>
  <si>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</si>
  <si>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</si>
  <si>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</si>
  <si>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</si>
  <si>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</si>
  <si>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</si>
  <si>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</si>
  <si>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</si>
  <si>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</si>
  <si>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</si>
  <si>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</si>
  <si>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</si>
  <si>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</si>
  <si>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</si>
  <si>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</si>
  <si>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</si>
  <si>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</si>
  <si>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</si>
  <si>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</si>
  <si>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27,05,</t>
  </si>
  <si>
    <t>20,05,</t>
  </si>
  <si>
    <t>13,05,</t>
  </si>
  <si>
    <t>06,05,</t>
  </si>
  <si>
    <t>29,04,</t>
  </si>
  <si>
    <t>22,04,</t>
  </si>
  <si>
    <t>15,04,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</si>
  <si>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</si>
  <si>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</si>
  <si>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</si>
  <si>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</si>
  <si>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</si>
  <si>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</si>
  <si>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</si>
  <si>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</si>
  <si>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</si>
  <si>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</si>
  <si>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</si>
  <si>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</si>
  <si>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</si>
  <si>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</si>
  <si>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</si>
  <si>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</si>
  <si>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</si>
  <si>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</si>
  <si>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</si>
  <si>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</si>
  <si>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</si>
  <si>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</si>
  <si>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</si>
  <si>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дубль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</si>
  <si>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</si>
  <si>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</si>
  <si>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</si>
  <si>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</si>
  <si>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</si>
  <si>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</si>
  <si>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</si>
  <si>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</si>
  <si>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не отгружен 05,05,24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</si>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</sst>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9" xfId="1" applyNumberFormat="1" applyFill="1" applyBorder="1"/>
    <xf numFmtId="164" fontId="1" fillId="6" borderId="1" xfId="1" applyNumberFormat="1" applyFill="1"/>
    <xf numFmtId="164" fontId="1" fillId="6" borderId="10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42578125" style="8" customWidth="1"/>
    <col min="8" max="8" width="5.42578125" customWidth="1"/>
    <col min="9" max="9" width="10.85546875" customWidth="1"/>
    <col min="10" max="11" width="6.42578125" customWidth="1"/>
    <col min="12" max="13" width="0.85546875" customWidth="1"/>
    <col min="14" max="18" width="6.42578125" customWidth="1"/>
    <col min="19" max="19" width="21.42578125" customWidth="1"/>
    <col min="20" max="21" width="4.85546875" customWidth="1"/>
    <col min="22" max="27" width="5.7109375" customWidth="1"/>
    <col min="28" max="28" width="29.855468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81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12691.963000000002</v>
      </c>
      <c r="F5" s="4">
        <f>SUM(F6:F496)</f>
        <v>22561.687000000002</v>
      </c>
      <c r="G5" s="6"/>
      <c r="H5" s="1"/>
      <c r="I5" s="1"/>
      <c r="J5" s="4">
        <f t="shared" ref="J5:R5" si="0">SUM(J6:J496)</f>
        <v>12605</v>
      </c>
      <c r="K5" s="4">
        <f t="shared" si="0"/>
        <v>86.963000000000108</v>
      </c>
      <c r="L5" s="4">
        <f t="shared" si="0"/>
        <v>0</v>
      </c>
      <c r="M5" s="4">
        <f t="shared" si="0"/>
        <v>0</v>
      </c>
      <c r="N5" s="4">
        <f t="shared" si="0"/>
        <v>2720</v>
      </c>
      <c r="O5" s="4">
        <f t="shared" si="0"/>
        <v>2538.3925999999997</v>
      </c>
      <c r="P5" s="4">
        <f t="shared" si="0"/>
        <v>16947.151000000002</v>
      </c>
      <c r="Q5" s="4">
        <f t="shared" si="0"/>
        <v>18795.504000000001</v>
      </c>
      <c r="R5" s="4">
        <f t="shared" si="0"/>
        <v>8650</v>
      </c>
      <c r="S5" s="1"/>
      <c r="T5" s="1"/>
      <c r="U5" s="1"/>
      <c r="V5" s="4">
        <f t="shared" ref="V5:AA5" si="1">SUM(V6:V496)</f>
        <v>1647.8388</v>
      </c>
      <c r="W5" s="4">
        <f t="shared" si="1"/>
        <v>1885.3458000000001</v>
      </c>
      <c r="X5" s="4">
        <f t="shared" si="1"/>
        <v>2263.5747999999999</v>
      </c>
      <c r="Y5" s="4">
        <f t="shared" si="1"/>
        <v>1886.9068000000002</v>
      </c>
      <c r="Z5" s="4">
        <f t="shared" si="1"/>
        <v>1237.1523999999999</v>
      </c>
      <c r="AA5" s="4">
        <f t="shared" si="1"/>
        <v>1066.079</v>
      </c>
      <c r="AB5" s="1"/>
      <c r="AC5" s="4">
        <f>SUM(AC6:AC496)</f>
        <v>6417.3019999999997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166</v>
      </c>
      <c r="D6" s="1"/>
      <c r="E6" s="1">
        <v>142</v>
      </c>
      <c r="F6" s="1">
        <v>23</v>
      </c>
      <c r="G6" s="6">
        <v>0.14000000000000001</v>
      </c>
      <c r="H6" s="1">
        <v>180</v>
      </c>
      <c r="I6" s="1">
        <v>9988421</v>
      </c>
      <c r="J6" s="1">
        <v>139</v>
      </c>
      <c r="K6" s="1">
        <f t="shared" ref="K6:K41" si="2">E6-J6</f>
        <v>3</v>
      </c>
      <c r="L6" s="1"/>
      <c r="M6" s="1"/>
      <c r="N6" s="1">
        <v>200</v>
      </c>
      <c r="O6" s="1">
        <f t="shared" ref="O6:O28" si="3">E6/5</f>
        <v>28.4</v>
      </c>
      <c r="P6" s="5">
        <f>20*O6-N6-F6</f>
        <v>345</v>
      </c>
      <c r="Q6" s="5">
        <v>400</v>
      </c>
      <c r="R6" s="5">
        <v>400</v>
      </c>
      <c r="S6" s="1"/>
      <c r="T6" s="1">
        <f>(F6+N6+Q6)/O6</f>
        <v>21.93661971830986</v>
      </c>
      <c r="U6" s="1">
        <f>(F6+N6)/O6</f>
        <v>7.852112676056338</v>
      </c>
      <c r="V6" s="1">
        <v>16.399999999999999</v>
      </c>
      <c r="W6" s="1">
        <v>8</v>
      </c>
      <c r="X6" s="1">
        <v>12.8</v>
      </c>
      <c r="Y6" s="1">
        <v>12.8</v>
      </c>
      <c r="Z6" s="1">
        <v>0</v>
      </c>
      <c r="AA6" s="1">
        <v>6.4</v>
      </c>
      <c r="AB6" s="1"/>
      <c r="AC6" s="1">
        <f>Q6*G6</f>
        <v>56.000000000000007</v>
      </c>
      <c r="AD6" s="1"/>
      <c r="AE6" s="1"/>
      <c r="AF6" s="1">
        <f>E6*3-F6-N6-P6</f>
        <v>-142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241</v>
      </c>
      <c r="D7" s="1"/>
      <c r="E7" s="1">
        <v>143</v>
      </c>
      <c r="F7" s="1">
        <v>88</v>
      </c>
      <c r="G7" s="6">
        <v>0.18</v>
      </c>
      <c r="H7" s="1">
        <v>270</v>
      </c>
      <c r="I7" s="1">
        <v>9988438</v>
      </c>
      <c r="J7" s="1">
        <v>145</v>
      </c>
      <c r="K7" s="1">
        <f t="shared" si="2"/>
        <v>-2</v>
      </c>
      <c r="L7" s="1"/>
      <c r="M7" s="1"/>
      <c r="N7" s="1">
        <v>90</v>
      </c>
      <c r="O7" s="1">
        <f t="shared" si="3"/>
        <v>28.6</v>
      </c>
      <c r="P7" s="5">
        <f t="shared" ref="P7:P24" si="4">20*O7-N7-F7</f>
        <v>394</v>
      </c>
      <c r="Q7" s="5">
        <f t="shared" ref="Q7:Q25" si="5">P7</f>
        <v>394</v>
      </c>
      <c r="R7" s="5"/>
      <c r="S7" s="1"/>
      <c r="T7" s="1">
        <f t="shared" ref="T7:T27" si="6">(F7+N7+Q7)/O7</f>
        <v>20</v>
      </c>
      <c r="U7" s="1">
        <f t="shared" ref="U7:U41" si="7">(F7+N7)/O7</f>
        <v>6.2237762237762233</v>
      </c>
      <c r="V7" s="1">
        <v>15</v>
      </c>
      <c r="W7" s="1">
        <v>7.2</v>
      </c>
      <c r="X7" s="1">
        <v>0</v>
      </c>
      <c r="Y7" s="1">
        <v>0</v>
      </c>
      <c r="Z7" s="1">
        <v>0</v>
      </c>
      <c r="AA7" s="1">
        <v>0</v>
      </c>
      <c r="AB7" s="1" t="s">
        <v>34</v>
      </c>
      <c r="AC7" s="1">
        <f t="shared" ref="AC7:AC27" si="8">Q7*G7</f>
        <v>70.92</v>
      </c>
      <c r="AD7" s="1"/>
      <c r="AE7" s="1"/>
      <c r="AF7" s="1">
        <f t="shared" ref="AF7:AF44" si="9">E7*3-F7-N7-P7</f>
        <v>-143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439</v>
      </c>
      <c r="D8" s="1"/>
      <c r="E8" s="1">
        <v>122</v>
      </c>
      <c r="F8" s="1">
        <v>317</v>
      </c>
      <c r="G8" s="6">
        <v>0.18</v>
      </c>
      <c r="H8" s="1">
        <v>270</v>
      </c>
      <c r="I8" s="1">
        <v>9988445</v>
      </c>
      <c r="J8" s="1">
        <v>108</v>
      </c>
      <c r="K8" s="1">
        <f t="shared" si="2"/>
        <v>14</v>
      </c>
      <c r="L8" s="1"/>
      <c r="M8" s="1"/>
      <c r="N8" s="1"/>
      <c r="O8" s="1">
        <f t="shared" si="3"/>
        <v>24.4</v>
      </c>
      <c r="P8" s="5">
        <f t="shared" si="4"/>
        <v>171</v>
      </c>
      <c r="Q8" s="5">
        <v>250</v>
      </c>
      <c r="R8" s="5">
        <v>250</v>
      </c>
      <c r="S8" s="1"/>
      <c r="T8" s="1">
        <f t="shared" si="6"/>
        <v>23.237704918032787</v>
      </c>
      <c r="U8" s="1">
        <f t="shared" si="7"/>
        <v>12.991803278688526</v>
      </c>
      <c r="V8" s="1">
        <v>15.4</v>
      </c>
      <c r="W8" s="1">
        <v>20.6</v>
      </c>
      <c r="X8" s="1">
        <v>21.2</v>
      </c>
      <c r="Y8" s="1">
        <v>33</v>
      </c>
      <c r="Z8" s="1">
        <v>37.799999999999997</v>
      </c>
      <c r="AA8" s="1">
        <v>33.799999999999997</v>
      </c>
      <c r="AB8" s="1"/>
      <c r="AC8" s="1">
        <f t="shared" si="8"/>
        <v>45</v>
      </c>
      <c r="AD8" s="1"/>
      <c r="AE8" s="1"/>
      <c r="AF8" s="1">
        <f t="shared" si="9"/>
        <v>-122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32</v>
      </c>
      <c r="C9" s="1">
        <v>196</v>
      </c>
      <c r="D9" s="1"/>
      <c r="E9" s="1">
        <v>173</v>
      </c>
      <c r="F9" s="1">
        <v>23</v>
      </c>
      <c r="G9" s="6">
        <v>0.4</v>
      </c>
      <c r="H9" s="1">
        <v>270</v>
      </c>
      <c r="I9" s="1">
        <v>9988452</v>
      </c>
      <c r="J9" s="1">
        <v>165</v>
      </c>
      <c r="K9" s="1">
        <f t="shared" si="2"/>
        <v>8</v>
      </c>
      <c r="L9" s="1"/>
      <c r="M9" s="1"/>
      <c r="N9" s="1"/>
      <c r="O9" s="1">
        <f t="shared" si="3"/>
        <v>34.6</v>
      </c>
      <c r="P9" s="5">
        <f>16*O9-N9-F9</f>
        <v>530.6</v>
      </c>
      <c r="Q9" s="5">
        <f t="shared" si="5"/>
        <v>530.6</v>
      </c>
      <c r="R9" s="5"/>
      <c r="S9" s="1"/>
      <c r="T9" s="1">
        <f t="shared" si="6"/>
        <v>16</v>
      </c>
      <c r="U9" s="1">
        <f t="shared" si="7"/>
        <v>0.66473988439306353</v>
      </c>
      <c r="V9" s="1">
        <v>2.4</v>
      </c>
      <c r="W9" s="1">
        <v>0</v>
      </c>
      <c r="X9" s="1">
        <v>9.6</v>
      </c>
      <c r="Y9" s="1">
        <v>0</v>
      </c>
      <c r="Z9" s="1">
        <v>0</v>
      </c>
      <c r="AA9" s="1">
        <v>0</v>
      </c>
      <c r="AB9" s="1" t="s">
        <v>34</v>
      </c>
      <c r="AC9" s="1">
        <f t="shared" si="8"/>
        <v>212.24</v>
      </c>
      <c r="AD9" s="1"/>
      <c r="AE9" s="1"/>
      <c r="AF9" s="1">
        <f t="shared" si="9"/>
        <v>-34.600000000000023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32</v>
      </c>
      <c r="C10" s="1">
        <v>276</v>
      </c>
      <c r="D10" s="1"/>
      <c r="E10" s="1">
        <v>82</v>
      </c>
      <c r="F10" s="1">
        <v>194</v>
      </c>
      <c r="G10" s="6">
        <v>0.4</v>
      </c>
      <c r="H10" s="1">
        <v>270</v>
      </c>
      <c r="I10" s="1">
        <v>9988476</v>
      </c>
      <c r="J10" s="1">
        <v>69</v>
      </c>
      <c r="K10" s="1">
        <f t="shared" si="2"/>
        <v>13</v>
      </c>
      <c r="L10" s="1"/>
      <c r="M10" s="1"/>
      <c r="N10" s="1"/>
      <c r="O10" s="1">
        <f t="shared" si="3"/>
        <v>16.399999999999999</v>
      </c>
      <c r="P10" s="5">
        <f t="shared" si="4"/>
        <v>134</v>
      </c>
      <c r="Q10" s="5">
        <f t="shared" si="5"/>
        <v>134</v>
      </c>
      <c r="R10" s="5"/>
      <c r="S10" s="1"/>
      <c r="T10" s="1">
        <f t="shared" si="6"/>
        <v>20</v>
      </c>
      <c r="U10" s="1">
        <f t="shared" si="7"/>
        <v>11.829268292682928</v>
      </c>
      <c r="V10" s="1">
        <v>0.8</v>
      </c>
      <c r="W10" s="1">
        <v>0</v>
      </c>
      <c r="X10" s="1">
        <v>11.2</v>
      </c>
      <c r="Y10" s="1">
        <v>0</v>
      </c>
      <c r="Z10" s="1">
        <v>0</v>
      </c>
      <c r="AA10" s="1">
        <v>0</v>
      </c>
      <c r="AB10" s="1" t="s">
        <v>34</v>
      </c>
      <c r="AC10" s="1">
        <f t="shared" si="8"/>
        <v>53.6</v>
      </c>
      <c r="AD10" s="1"/>
      <c r="AE10" s="1"/>
      <c r="AF10" s="1">
        <f t="shared" si="9"/>
        <v>-82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43</v>
      </c>
      <c r="C11" s="1">
        <v>58.298000000000002</v>
      </c>
      <c r="D11" s="1"/>
      <c r="E11" s="1">
        <v>20.811</v>
      </c>
      <c r="F11" s="1">
        <v>29.5</v>
      </c>
      <c r="G11" s="6">
        <v>1</v>
      </c>
      <c r="H11" s="1">
        <v>150</v>
      </c>
      <c r="I11" s="1">
        <v>5037308</v>
      </c>
      <c r="J11" s="1">
        <v>27</v>
      </c>
      <c r="K11" s="1">
        <f t="shared" si="2"/>
        <v>-6.1890000000000001</v>
      </c>
      <c r="L11" s="1"/>
      <c r="M11" s="1"/>
      <c r="N11" s="1">
        <v>30</v>
      </c>
      <c r="O11" s="1">
        <f t="shared" si="3"/>
        <v>4.1622000000000003</v>
      </c>
      <c r="P11" s="5">
        <f t="shared" si="4"/>
        <v>23.744</v>
      </c>
      <c r="Q11" s="5">
        <f t="shared" si="5"/>
        <v>23.744</v>
      </c>
      <c r="R11" s="5"/>
      <c r="S11" s="1"/>
      <c r="T11" s="1">
        <f t="shared" si="6"/>
        <v>20</v>
      </c>
      <c r="U11" s="1">
        <f t="shared" si="7"/>
        <v>14.295324587958291</v>
      </c>
      <c r="V11" s="1">
        <v>3.8603999999999998</v>
      </c>
      <c r="W11" s="1">
        <v>4.8515999999999986</v>
      </c>
      <c r="X11" s="1">
        <v>6.8537999999999997</v>
      </c>
      <c r="Y11" s="1">
        <v>0</v>
      </c>
      <c r="Z11" s="1">
        <v>0</v>
      </c>
      <c r="AA11" s="1">
        <v>0</v>
      </c>
      <c r="AB11" s="1" t="s">
        <v>34</v>
      </c>
      <c r="AC11" s="1">
        <f t="shared" si="8"/>
        <v>23.744</v>
      </c>
      <c r="AD11" s="1"/>
      <c r="AE11" s="1"/>
      <c r="AF11" s="1">
        <f t="shared" si="9"/>
        <v>-20.811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32</v>
      </c>
      <c r="C12" s="1">
        <v>286</v>
      </c>
      <c r="D12" s="1"/>
      <c r="E12" s="1">
        <v>228</v>
      </c>
      <c r="F12" s="1">
        <v>45</v>
      </c>
      <c r="G12" s="6">
        <v>0.18</v>
      </c>
      <c r="H12" s="1">
        <v>150</v>
      </c>
      <c r="I12" s="1">
        <v>5034819</v>
      </c>
      <c r="J12" s="1">
        <v>215</v>
      </c>
      <c r="K12" s="1">
        <f t="shared" si="2"/>
        <v>13</v>
      </c>
      <c r="L12" s="1"/>
      <c r="M12" s="1"/>
      <c r="N12" s="1"/>
      <c r="O12" s="1">
        <f t="shared" si="3"/>
        <v>45.6</v>
      </c>
      <c r="P12" s="5">
        <f>16*O12-N12-F12</f>
        <v>684.6</v>
      </c>
      <c r="Q12" s="5">
        <f t="shared" si="5"/>
        <v>684.6</v>
      </c>
      <c r="R12" s="5"/>
      <c r="S12" s="1"/>
      <c r="T12" s="1">
        <f t="shared" si="6"/>
        <v>16</v>
      </c>
      <c r="U12" s="1">
        <f t="shared" si="7"/>
        <v>0.98684210526315785</v>
      </c>
      <c r="V12" s="1">
        <v>2.6</v>
      </c>
      <c r="W12" s="1">
        <v>11</v>
      </c>
      <c r="X12" s="1">
        <v>50.6</v>
      </c>
      <c r="Y12" s="1">
        <v>0</v>
      </c>
      <c r="Z12" s="1">
        <v>0</v>
      </c>
      <c r="AA12" s="1">
        <v>0</v>
      </c>
      <c r="AB12" s="1" t="s">
        <v>34</v>
      </c>
      <c r="AC12" s="1">
        <f t="shared" si="8"/>
        <v>123.22799999999999</v>
      </c>
      <c r="AD12" s="1"/>
      <c r="AE12" s="1"/>
      <c r="AF12" s="1">
        <f t="shared" si="9"/>
        <v>-45.600000000000023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32</v>
      </c>
      <c r="C13" s="1">
        <v>574</v>
      </c>
      <c r="D13" s="1">
        <v>1</v>
      </c>
      <c r="E13" s="1">
        <v>221</v>
      </c>
      <c r="F13" s="1">
        <v>354</v>
      </c>
      <c r="G13" s="6">
        <v>0.1</v>
      </c>
      <c r="H13" s="1">
        <v>90</v>
      </c>
      <c r="I13" s="1">
        <v>8444163</v>
      </c>
      <c r="J13" s="1">
        <v>202</v>
      </c>
      <c r="K13" s="1">
        <f t="shared" si="2"/>
        <v>19</v>
      </c>
      <c r="L13" s="1"/>
      <c r="M13" s="1"/>
      <c r="N13" s="1"/>
      <c r="O13" s="1">
        <f t="shared" si="3"/>
        <v>44.2</v>
      </c>
      <c r="P13" s="5">
        <f t="shared" si="4"/>
        <v>530</v>
      </c>
      <c r="Q13" s="5">
        <f t="shared" si="5"/>
        <v>530</v>
      </c>
      <c r="R13" s="5"/>
      <c r="S13" s="1"/>
      <c r="T13" s="1">
        <f t="shared" si="6"/>
        <v>20</v>
      </c>
      <c r="U13" s="1">
        <f t="shared" si="7"/>
        <v>8.0090497737556561</v>
      </c>
      <c r="V13" s="1">
        <v>26.8</v>
      </c>
      <c r="W13" s="1">
        <v>26</v>
      </c>
      <c r="X13" s="1">
        <v>11.2</v>
      </c>
      <c r="Y13" s="1">
        <v>35.799999999999997</v>
      </c>
      <c r="Z13" s="1">
        <v>44.2</v>
      </c>
      <c r="AA13" s="1">
        <v>21.8</v>
      </c>
      <c r="AB13" s="1"/>
      <c r="AC13" s="1">
        <f t="shared" si="8"/>
        <v>53</v>
      </c>
      <c r="AD13" s="1"/>
      <c r="AE13" s="1"/>
      <c r="AF13" s="1">
        <f t="shared" si="9"/>
        <v>-221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2061</v>
      </c>
      <c r="D14" s="1">
        <v>3</v>
      </c>
      <c r="E14" s="1">
        <v>717</v>
      </c>
      <c r="F14" s="1">
        <v>1347</v>
      </c>
      <c r="G14" s="6">
        <v>0.18</v>
      </c>
      <c r="H14" s="1">
        <v>150</v>
      </c>
      <c r="I14" s="1">
        <v>5038411</v>
      </c>
      <c r="J14" s="1">
        <v>728</v>
      </c>
      <c r="K14" s="1">
        <f t="shared" si="2"/>
        <v>-11</v>
      </c>
      <c r="L14" s="1"/>
      <c r="M14" s="1"/>
      <c r="N14" s="1"/>
      <c r="O14" s="1">
        <f t="shared" si="3"/>
        <v>143.4</v>
      </c>
      <c r="P14" s="5">
        <f t="shared" si="4"/>
        <v>1521</v>
      </c>
      <c r="Q14" s="5">
        <f t="shared" si="5"/>
        <v>1521</v>
      </c>
      <c r="R14" s="5"/>
      <c r="S14" s="1"/>
      <c r="T14" s="1">
        <f t="shared" si="6"/>
        <v>20</v>
      </c>
      <c r="U14" s="1">
        <f t="shared" si="7"/>
        <v>9.3933054393305433</v>
      </c>
      <c r="V14" s="1">
        <v>85.6</v>
      </c>
      <c r="W14" s="1">
        <v>96</v>
      </c>
      <c r="X14" s="1">
        <v>39.6</v>
      </c>
      <c r="Y14" s="1">
        <v>145.6</v>
      </c>
      <c r="Z14" s="1">
        <v>137</v>
      </c>
      <c r="AA14" s="1">
        <v>77</v>
      </c>
      <c r="AB14" s="1"/>
      <c r="AC14" s="1">
        <f t="shared" si="8"/>
        <v>273.77999999999997</v>
      </c>
      <c r="AD14" s="1"/>
      <c r="AE14" s="1"/>
      <c r="AF14" s="1">
        <f t="shared" si="9"/>
        <v>-717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32</v>
      </c>
      <c r="C15" s="1">
        <v>2418</v>
      </c>
      <c r="D15" s="1"/>
      <c r="E15" s="1">
        <v>728</v>
      </c>
      <c r="F15" s="1">
        <v>1684</v>
      </c>
      <c r="G15" s="6">
        <v>0.18</v>
      </c>
      <c r="H15" s="1">
        <v>150</v>
      </c>
      <c r="I15" s="1">
        <v>5038459</v>
      </c>
      <c r="J15" s="1">
        <v>737</v>
      </c>
      <c r="K15" s="1">
        <f t="shared" si="2"/>
        <v>-9</v>
      </c>
      <c r="L15" s="1"/>
      <c r="M15" s="1"/>
      <c r="N15" s="1"/>
      <c r="O15" s="1">
        <f t="shared" si="3"/>
        <v>145.6</v>
      </c>
      <c r="P15" s="5">
        <f t="shared" si="4"/>
        <v>1228</v>
      </c>
      <c r="Q15" s="5">
        <f t="shared" si="5"/>
        <v>1228</v>
      </c>
      <c r="R15" s="5"/>
      <c r="S15" s="1"/>
      <c r="T15" s="1">
        <f t="shared" si="6"/>
        <v>20</v>
      </c>
      <c r="U15" s="1">
        <f t="shared" si="7"/>
        <v>11.565934065934066</v>
      </c>
      <c r="V15" s="1">
        <v>88.6</v>
      </c>
      <c r="W15" s="1">
        <v>86.8</v>
      </c>
      <c r="X15" s="1">
        <v>40.200000000000003</v>
      </c>
      <c r="Y15" s="1">
        <v>158.6</v>
      </c>
      <c r="Z15" s="1">
        <v>140.4</v>
      </c>
      <c r="AA15" s="1">
        <v>80.8</v>
      </c>
      <c r="AB15" s="1"/>
      <c r="AC15" s="1">
        <f t="shared" si="8"/>
        <v>221.04</v>
      </c>
      <c r="AD15" s="1"/>
      <c r="AE15" s="1"/>
      <c r="AF15" s="1">
        <f t="shared" si="9"/>
        <v>-728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32</v>
      </c>
      <c r="C16" s="1">
        <v>2249</v>
      </c>
      <c r="D16" s="1">
        <v>290</v>
      </c>
      <c r="E16" s="1">
        <v>885</v>
      </c>
      <c r="F16" s="1">
        <v>1648</v>
      </c>
      <c r="G16" s="6">
        <v>0.18</v>
      </c>
      <c r="H16" s="1">
        <v>150</v>
      </c>
      <c r="I16" s="1">
        <v>5038435</v>
      </c>
      <c r="J16" s="1">
        <v>904</v>
      </c>
      <c r="K16" s="1">
        <f t="shared" si="2"/>
        <v>-19</v>
      </c>
      <c r="L16" s="1"/>
      <c r="M16" s="1"/>
      <c r="N16" s="1"/>
      <c r="O16" s="1">
        <f t="shared" si="3"/>
        <v>177</v>
      </c>
      <c r="P16" s="5">
        <f t="shared" si="4"/>
        <v>1892</v>
      </c>
      <c r="Q16" s="5">
        <f t="shared" si="5"/>
        <v>1892</v>
      </c>
      <c r="R16" s="5"/>
      <c r="S16" s="1"/>
      <c r="T16" s="1">
        <f t="shared" si="6"/>
        <v>20</v>
      </c>
      <c r="U16" s="1">
        <f t="shared" si="7"/>
        <v>9.3107344632768356</v>
      </c>
      <c r="V16" s="1">
        <v>115.8</v>
      </c>
      <c r="W16" s="1">
        <v>155.6</v>
      </c>
      <c r="X16" s="1">
        <v>196</v>
      </c>
      <c r="Y16" s="1">
        <v>0</v>
      </c>
      <c r="Z16" s="1">
        <v>114.4</v>
      </c>
      <c r="AA16" s="1">
        <v>107.4</v>
      </c>
      <c r="AB16" s="1"/>
      <c r="AC16" s="1">
        <f t="shared" si="8"/>
        <v>340.56</v>
      </c>
      <c r="AD16" s="1"/>
      <c r="AE16" s="1"/>
      <c r="AF16" s="1">
        <f t="shared" si="9"/>
        <v>-885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1544</v>
      </c>
      <c r="D17" s="1">
        <v>2</v>
      </c>
      <c r="E17" s="1">
        <v>547</v>
      </c>
      <c r="F17" s="1">
        <v>999</v>
      </c>
      <c r="G17" s="6">
        <v>0.18</v>
      </c>
      <c r="H17" s="1">
        <v>120</v>
      </c>
      <c r="I17" s="1">
        <v>5038398</v>
      </c>
      <c r="J17" s="1">
        <v>545</v>
      </c>
      <c r="K17" s="1">
        <f t="shared" si="2"/>
        <v>2</v>
      </c>
      <c r="L17" s="1"/>
      <c r="M17" s="1"/>
      <c r="N17" s="1"/>
      <c r="O17" s="1">
        <f t="shared" si="3"/>
        <v>109.4</v>
      </c>
      <c r="P17" s="5">
        <f t="shared" si="4"/>
        <v>1189</v>
      </c>
      <c r="Q17" s="5">
        <f t="shared" si="5"/>
        <v>1189</v>
      </c>
      <c r="R17" s="5"/>
      <c r="S17" s="1"/>
      <c r="T17" s="1">
        <f t="shared" si="6"/>
        <v>20</v>
      </c>
      <c r="U17" s="1">
        <f t="shared" si="7"/>
        <v>9.1316270566727606</v>
      </c>
      <c r="V17" s="1">
        <v>55.2</v>
      </c>
      <c r="W17" s="1">
        <v>91.4</v>
      </c>
      <c r="X17" s="1">
        <v>74.2</v>
      </c>
      <c r="Y17" s="1">
        <v>0</v>
      </c>
      <c r="Z17" s="1">
        <v>0</v>
      </c>
      <c r="AA17" s="1">
        <v>0</v>
      </c>
      <c r="AB17" s="1"/>
      <c r="AC17" s="1">
        <f t="shared" si="8"/>
        <v>214.01999999999998</v>
      </c>
      <c r="AD17" s="1"/>
      <c r="AE17" s="1"/>
      <c r="AF17" s="1">
        <f t="shared" si="9"/>
        <v>-547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43</v>
      </c>
      <c r="C18" s="1">
        <v>835.21900000000005</v>
      </c>
      <c r="D18" s="1">
        <v>57.061999999999998</v>
      </c>
      <c r="E18" s="1">
        <v>268.36900000000003</v>
      </c>
      <c r="F18" s="1">
        <v>584.44600000000003</v>
      </c>
      <c r="G18" s="6">
        <v>1</v>
      </c>
      <c r="H18" s="1">
        <v>150</v>
      </c>
      <c r="I18" s="1">
        <v>5038572</v>
      </c>
      <c r="J18" s="1">
        <v>275</v>
      </c>
      <c r="K18" s="1">
        <f t="shared" si="2"/>
        <v>-6.6309999999999718</v>
      </c>
      <c r="L18" s="1"/>
      <c r="M18" s="1"/>
      <c r="N18" s="1">
        <v>350</v>
      </c>
      <c r="O18" s="1">
        <f t="shared" si="3"/>
        <v>53.673800000000007</v>
      </c>
      <c r="P18" s="5">
        <f t="shared" si="4"/>
        <v>139.03000000000009</v>
      </c>
      <c r="Q18" s="5">
        <v>345</v>
      </c>
      <c r="R18" s="5"/>
      <c r="S18" s="1"/>
      <c r="T18" s="1">
        <f t="shared" si="6"/>
        <v>23.837440240862389</v>
      </c>
      <c r="U18" s="1">
        <f t="shared" si="7"/>
        <v>17.409723179651895</v>
      </c>
      <c r="V18" s="1">
        <v>55.159799999999997</v>
      </c>
      <c r="W18" s="1">
        <v>56.712800000000001</v>
      </c>
      <c r="X18" s="1">
        <v>71.018200000000007</v>
      </c>
      <c r="Y18" s="1">
        <v>59.069399999999987</v>
      </c>
      <c r="Z18" s="1">
        <v>48.188200000000002</v>
      </c>
      <c r="AA18" s="1">
        <v>56.748399999999997</v>
      </c>
      <c r="AB18" s="1"/>
      <c r="AC18" s="1">
        <f t="shared" si="8"/>
        <v>345</v>
      </c>
      <c r="AD18" s="1"/>
      <c r="AE18" s="1"/>
      <c r="AF18" s="1">
        <f t="shared" si="9"/>
        <v>-268.36900000000003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43</v>
      </c>
      <c r="C19" s="1">
        <v>523.22199999999998</v>
      </c>
      <c r="D19" s="1"/>
      <c r="E19" s="1">
        <v>139.59700000000001</v>
      </c>
      <c r="F19" s="1">
        <v>362.9</v>
      </c>
      <c r="G19" s="6">
        <v>1</v>
      </c>
      <c r="H19" s="1">
        <v>150</v>
      </c>
      <c r="I19" s="1">
        <v>5038596</v>
      </c>
      <c r="J19" s="1">
        <v>145</v>
      </c>
      <c r="K19" s="1">
        <f t="shared" si="2"/>
        <v>-5.4029999999999916</v>
      </c>
      <c r="L19" s="1"/>
      <c r="M19" s="1"/>
      <c r="N19" s="1"/>
      <c r="O19" s="1">
        <f t="shared" si="3"/>
        <v>27.919400000000003</v>
      </c>
      <c r="P19" s="5">
        <f t="shared" si="4"/>
        <v>195.48800000000006</v>
      </c>
      <c r="Q19" s="5">
        <v>300</v>
      </c>
      <c r="R19" s="5"/>
      <c r="S19" s="1"/>
      <c r="T19" s="1">
        <f t="shared" si="6"/>
        <v>23.743346920062748</v>
      </c>
      <c r="U19" s="1">
        <f t="shared" si="7"/>
        <v>12.99813033231373</v>
      </c>
      <c r="V19" s="1">
        <v>22.395399999999999</v>
      </c>
      <c r="W19" s="1">
        <v>23.626999999999999</v>
      </c>
      <c r="X19" s="1">
        <v>20.650400000000001</v>
      </c>
      <c r="Y19" s="1">
        <v>23.3032</v>
      </c>
      <c r="Z19" s="1">
        <v>22.584399999999999</v>
      </c>
      <c r="AA19" s="1">
        <v>23.7258</v>
      </c>
      <c r="AB19" s="1"/>
      <c r="AC19" s="1">
        <f t="shared" si="8"/>
        <v>300</v>
      </c>
      <c r="AD19" s="1"/>
      <c r="AE19" s="1"/>
      <c r="AF19" s="1">
        <f t="shared" si="9"/>
        <v>-139.59699999999998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32</v>
      </c>
      <c r="C20" s="1">
        <v>1010</v>
      </c>
      <c r="D20" s="1">
        <v>24</v>
      </c>
      <c r="E20" s="1">
        <v>516</v>
      </c>
      <c r="F20" s="1">
        <v>516</v>
      </c>
      <c r="G20" s="6">
        <v>0.2</v>
      </c>
      <c r="H20" s="1">
        <v>120</v>
      </c>
      <c r="I20" s="1">
        <v>99876550</v>
      </c>
      <c r="J20" s="1">
        <v>504</v>
      </c>
      <c r="K20" s="1">
        <f t="shared" si="2"/>
        <v>12</v>
      </c>
      <c r="L20" s="1"/>
      <c r="M20" s="1"/>
      <c r="N20" s="1"/>
      <c r="O20" s="1">
        <f t="shared" si="3"/>
        <v>103.2</v>
      </c>
      <c r="P20" s="5">
        <f t="shared" si="4"/>
        <v>1548</v>
      </c>
      <c r="Q20" s="5">
        <f t="shared" si="5"/>
        <v>1548</v>
      </c>
      <c r="R20" s="5"/>
      <c r="S20" s="1"/>
      <c r="T20" s="1">
        <f t="shared" si="6"/>
        <v>20</v>
      </c>
      <c r="U20" s="1">
        <f t="shared" si="7"/>
        <v>5</v>
      </c>
      <c r="V20" s="1">
        <v>46.8</v>
      </c>
      <c r="W20" s="1">
        <v>63.2</v>
      </c>
      <c r="X20" s="1">
        <v>24.2</v>
      </c>
      <c r="Y20" s="1">
        <v>79.8</v>
      </c>
      <c r="Z20" s="1">
        <v>86.8</v>
      </c>
      <c r="AA20" s="1">
        <v>48</v>
      </c>
      <c r="AB20" s="1"/>
      <c r="AC20" s="1">
        <f t="shared" si="8"/>
        <v>309.60000000000002</v>
      </c>
      <c r="AD20" s="1"/>
      <c r="AE20" s="1"/>
      <c r="AF20" s="1">
        <f t="shared" si="9"/>
        <v>-516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43</v>
      </c>
      <c r="C21" s="1">
        <v>681.55799999999999</v>
      </c>
      <c r="D21" s="1">
        <v>1.9410000000000001</v>
      </c>
      <c r="E21" s="1">
        <v>366.375</v>
      </c>
      <c r="F21" s="1">
        <v>310.51299999999998</v>
      </c>
      <c r="G21" s="6">
        <v>1</v>
      </c>
      <c r="H21" s="1">
        <v>120</v>
      </c>
      <c r="I21" s="1">
        <v>6159901</v>
      </c>
      <c r="J21" s="1">
        <v>383.5</v>
      </c>
      <c r="K21" s="1">
        <f t="shared" si="2"/>
        <v>-17.125</v>
      </c>
      <c r="L21" s="1"/>
      <c r="M21" s="1"/>
      <c r="N21" s="1">
        <v>500</v>
      </c>
      <c r="O21" s="1">
        <f t="shared" si="3"/>
        <v>73.275000000000006</v>
      </c>
      <c r="P21" s="5">
        <f t="shared" si="4"/>
        <v>654.98700000000008</v>
      </c>
      <c r="Q21" s="5">
        <v>1099</v>
      </c>
      <c r="R21" s="5"/>
      <c r="S21" s="1"/>
      <c r="T21" s="1">
        <f t="shared" si="6"/>
        <v>26.059542818150799</v>
      </c>
      <c r="U21" s="1">
        <f t="shared" si="7"/>
        <v>11.061248720573181</v>
      </c>
      <c r="V21" s="1">
        <v>52.210599999999999</v>
      </c>
      <c r="W21" s="1">
        <v>36.501399999999997</v>
      </c>
      <c r="X21" s="1">
        <v>48.509599999999999</v>
      </c>
      <c r="Y21" s="1">
        <v>61.939599999999999</v>
      </c>
      <c r="Z21" s="1">
        <v>58.736199999999997</v>
      </c>
      <c r="AA21" s="1">
        <v>67.850200000000001</v>
      </c>
      <c r="AB21" s="1"/>
      <c r="AC21" s="1">
        <f t="shared" si="8"/>
        <v>1099</v>
      </c>
      <c r="AD21" s="1"/>
      <c r="AE21" s="1"/>
      <c r="AF21" s="1">
        <f t="shared" si="9"/>
        <v>-366.375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43</v>
      </c>
      <c r="C22" s="1">
        <v>138.97499999999999</v>
      </c>
      <c r="D22" s="1">
        <v>73.331000000000003</v>
      </c>
      <c r="E22" s="1">
        <v>64.132000000000005</v>
      </c>
      <c r="F22" s="1">
        <v>142.84</v>
      </c>
      <c r="G22" s="6">
        <v>1</v>
      </c>
      <c r="H22" s="1">
        <v>120</v>
      </c>
      <c r="I22" s="1">
        <v>6159949</v>
      </c>
      <c r="J22" s="1">
        <v>73.5</v>
      </c>
      <c r="K22" s="1">
        <f t="shared" si="2"/>
        <v>-9.367999999999995</v>
      </c>
      <c r="L22" s="1"/>
      <c r="M22" s="1"/>
      <c r="N22" s="1"/>
      <c r="O22" s="1">
        <f t="shared" si="3"/>
        <v>12.826400000000001</v>
      </c>
      <c r="P22" s="5">
        <f t="shared" si="4"/>
        <v>113.68800000000002</v>
      </c>
      <c r="Q22" s="5">
        <v>150</v>
      </c>
      <c r="R22" s="5">
        <v>150</v>
      </c>
      <c r="S22" s="1"/>
      <c r="T22" s="1">
        <f t="shared" si="6"/>
        <v>22.831035988274184</v>
      </c>
      <c r="U22" s="1">
        <f t="shared" si="7"/>
        <v>11.136406162290275</v>
      </c>
      <c r="V22" s="1">
        <v>6.085</v>
      </c>
      <c r="W22" s="1">
        <v>11.3706</v>
      </c>
      <c r="X22" s="1">
        <v>11.382400000000001</v>
      </c>
      <c r="Y22" s="1">
        <v>12.6126</v>
      </c>
      <c r="Z22" s="1">
        <v>1.0491999999999999</v>
      </c>
      <c r="AA22" s="1">
        <v>8.0806000000000004</v>
      </c>
      <c r="AB22" s="1"/>
      <c r="AC22" s="1">
        <f t="shared" si="8"/>
        <v>150</v>
      </c>
      <c r="AD22" s="1"/>
      <c r="AE22" s="1"/>
      <c r="AF22" s="1">
        <f t="shared" si="9"/>
        <v>-64.132000000000005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32</v>
      </c>
      <c r="C23" s="1">
        <v>980</v>
      </c>
      <c r="D23" s="1">
        <v>1</v>
      </c>
      <c r="E23" s="1">
        <v>378</v>
      </c>
      <c r="F23" s="1">
        <v>603</v>
      </c>
      <c r="G23" s="6">
        <v>0.19</v>
      </c>
      <c r="H23" s="1">
        <v>120</v>
      </c>
      <c r="I23" s="1">
        <v>9988681</v>
      </c>
      <c r="J23" s="1">
        <v>350</v>
      </c>
      <c r="K23" s="1">
        <f t="shared" si="2"/>
        <v>28</v>
      </c>
      <c r="L23" s="1"/>
      <c r="M23" s="1"/>
      <c r="N23" s="1"/>
      <c r="O23" s="1">
        <f t="shared" si="3"/>
        <v>75.599999999999994</v>
      </c>
      <c r="P23" s="5">
        <f t="shared" si="4"/>
        <v>909</v>
      </c>
      <c r="Q23" s="5">
        <f t="shared" si="5"/>
        <v>909</v>
      </c>
      <c r="R23" s="5"/>
      <c r="S23" s="1"/>
      <c r="T23" s="1">
        <f t="shared" si="6"/>
        <v>20</v>
      </c>
      <c r="U23" s="1">
        <f t="shared" si="7"/>
        <v>7.9761904761904772</v>
      </c>
      <c r="V23" s="1">
        <v>39.6</v>
      </c>
      <c r="W23" s="1">
        <v>46.6</v>
      </c>
      <c r="X23" s="1">
        <v>77.2</v>
      </c>
      <c r="Y23" s="1">
        <v>0</v>
      </c>
      <c r="Z23" s="1">
        <v>16.8</v>
      </c>
      <c r="AA23" s="1">
        <v>82.4</v>
      </c>
      <c r="AB23" s="1" t="s">
        <v>60</v>
      </c>
      <c r="AC23" s="1">
        <f t="shared" si="8"/>
        <v>172.71</v>
      </c>
      <c r="AD23" s="1"/>
      <c r="AE23" s="1"/>
      <c r="AF23" s="1">
        <f t="shared" si="9"/>
        <v>-378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32</v>
      </c>
      <c r="C24" s="1">
        <v>347</v>
      </c>
      <c r="D24" s="1">
        <v>2</v>
      </c>
      <c r="E24" s="1">
        <v>228</v>
      </c>
      <c r="F24" s="1">
        <v>121</v>
      </c>
      <c r="G24" s="6">
        <v>0.1</v>
      </c>
      <c r="H24" s="1">
        <v>60</v>
      </c>
      <c r="I24" s="1">
        <v>8444170</v>
      </c>
      <c r="J24" s="1">
        <v>209</v>
      </c>
      <c r="K24" s="1">
        <f t="shared" si="2"/>
        <v>19</v>
      </c>
      <c r="L24" s="1"/>
      <c r="M24" s="1"/>
      <c r="N24" s="1">
        <v>250</v>
      </c>
      <c r="O24" s="1">
        <f t="shared" si="3"/>
        <v>45.6</v>
      </c>
      <c r="P24" s="5">
        <f t="shared" si="4"/>
        <v>541</v>
      </c>
      <c r="Q24" s="5">
        <f t="shared" si="5"/>
        <v>541</v>
      </c>
      <c r="R24" s="5"/>
      <c r="S24" s="1"/>
      <c r="T24" s="1">
        <f t="shared" si="6"/>
        <v>20</v>
      </c>
      <c r="U24" s="1">
        <f t="shared" si="7"/>
        <v>8.1359649122807021</v>
      </c>
      <c r="V24" s="1">
        <v>27.2</v>
      </c>
      <c r="W24" s="1">
        <v>17</v>
      </c>
      <c r="X24" s="1">
        <v>29.2</v>
      </c>
      <c r="Y24" s="1">
        <v>30.2</v>
      </c>
      <c r="Z24" s="1">
        <v>0</v>
      </c>
      <c r="AA24" s="1">
        <v>9.8000000000000007</v>
      </c>
      <c r="AB24" s="1"/>
      <c r="AC24" s="1">
        <f t="shared" si="8"/>
        <v>54.1</v>
      </c>
      <c r="AD24" s="1"/>
      <c r="AE24" s="1"/>
      <c r="AF24" s="1">
        <f t="shared" si="9"/>
        <v>-228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32</v>
      </c>
      <c r="C25" s="1">
        <v>344</v>
      </c>
      <c r="D25" s="1"/>
      <c r="E25" s="1">
        <v>260</v>
      </c>
      <c r="F25" s="1">
        <v>84</v>
      </c>
      <c r="G25" s="6">
        <v>0.14000000000000001</v>
      </c>
      <c r="H25" s="1">
        <v>180</v>
      </c>
      <c r="I25" s="1">
        <v>9988391</v>
      </c>
      <c r="J25" s="1">
        <v>235</v>
      </c>
      <c r="K25" s="1">
        <f t="shared" si="2"/>
        <v>25</v>
      </c>
      <c r="L25" s="1"/>
      <c r="M25" s="1"/>
      <c r="N25" s="1"/>
      <c r="O25" s="1">
        <f t="shared" si="3"/>
        <v>52</v>
      </c>
      <c r="P25" s="5">
        <f>17*O25-N25-F25</f>
        <v>800</v>
      </c>
      <c r="Q25" s="5">
        <f t="shared" si="5"/>
        <v>800</v>
      </c>
      <c r="R25" s="5"/>
      <c r="S25" s="1"/>
      <c r="T25" s="1">
        <f t="shared" si="6"/>
        <v>17</v>
      </c>
      <c r="U25" s="1">
        <f t="shared" si="7"/>
        <v>1.6153846153846154</v>
      </c>
      <c r="V25" s="1">
        <v>8</v>
      </c>
      <c r="W25" s="1">
        <v>0</v>
      </c>
      <c r="X25" s="1">
        <v>38.4</v>
      </c>
      <c r="Y25" s="1">
        <v>16.600000000000001</v>
      </c>
      <c r="Z25" s="1">
        <v>59.2</v>
      </c>
      <c r="AA25" s="1">
        <v>45.8</v>
      </c>
      <c r="AB25" s="1" t="s">
        <v>63</v>
      </c>
      <c r="AC25" s="1">
        <f t="shared" si="8"/>
        <v>112.00000000000001</v>
      </c>
      <c r="AD25" s="1"/>
      <c r="AE25" s="1"/>
      <c r="AF25" s="1">
        <f t="shared" si="9"/>
        <v>-104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" t="s">
        <v>64</v>
      </c>
      <c r="B26" s="1" t="s">
        <v>43</v>
      </c>
      <c r="C26" s="1"/>
      <c r="D26" s="1"/>
      <c r="E26" s="1"/>
      <c r="F26" s="1"/>
      <c r="G26" s="6">
        <v>1</v>
      </c>
      <c r="H26" s="1">
        <v>120</v>
      </c>
      <c r="I26" s="1">
        <v>8785228</v>
      </c>
      <c r="J26" s="1"/>
      <c r="K26" s="1">
        <f t="shared" si="2"/>
        <v>0</v>
      </c>
      <c r="L26" s="1"/>
      <c r="M26" s="1"/>
      <c r="N26" s="1">
        <v>300</v>
      </c>
      <c r="O26" s="1">
        <f t="shared" si="3"/>
        <v>0</v>
      </c>
      <c r="P26" s="5"/>
      <c r="Q26" s="5">
        <v>100</v>
      </c>
      <c r="R26" s="5">
        <v>150</v>
      </c>
      <c r="S26" s="1"/>
      <c r="T26" s="1" t="e">
        <f t="shared" si="6"/>
        <v>#DIV/0!</v>
      </c>
      <c r="U26" s="1" t="e">
        <f t="shared" si="7"/>
        <v>#DIV/0!</v>
      </c>
      <c r="V26" s="1">
        <v>5.6006</v>
      </c>
      <c r="W26" s="1">
        <v>4.8099999999999996</v>
      </c>
      <c r="X26" s="1">
        <v>10.291</v>
      </c>
      <c r="Y26" s="1">
        <v>0</v>
      </c>
      <c r="Z26" s="1">
        <v>0</v>
      </c>
      <c r="AA26" s="1">
        <v>0</v>
      </c>
      <c r="AB26" s="1" t="s">
        <v>65</v>
      </c>
      <c r="AC26" s="1">
        <f t="shared" si="8"/>
        <v>100</v>
      </c>
      <c r="AD26" s="1"/>
      <c r="AE26" s="1"/>
      <c r="AF26" s="1">
        <f t="shared" si="9"/>
        <v>-300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66</v>
      </c>
      <c r="B27" s="12" t="s">
        <v>43</v>
      </c>
      <c r="C27" s="12"/>
      <c r="D27" s="12"/>
      <c r="E27" s="12"/>
      <c r="F27" s="13"/>
      <c r="G27" s="6">
        <v>1</v>
      </c>
      <c r="H27" s="1">
        <v>120</v>
      </c>
      <c r="I27" s="1">
        <v>5038558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>
        <f>20*(O27+O28+O29)-N27-N28-F27-F28-N29-F29</f>
        <v>434.94800000000009</v>
      </c>
      <c r="Q27" s="5">
        <v>750</v>
      </c>
      <c r="R27" s="5"/>
      <c r="S27" s="1"/>
      <c r="T27" s="1" t="e">
        <f t="shared" si="6"/>
        <v>#DIV/0!</v>
      </c>
      <c r="U27" s="1" t="e">
        <f t="shared" si="7"/>
        <v>#DIV/0!</v>
      </c>
      <c r="V27" s="1">
        <v>3.8944000000000001</v>
      </c>
      <c r="W27" s="1">
        <v>24.688800000000001</v>
      </c>
      <c r="X27" s="1">
        <v>27.390599999999999</v>
      </c>
      <c r="Y27" s="1">
        <v>7.5987999999999998</v>
      </c>
      <c r="Z27" s="1">
        <v>40.841799999999999</v>
      </c>
      <c r="AA27" s="1">
        <v>46.392600000000002</v>
      </c>
      <c r="AB27" s="1"/>
      <c r="AC27" s="1">
        <f t="shared" si="8"/>
        <v>750</v>
      </c>
      <c r="AD27" s="1"/>
      <c r="AE27" s="1"/>
      <c r="AF27" s="1">
        <f t="shared" si="9"/>
        <v>-434.94800000000009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56</v>
      </c>
      <c r="B28" s="16" t="s">
        <v>43</v>
      </c>
      <c r="C28" s="16">
        <v>3.3079999999999998</v>
      </c>
      <c r="D28" s="16">
        <v>2.1999999999999999E-2</v>
      </c>
      <c r="E28" s="16"/>
      <c r="F28" s="17">
        <v>3.33</v>
      </c>
      <c r="G28" s="18">
        <v>0</v>
      </c>
      <c r="H28" s="16" t="e">
        <v>#N/A</v>
      </c>
      <c r="I28" s="16" t="s">
        <v>54</v>
      </c>
      <c r="J28" s="16">
        <v>2.5</v>
      </c>
      <c r="K28" s="16">
        <f t="shared" ref="K28" si="10">E28-J28</f>
        <v>-2.5</v>
      </c>
      <c r="L28" s="16"/>
      <c r="M28" s="16"/>
      <c r="N28" s="16"/>
      <c r="O28" s="16">
        <f t="shared" si="3"/>
        <v>0</v>
      </c>
      <c r="P28" s="19"/>
      <c r="Q28" s="19"/>
      <c r="R28" s="19"/>
      <c r="S28" s="16"/>
      <c r="T28" s="16" t="e">
        <f t="shared" ref="T28:T41" si="11">(F28+N28+P28)/O28</f>
        <v>#DIV/0!</v>
      </c>
      <c r="U28" s="16" t="e">
        <f t="shared" si="7"/>
        <v>#DIV/0!</v>
      </c>
      <c r="V28" s="16">
        <v>0.61440000000000006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/>
      <c r="AC28" s="16">
        <f t="shared" ref="AC28:AC41" si="12">P28*G28</f>
        <v>0</v>
      </c>
      <c r="AD28" s="1"/>
      <c r="AE28" s="1"/>
      <c r="AF28" s="1">
        <f t="shared" si="9"/>
        <v>-3.33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20" t="s">
        <v>52</v>
      </c>
      <c r="B29" s="21" t="s">
        <v>43</v>
      </c>
      <c r="C29" s="21">
        <v>932</v>
      </c>
      <c r="D29" s="21">
        <v>404.22300000000001</v>
      </c>
      <c r="E29" s="21">
        <v>350.99200000000002</v>
      </c>
      <c r="F29" s="22">
        <v>965.69</v>
      </c>
      <c r="G29" s="18">
        <v>0</v>
      </c>
      <c r="H29" s="16">
        <v>120</v>
      </c>
      <c r="I29" s="16" t="s">
        <v>53</v>
      </c>
      <c r="J29" s="16">
        <v>360</v>
      </c>
      <c r="K29" s="16">
        <f t="shared" ref="K29" si="13">E29-J29</f>
        <v>-9.0079999999999814</v>
      </c>
      <c r="L29" s="16"/>
      <c r="M29" s="16"/>
      <c r="N29" s="16"/>
      <c r="O29" s="16">
        <f t="shared" ref="O29" si="14">E29/5</f>
        <v>70.198400000000007</v>
      </c>
      <c r="P29" s="19"/>
      <c r="Q29" s="19"/>
      <c r="R29" s="19"/>
      <c r="S29" s="16"/>
      <c r="T29" s="16">
        <f t="shared" si="11"/>
        <v>13.756581346583397</v>
      </c>
      <c r="U29" s="16">
        <f t="shared" si="7"/>
        <v>13.756581346583397</v>
      </c>
      <c r="V29" s="16">
        <v>59.322200000000002</v>
      </c>
      <c r="W29" s="16">
        <v>57.13</v>
      </c>
      <c r="X29" s="16">
        <v>55.397399999999998</v>
      </c>
      <c r="Y29" s="16">
        <v>72.441400000000002</v>
      </c>
      <c r="Z29" s="16">
        <v>49.693199999999997</v>
      </c>
      <c r="AA29" s="16">
        <v>38.601999999999997</v>
      </c>
      <c r="AB29" s="16"/>
      <c r="AC29" s="16">
        <f t="shared" si="12"/>
        <v>0</v>
      </c>
      <c r="AD29" s="1"/>
      <c r="AE29" s="1"/>
      <c r="AF29" s="1">
        <f t="shared" si="9"/>
        <v>87.286000000000058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67</v>
      </c>
      <c r="B30" s="16" t="s">
        <v>43</v>
      </c>
      <c r="C30" s="16">
        <v>2.9529999999999998</v>
      </c>
      <c r="D30" s="16">
        <v>0.19500000000000001</v>
      </c>
      <c r="E30" s="16">
        <v>3.1480000000000001</v>
      </c>
      <c r="F30" s="16"/>
      <c r="G30" s="18">
        <v>0</v>
      </c>
      <c r="H30" s="16">
        <v>120</v>
      </c>
      <c r="I30" s="16" t="s">
        <v>68</v>
      </c>
      <c r="J30" s="16">
        <v>3.5</v>
      </c>
      <c r="K30" s="16">
        <f t="shared" si="2"/>
        <v>-0.35199999999999987</v>
      </c>
      <c r="L30" s="16"/>
      <c r="M30" s="16"/>
      <c r="N30" s="16"/>
      <c r="O30" s="16">
        <f t="shared" ref="O30:O41" si="15">E30/5</f>
        <v>0.62960000000000005</v>
      </c>
      <c r="P30" s="19"/>
      <c r="Q30" s="19"/>
      <c r="R30" s="19"/>
      <c r="S30" s="16"/>
      <c r="T30" s="16">
        <f t="shared" si="11"/>
        <v>0</v>
      </c>
      <c r="U30" s="16">
        <f t="shared" si="7"/>
        <v>0</v>
      </c>
      <c r="V30" s="16">
        <v>4.3894000000000002</v>
      </c>
      <c r="W30" s="16">
        <v>6.4516000000000009</v>
      </c>
      <c r="X30" s="16">
        <v>7.7558000000000007</v>
      </c>
      <c r="Y30" s="16">
        <v>0</v>
      </c>
      <c r="Z30" s="16">
        <v>0</v>
      </c>
      <c r="AA30" s="16">
        <v>0</v>
      </c>
      <c r="AB30" s="16" t="s">
        <v>69</v>
      </c>
      <c r="AC30" s="16">
        <f t="shared" si="12"/>
        <v>0</v>
      </c>
      <c r="AD30" s="1"/>
      <c r="AE30" s="1"/>
      <c r="AF30" s="1">
        <f t="shared" si="9"/>
        <v>9.4440000000000008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43</v>
      </c>
      <c r="C31" s="1"/>
      <c r="D31" s="1"/>
      <c r="E31" s="1"/>
      <c r="F31" s="1"/>
      <c r="G31" s="6">
        <v>1</v>
      </c>
      <c r="H31" s="1">
        <v>120</v>
      </c>
      <c r="I31" s="1">
        <v>8785198</v>
      </c>
      <c r="J31" s="1"/>
      <c r="K31" s="1">
        <f t="shared" si="2"/>
        <v>0</v>
      </c>
      <c r="L31" s="1"/>
      <c r="M31" s="1"/>
      <c r="N31" s="1"/>
      <c r="O31" s="1">
        <f t="shared" si="15"/>
        <v>0</v>
      </c>
      <c r="P31" s="5">
        <v>400</v>
      </c>
      <c r="Q31" s="5">
        <f t="shared" ref="Q31:Q36" si="16">P31</f>
        <v>400</v>
      </c>
      <c r="R31" s="5"/>
      <c r="S31" s="1"/>
      <c r="T31" s="1" t="e">
        <f t="shared" ref="T31:T36" si="17">(F31+N31+Q31)/O31</f>
        <v>#DIV/0!</v>
      </c>
      <c r="U31" s="1" t="e">
        <f t="shared" si="7"/>
        <v>#DIV/0!</v>
      </c>
      <c r="V31" s="1">
        <v>1.2704</v>
      </c>
      <c r="W31" s="1">
        <v>15.706799999999999</v>
      </c>
      <c r="X31" s="1">
        <v>14.7584</v>
      </c>
      <c r="Y31" s="1">
        <v>0</v>
      </c>
      <c r="Z31" s="1">
        <v>0</v>
      </c>
      <c r="AA31" s="1">
        <v>0</v>
      </c>
      <c r="AB31" s="1" t="s">
        <v>65</v>
      </c>
      <c r="AC31" s="1">
        <f t="shared" ref="AC31:AC36" si="18">Q31*G31</f>
        <v>400</v>
      </c>
      <c r="AD31" s="1"/>
      <c r="AE31" s="1"/>
      <c r="AF31" s="1">
        <f t="shared" si="9"/>
        <v>-400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43</v>
      </c>
      <c r="C32" s="1">
        <v>619.91999999999996</v>
      </c>
      <c r="D32" s="1">
        <v>1.044</v>
      </c>
      <c r="E32" s="1">
        <v>177.31</v>
      </c>
      <c r="F32" s="1">
        <v>427.93400000000003</v>
      </c>
      <c r="G32" s="6">
        <v>1</v>
      </c>
      <c r="H32" s="1">
        <v>180</v>
      </c>
      <c r="I32" s="1">
        <v>8785259</v>
      </c>
      <c r="J32" s="1">
        <v>163.5</v>
      </c>
      <c r="K32" s="1">
        <f t="shared" si="2"/>
        <v>13.810000000000002</v>
      </c>
      <c r="L32" s="1"/>
      <c r="M32" s="1"/>
      <c r="N32" s="1"/>
      <c r="O32" s="1">
        <f t="shared" si="15"/>
        <v>35.462000000000003</v>
      </c>
      <c r="P32" s="5">
        <f t="shared" ref="P32:P35" si="19">20*O32-N32-F32</f>
        <v>281.30599999999998</v>
      </c>
      <c r="Q32" s="5">
        <v>300</v>
      </c>
      <c r="R32" s="5">
        <v>300</v>
      </c>
      <c r="S32" s="1"/>
      <c r="T32" s="1">
        <f t="shared" si="17"/>
        <v>20.527155828774461</v>
      </c>
      <c r="U32" s="1">
        <f t="shared" si="7"/>
        <v>12.067396085951158</v>
      </c>
      <c r="V32" s="1">
        <v>20.523599999999998</v>
      </c>
      <c r="W32" s="1">
        <v>28.481400000000001</v>
      </c>
      <c r="X32" s="1">
        <v>7.2352000000000007</v>
      </c>
      <c r="Y32" s="1">
        <v>0</v>
      </c>
      <c r="Z32" s="1">
        <v>0</v>
      </c>
      <c r="AA32" s="1">
        <v>0</v>
      </c>
      <c r="AB32" s="1"/>
      <c r="AC32" s="1">
        <f t="shared" si="18"/>
        <v>300</v>
      </c>
      <c r="AD32" s="1"/>
      <c r="AE32" s="1"/>
      <c r="AF32" s="1">
        <f t="shared" si="9"/>
        <v>-177.30999999999995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32</v>
      </c>
      <c r="C33" s="1">
        <v>506</v>
      </c>
      <c r="D33" s="1">
        <v>6</v>
      </c>
      <c r="E33" s="1">
        <v>254</v>
      </c>
      <c r="F33" s="1">
        <v>258</v>
      </c>
      <c r="G33" s="6">
        <v>0.1</v>
      </c>
      <c r="H33" s="1">
        <v>60</v>
      </c>
      <c r="I33" s="1">
        <v>8444187</v>
      </c>
      <c r="J33" s="1">
        <v>247</v>
      </c>
      <c r="K33" s="1">
        <f t="shared" si="2"/>
        <v>7</v>
      </c>
      <c r="L33" s="1"/>
      <c r="M33" s="1"/>
      <c r="N33" s="1">
        <v>400</v>
      </c>
      <c r="O33" s="1">
        <f t="shared" si="15"/>
        <v>50.8</v>
      </c>
      <c r="P33" s="5">
        <f t="shared" si="19"/>
        <v>358</v>
      </c>
      <c r="Q33" s="5">
        <v>500</v>
      </c>
      <c r="R33" s="5">
        <v>500</v>
      </c>
      <c r="S33" s="1"/>
      <c r="T33" s="1">
        <f t="shared" si="17"/>
        <v>22.795275590551181</v>
      </c>
      <c r="U33" s="1">
        <f t="shared" si="7"/>
        <v>12.952755905511811</v>
      </c>
      <c r="V33" s="1">
        <v>40.200000000000003</v>
      </c>
      <c r="W33" s="1">
        <v>27.4</v>
      </c>
      <c r="X33" s="1">
        <v>37.799999999999997</v>
      </c>
      <c r="Y33" s="1">
        <v>29.6</v>
      </c>
      <c r="Z33" s="1">
        <v>58</v>
      </c>
      <c r="AA33" s="1">
        <v>32.4</v>
      </c>
      <c r="AB33" s="1"/>
      <c r="AC33" s="1">
        <f t="shared" si="18"/>
        <v>50</v>
      </c>
      <c r="AD33" s="1"/>
      <c r="AE33" s="1"/>
      <c r="AF33" s="1">
        <f t="shared" si="9"/>
        <v>-254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32</v>
      </c>
      <c r="C34" s="1">
        <v>494</v>
      </c>
      <c r="D34" s="1">
        <v>188</v>
      </c>
      <c r="E34" s="1">
        <v>255</v>
      </c>
      <c r="F34" s="1">
        <v>427</v>
      </c>
      <c r="G34" s="6">
        <v>0.1</v>
      </c>
      <c r="H34" s="1">
        <v>90</v>
      </c>
      <c r="I34" s="1">
        <v>8444194</v>
      </c>
      <c r="J34" s="1">
        <v>249</v>
      </c>
      <c r="K34" s="1">
        <f t="shared" si="2"/>
        <v>6</v>
      </c>
      <c r="L34" s="1"/>
      <c r="M34" s="1"/>
      <c r="N34" s="1">
        <v>300</v>
      </c>
      <c r="O34" s="1">
        <f t="shared" si="15"/>
        <v>51</v>
      </c>
      <c r="P34" s="5">
        <f t="shared" si="19"/>
        <v>293</v>
      </c>
      <c r="Q34" s="5">
        <v>400</v>
      </c>
      <c r="R34" s="5">
        <v>400</v>
      </c>
      <c r="S34" s="1"/>
      <c r="T34" s="1">
        <f t="shared" si="17"/>
        <v>22.098039215686274</v>
      </c>
      <c r="U34" s="1">
        <f t="shared" si="7"/>
        <v>14.254901960784315</v>
      </c>
      <c r="V34" s="1">
        <v>42.8</v>
      </c>
      <c r="W34" s="1">
        <v>45</v>
      </c>
      <c r="X34" s="1">
        <v>47.2</v>
      </c>
      <c r="Y34" s="1">
        <v>0</v>
      </c>
      <c r="Z34" s="1">
        <v>33.4</v>
      </c>
      <c r="AA34" s="1">
        <v>45</v>
      </c>
      <c r="AB34" s="1"/>
      <c r="AC34" s="1">
        <f t="shared" si="18"/>
        <v>40</v>
      </c>
      <c r="AD34" s="1"/>
      <c r="AE34" s="1"/>
      <c r="AF34" s="1">
        <f t="shared" si="9"/>
        <v>-255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74</v>
      </c>
      <c r="B35" s="1" t="s">
        <v>32</v>
      </c>
      <c r="C35" s="1">
        <v>2533</v>
      </c>
      <c r="D35" s="1">
        <v>2</v>
      </c>
      <c r="E35" s="1">
        <v>597</v>
      </c>
      <c r="F35" s="1">
        <v>1927</v>
      </c>
      <c r="G35" s="6">
        <v>0.2</v>
      </c>
      <c r="H35" s="1">
        <v>120</v>
      </c>
      <c r="I35" s="1">
        <v>783798</v>
      </c>
      <c r="J35" s="1">
        <v>540</v>
      </c>
      <c r="K35" s="1">
        <f t="shared" si="2"/>
        <v>57</v>
      </c>
      <c r="L35" s="1"/>
      <c r="M35" s="1"/>
      <c r="N35" s="1"/>
      <c r="O35" s="1">
        <f t="shared" si="15"/>
        <v>119.4</v>
      </c>
      <c r="P35" s="5">
        <f t="shared" si="19"/>
        <v>461</v>
      </c>
      <c r="Q35" s="5">
        <f t="shared" si="16"/>
        <v>461</v>
      </c>
      <c r="R35" s="5"/>
      <c r="S35" s="1"/>
      <c r="T35" s="1">
        <f t="shared" si="17"/>
        <v>20</v>
      </c>
      <c r="U35" s="1">
        <f t="shared" si="7"/>
        <v>16.139028475711893</v>
      </c>
      <c r="V35" s="1">
        <v>73.2</v>
      </c>
      <c r="W35" s="1">
        <v>61</v>
      </c>
      <c r="X35" s="1">
        <v>100.8</v>
      </c>
      <c r="Y35" s="1">
        <v>79.8</v>
      </c>
      <c r="Z35" s="1">
        <v>107</v>
      </c>
      <c r="AA35" s="1">
        <v>35.200000000000003</v>
      </c>
      <c r="AB35" s="1"/>
      <c r="AC35" s="1">
        <f t="shared" si="18"/>
        <v>92.2</v>
      </c>
      <c r="AD35" s="1"/>
      <c r="AE35" s="1"/>
      <c r="AF35" s="1">
        <f t="shared" si="9"/>
        <v>-597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75</v>
      </c>
      <c r="B36" s="12" t="s">
        <v>43</v>
      </c>
      <c r="C36" s="12">
        <v>713.10799999999995</v>
      </c>
      <c r="D36" s="12"/>
      <c r="E36" s="12">
        <v>72.341999999999999</v>
      </c>
      <c r="F36" s="13"/>
      <c r="G36" s="6">
        <v>1</v>
      </c>
      <c r="H36" s="1">
        <v>120</v>
      </c>
      <c r="I36" s="1">
        <v>783811</v>
      </c>
      <c r="J36" s="1">
        <v>67</v>
      </c>
      <c r="K36" s="1">
        <f t="shared" si="2"/>
        <v>5.3419999999999987</v>
      </c>
      <c r="L36" s="1"/>
      <c r="M36" s="1"/>
      <c r="N36" s="1"/>
      <c r="O36" s="1">
        <f t="shared" si="15"/>
        <v>14.468399999999999</v>
      </c>
      <c r="P36" s="5"/>
      <c r="Q36" s="5">
        <f t="shared" si="16"/>
        <v>0</v>
      </c>
      <c r="R36" s="5"/>
      <c r="S36" s="1"/>
      <c r="T36" s="1">
        <f t="shared" si="17"/>
        <v>0</v>
      </c>
      <c r="U36" s="1">
        <f t="shared" si="7"/>
        <v>0</v>
      </c>
      <c r="V36" s="1">
        <v>8.4984000000000002</v>
      </c>
      <c r="W36" s="1">
        <v>9.1861999999999995</v>
      </c>
      <c r="X36" s="1">
        <v>0</v>
      </c>
      <c r="Y36" s="1">
        <v>37.517000000000003</v>
      </c>
      <c r="Z36" s="1">
        <v>0</v>
      </c>
      <c r="AA36" s="1">
        <v>2.8315999999999999</v>
      </c>
      <c r="AB36" s="23" t="s">
        <v>37</v>
      </c>
      <c r="AC36" s="1">
        <f t="shared" si="18"/>
        <v>0</v>
      </c>
      <c r="AD36" s="1"/>
      <c r="AE36" s="1"/>
      <c r="AF36" s="1">
        <f t="shared" si="9"/>
        <v>217.02600000000001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0" t="s">
        <v>76</v>
      </c>
      <c r="B37" s="21" t="s">
        <v>43</v>
      </c>
      <c r="C37" s="21">
        <v>773.53800000000001</v>
      </c>
      <c r="D37" s="21">
        <v>643.548</v>
      </c>
      <c r="E37" s="21">
        <v>169.34</v>
      </c>
      <c r="F37" s="22">
        <v>1232.9059999999999</v>
      </c>
      <c r="G37" s="18">
        <v>0</v>
      </c>
      <c r="H37" s="16" t="e">
        <v>#N/A</v>
      </c>
      <c r="I37" s="16" t="s">
        <v>53</v>
      </c>
      <c r="J37" s="16">
        <v>156</v>
      </c>
      <c r="K37" s="16">
        <f t="shared" si="2"/>
        <v>13.340000000000003</v>
      </c>
      <c r="L37" s="16"/>
      <c r="M37" s="16"/>
      <c r="N37" s="16"/>
      <c r="O37" s="16">
        <f t="shared" si="15"/>
        <v>33.868000000000002</v>
      </c>
      <c r="P37" s="19"/>
      <c r="Q37" s="19"/>
      <c r="R37" s="19"/>
      <c r="S37" s="16"/>
      <c r="T37" s="16">
        <f t="shared" si="11"/>
        <v>36.403271524743118</v>
      </c>
      <c r="U37" s="16">
        <f t="shared" si="7"/>
        <v>36.403271524743118</v>
      </c>
      <c r="V37" s="16">
        <v>49.7014</v>
      </c>
      <c r="W37" s="16">
        <v>21.166799999999999</v>
      </c>
      <c r="X37" s="16">
        <v>75.378399999999999</v>
      </c>
      <c r="Y37" s="16">
        <v>-1</v>
      </c>
      <c r="Z37" s="16">
        <v>46.296199999999999</v>
      </c>
      <c r="AA37" s="16">
        <v>51.583000000000013</v>
      </c>
      <c r="AB37" s="16"/>
      <c r="AC37" s="16">
        <f t="shared" si="12"/>
        <v>0</v>
      </c>
      <c r="AD37" s="1"/>
      <c r="AE37" s="1"/>
      <c r="AF37" s="1">
        <f t="shared" si="9"/>
        <v>-724.88599999999997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78</v>
      </c>
      <c r="B38" s="12" t="s">
        <v>32</v>
      </c>
      <c r="C38" s="12">
        <v>242</v>
      </c>
      <c r="D38" s="12">
        <v>335</v>
      </c>
      <c r="E38" s="12">
        <v>316</v>
      </c>
      <c r="F38" s="13">
        <v>253</v>
      </c>
      <c r="G38" s="6">
        <v>0.2</v>
      </c>
      <c r="H38" s="1">
        <v>120</v>
      </c>
      <c r="I38" s="1">
        <v>783804</v>
      </c>
      <c r="J38" s="1">
        <v>405</v>
      </c>
      <c r="K38" s="1">
        <f t="shared" si="2"/>
        <v>-89</v>
      </c>
      <c r="L38" s="1"/>
      <c r="M38" s="1"/>
      <c r="N38" s="1"/>
      <c r="O38" s="1">
        <f t="shared" si="15"/>
        <v>63.2</v>
      </c>
      <c r="P38" s="5">
        <f>19*(O38+O39)-N38-N39-F38-F39</f>
        <v>959.2</v>
      </c>
      <c r="Q38" s="5">
        <v>1200</v>
      </c>
      <c r="R38" s="5">
        <v>1500</v>
      </c>
      <c r="S38" s="1"/>
      <c r="T38" s="1">
        <f>(F38+N38+Q38)/O38</f>
        <v>22.990506329113924</v>
      </c>
      <c r="U38" s="1">
        <f t="shared" si="7"/>
        <v>4.0031645569620249</v>
      </c>
      <c r="V38" s="1">
        <v>1.8</v>
      </c>
      <c r="W38" s="1">
        <v>28.8</v>
      </c>
      <c r="X38" s="1">
        <v>88.8</v>
      </c>
      <c r="Y38" s="1">
        <v>4.8</v>
      </c>
      <c r="Z38" s="1">
        <v>74.599999999999994</v>
      </c>
      <c r="AA38" s="1">
        <v>41</v>
      </c>
      <c r="AB38" s="1"/>
      <c r="AC38" s="1">
        <f>Q38*G38</f>
        <v>240</v>
      </c>
      <c r="AD38" s="1"/>
      <c r="AE38" s="1"/>
      <c r="AF38" s="1">
        <f t="shared" si="9"/>
        <v>-264.20000000000005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0" t="s">
        <v>77</v>
      </c>
      <c r="B39" s="21" t="s">
        <v>32</v>
      </c>
      <c r="C39" s="21"/>
      <c r="D39" s="21">
        <v>3</v>
      </c>
      <c r="E39" s="21">
        <v>3</v>
      </c>
      <c r="F39" s="22"/>
      <c r="G39" s="18">
        <v>0</v>
      </c>
      <c r="H39" s="16" t="e">
        <v>#N/A</v>
      </c>
      <c r="I39" s="16" t="s">
        <v>54</v>
      </c>
      <c r="J39" s="16">
        <v>3</v>
      </c>
      <c r="K39" s="16">
        <f t="shared" ref="K39" si="20">E39-J39</f>
        <v>0</v>
      </c>
      <c r="L39" s="16"/>
      <c r="M39" s="16"/>
      <c r="N39" s="16"/>
      <c r="O39" s="16">
        <f t="shared" si="15"/>
        <v>0.6</v>
      </c>
      <c r="P39" s="19"/>
      <c r="Q39" s="19"/>
      <c r="R39" s="19"/>
      <c r="S39" s="16"/>
      <c r="T39" s="16">
        <f t="shared" si="11"/>
        <v>0</v>
      </c>
      <c r="U39" s="16">
        <f t="shared" si="7"/>
        <v>0</v>
      </c>
      <c r="V39" s="16"/>
      <c r="W39" s="16"/>
      <c r="X39" s="16"/>
      <c r="Y39" s="16"/>
      <c r="Z39" s="16"/>
      <c r="AA39" s="16"/>
      <c r="AB39" s="16"/>
      <c r="AC39" s="16">
        <f t="shared" si="12"/>
        <v>0</v>
      </c>
      <c r="AD39" s="1"/>
      <c r="AE39" s="1"/>
      <c r="AF39" s="1">
        <f t="shared" si="9"/>
        <v>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79</v>
      </c>
      <c r="B40" s="12" t="s">
        <v>43</v>
      </c>
      <c r="C40" s="12">
        <v>577.71699999999998</v>
      </c>
      <c r="D40" s="12"/>
      <c r="E40" s="12">
        <v>213.36</v>
      </c>
      <c r="F40" s="13"/>
      <c r="G40" s="6">
        <v>1</v>
      </c>
      <c r="H40" s="1">
        <v>120</v>
      </c>
      <c r="I40" s="1">
        <v>783828</v>
      </c>
      <c r="J40" s="1">
        <v>196.5</v>
      </c>
      <c r="K40" s="1">
        <f t="shared" si="2"/>
        <v>16.860000000000014</v>
      </c>
      <c r="L40" s="1"/>
      <c r="M40" s="1"/>
      <c r="N40" s="1">
        <v>300</v>
      </c>
      <c r="O40" s="1">
        <f t="shared" si="15"/>
        <v>42.672000000000004</v>
      </c>
      <c r="P40" s="5">
        <f>20*(O40+O41)-N40-N41-F40-F41</f>
        <v>215.56000000000017</v>
      </c>
      <c r="Q40" s="5">
        <f>P40</f>
        <v>215.56000000000017</v>
      </c>
      <c r="R40" s="5"/>
      <c r="S40" s="1"/>
      <c r="T40" s="1">
        <f>(F40+N40+Q40)/O40</f>
        <v>12.081927259092616</v>
      </c>
      <c r="U40" s="1">
        <f t="shared" si="7"/>
        <v>7.0303712035995494</v>
      </c>
      <c r="V40" s="1">
        <v>28.736599999999999</v>
      </c>
      <c r="W40" s="1">
        <v>19.0944</v>
      </c>
      <c r="X40" s="1">
        <v>7.0930000000000009</v>
      </c>
      <c r="Y40" s="1">
        <v>49.824800000000003</v>
      </c>
      <c r="Z40" s="1">
        <v>0</v>
      </c>
      <c r="AA40" s="1">
        <v>22.312799999999999</v>
      </c>
      <c r="AB40" s="1"/>
      <c r="AC40" s="1">
        <f>Q40*G40</f>
        <v>215.56000000000017</v>
      </c>
      <c r="AD40" s="1"/>
      <c r="AE40" s="1"/>
      <c r="AF40" s="1">
        <f t="shared" si="9"/>
        <v>124.51999999999987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20" t="s">
        <v>80</v>
      </c>
      <c r="B41" s="21" t="s">
        <v>43</v>
      </c>
      <c r="C41" s="21">
        <v>1116.884</v>
      </c>
      <c r="D41" s="21">
        <v>366.93099999999998</v>
      </c>
      <c r="E41" s="21">
        <v>229.18700000000001</v>
      </c>
      <c r="F41" s="22">
        <v>1254.6279999999999</v>
      </c>
      <c r="G41" s="18">
        <v>0</v>
      </c>
      <c r="H41" s="16" t="e">
        <v>#N/A</v>
      </c>
      <c r="I41" s="16" t="s">
        <v>53</v>
      </c>
      <c r="J41" s="16">
        <v>213</v>
      </c>
      <c r="K41" s="16">
        <f t="shared" si="2"/>
        <v>16.187000000000012</v>
      </c>
      <c r="L41" s="16"/>
      <c r="M41" s="16"/>
      <c r="N41" s="16"/>
      <c r="O41" s="16">
        <f t="shared" si="15"/>
        <v>45.837400000000002</v>
      </c>
      <c r="P41" s="19"/>
      <c r="Q41" s="19"/>
      <c r="R41" s="19"/>
      <c r="S41" s="16"/>
      <c r="T41" s="16">
        <f t="shared" si="11"/>
        <v>27.371273239756178</v>
      </c>
      <c r="U41" s="16">
        <f t="shared" si="7"/>
        <v>27.371273239756178</v>
      </c>
      <c r="V41" s="16">
        <v>62.176199999999987</v>
      </c>
      <c r="W41" s="16">
        <v>62.366399999999999</v>
      </c>
      <c r="X41" s="16">
        <v>113.6606</v>
      </c>
      <c r="Y41" s="16">
        <v>0</v>
      </c>
      <c r="Z41" s="16">
        <v>60.163200000000003</v>
      </c>
      <c r="AA41" s="16">
        <v>81.152000000000001</v>
      </c>
      <c r="AB41" s="16"/>
      <c r="AC41" s="16">
        <f t="shared" si="12"/>
        <v>0</v>
      </c>
      <c r="AD41" s="1"/>
      <c r="AE41" s="1"/>
      <c r="AF41" s="1">
        <f t="shared" si="9"/>
        <v>-567.06699999999989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"/>
      <c r="AE42" s="1"/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36</v>
      </c>
      <c r="B43" s="1" t="s">
        <v>32</v>
      </c>
      <c r="C43" s="1">
        <v>6102</v>
      </c>
      <c r="D43" s="1"/>
      <c r="E43" s="1">
        <v>3255</v>
      </c>
      <c r="F43" s="1">
        <v>2749</v>
      </c>
      <c r="G43" s="6">
        <v>0.18</v>
      </c>
      <c r="H43" s="1">
        <v>120</v>
      </c>
      <c r="I43" s="1"/>
      <c r="J43" s="1">
        <v>3273</v>
      </c>
      <c r="K43" s="1">
        <f t="shared" ref="K43:K44" si="21">E43-J43</f>
        <v>-18</v>
      </c>
      <c r="L43" s="1"/>
      <c r="M43" s="1"/>
      <c r="N43" s="1"/>
      <c r="O43" s="1">
        <f t="shared" ref="O43:O44" si="22">E43/5</f>
        <v>651</v>
      </c>
      <c r="P43" s="5"/>
      <c r="Q43" s="5"/>
      <c r="R43" s="5">
        <v>5000</v>
      </c>
      <c r="S43" s="1"/>
      <c r="T43" s="1">
        <f t="shared" ref="T43:T44" si="23">(F43+N43+P43)/O43</f>
        <v>4.2227342549923197</v>
      </c>
      <c r="U43" s="1">
        <f t="shared" ref="U43:U44" si="24">(F43+N43)/O43</f>
        <v>4.2227342549923197</v>
      </c>
      <c r="V43" s="1">
        <v>477</v>
      </c>
      <c r="W43" s="1">
        <v>603</v>
      </c>
      <c r="X43" s="1">
        <v>598.4</v>
      </c>
      <c r="Y43" s="1">
        <v>937</v>
      </c>
      <c r="Z43" s="1">
        <v>0</v>
      </c>
      <c r="AA43" s="1">
        <v>0</v>
      </c>
      <c r="AB43" s="1"/>
      <c r="AC43" s="1"/>
      <c r="AD43" s="1"/>
      <c r="AE43" s="1"/>
      <c r="AF43" s="1">
        <f t="shared" si="9"/>
        <v>7016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38</v>
      </c>
      <c r="B44" s="1" t="s">
        <v>32</v>
      </c>
      <c r="C44" s="1">
        <v>3651</v>
      </c>
      <c r="D44" s="1">
        <v>504</v>
      </c>
      <c r="E44" s="1">
        <v>567</v>
      </c>
      <c r="F44" s="1">
        <v>3587</v>
      </c>
      <c r="G44" s="6">
        <v>0.18</v>
      </c>
      <c r="H44" s="1">
        <v>120</v>
      </c>
      <c r="I44" s="1"/>
      <c r="J44" s="1">
        <v>567</v>
      </c>
      <c r="K44" s="1">
        <f t="shared" si="21"/>
        <v>0</v>
      </c>
      <c r="L44" s="1"/>
      <c r="M44" s="1"/>
      <c r="N44" s="1"/>
      <c r="O44" s="1">
        <f t="shared" si="22"/>
        <v>113.4</v>
      </c>
      <c r="P44" s="5"/>
      <c r="Q44" s="5"/>
      <c r="R44" s="5"/>
      <c r="S44" s="1"/>
      <c r="T44" s="1">
        <f t="shared" si="23"/>
        <v>31.631393298059962</v>
      </c>
      <c r="U44" s="1">
        <f t="shared" si="24"/>
        <v>31.631393298059962</v>
      </c>
      <c r="V44" s="1">
        <v>82.2</v>
      </c>
      <c r="W44" s="1">
        <v>108.6</v>
      </c>
      <c r="X44" s="1">
        <v>277.60000000000002</v>
      </c>
      <c r="Y44" s="1">
        <v>0</v>
      </c>
      <c r="Z44" s="1">
        <v>0</v>
      </c>
      <c r="AA44" s="1">
        <v>0</v>
      </c>
      <c r="AB44" s="23" t="s">
        <v>39</v>
      </c>
      <c r="AC44" s="1"/>
      <c r="AD44" s="1"/>
      <c r="AE44" s="1"/>
      <c r="AF44" s="1">
        <f t="shared" si="9"/>
        <v>-1886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C41" xr:uid="{1B58DCE0-12D5-4993-A193-528BBA2489C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2024-05-27T12:56:54Z</dcterms:created>
  <dcterms:modified xsi:type="dcterms:W3CDTF">2024-06-03T09:02:45Z</dcterms:modified>
</cp:coreProperties>
</file>