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Ост СЫР филиалы\"/>
    </mc:Choice>
  </mc:AlternateContent>
  <xr:revisionPtr revIDLastSave="0" documentId="13_ncr:1_{4467F8BB-5DC2-4C2B-B1BA-08A4B7CF426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C36" i="1" l="1"/>
  <c r="AC34" i="1"/>
  <c r="AC33" i="1"/>
  <c r="AC32" i="1"/>
  <c r="AC30" i="1"/>
  <c r="AC26" i="1"/>
  <c r="AC25" i="1"/>
  <c r="AC24" i="1"/>
  <c r="AC23" i="1"/>
  <c r="AC22" i="1"/>
  <c r="AC20" i="1"/>
  <c r="AC19" i="1"/>
  <c r="AC16" i="1"/>
  <c r="AC15" i="1"/>
  <c r="AC14" i="1"/>
  <c r="AC13" i="1"/>
  <c r="AC8" i="1"/>
  <c r="AC7" i="1"/>
  <c r="Q39" i="1"/>
  <c r="AC39" i="1" s="1"/>
  <c r="Q38" i="1"/>
  <c r="Q37" i="1"/>
  <c r="AC37" i="1" s="1"/>
  <c r="Q35" i="1"/>
  <c r="AC35" i="1" s="1"/>
  <c r="Q32" i="1"/>
  <c r="Q29" i="1"/>
  <c r="Q21" i="1"/>
  <c r="AC21" i="1" s="1"/>
  <c r="Q20" i="1"/>
  <c r="Q17" i="1"/>
  <c r="Q12" i="1"/>
  <c r="AC12" i="1" s="1"/>
  <c r="Q11" i="1"/>
  <c r="Q10" i="1"/>
  <c r="AC10" i="1" s="1"/>
  <c r="Q9" i="1"/>
  <c r="Q6" i="1"/>
  <c r="AC6" i="1" s="1"/>
  <c r="T32" i="1" l="1"/>
  <c r="AC9" i="1"/>
  <c r="AC11" i="1"/>
  <c r="AC17" i="1"/>
  <c r="AC29" i="1"/>
  <c r="AC38" i="1"/>
  <c r="AF9" i="1"/>
  <c r="AF10" i="1"/>
  <c r="AF11" i="1"/>
  <c r="AF12" i="1"/>
  <c r="AF17" i="1"/>
  <c r="AF18" i="1"/>
  <c r="AF20" i="1"/>
  <c r="AF21" i="1"/>
  <c r="AF25" i="1"/>
  <c r="AF28" i="1"/>
  <c r="AF29" i="1"/>
  <c r="AF31" i="1"/>
  <c r="AF32" i="1"/>
  <c r="AF35" i="1"/>
  <c r="AF37" i="1"/>
  <c r="AF38" i="1"/>
  <c r="AF39" i="1"/>
  <c r="AF40" i="1"/>
  <c r="AF41" i="1"/>
  <c r="AF42" i="1"/>
  <c r="AF6" i="1"/>
  <c r="T42" i="1"/>
  <c r="T41" i="1"/>
  <c r="O42" i="1"/>
  <c r="U42" i="1" s="1"/>
  <c r="O41" i="1"/>
  <c r="U41" i="1" s="1"/>
  <c r="O7" i="1"/>
  <c r="O8" i="1"/>
  <c r="O9" i="1"/>
  <c r="T9" i="1" s="1"/>
  <c r="O10" i="1"/>
  <c r="T10" i="1" s="1"/>
  <c r="O11" i="1"/>
  <c r="U11" i="1" s="1"/>
  <c r="O12" i="1"/>
  <c r="T12" i="1" s="1"/>
  <c r="O13" i="1"/>
  <c r="O14" i="1"/>
  <c r="T14" i="1" s="1"/>
  <c r="O15" i="1"/>
  <c r="O16" i="1"/>
  <c r="T16" i="1" s="1"/>
  <c r="O17" i="1"/>
  <c r="T17" i="1" s="1"/>
  <c r="O18" i="1"/>
  <c r="T18" i="1" s="1"/>
  <c r="O19" i="1"/>
  <c r="O20" i="1"/>
  <c r="U20" i="1" s="1"/>
  <c r="O21" i="1"/>
  <c r="T21" i="1" s="1"/>
  <c r="O22" i="1"/>
  <c r="T22" i="1" s="1"/>
  <c r="O23" i="1"/>
  <c r="O24" i="1"/>
  <c r="O25" i="1"/>
  <c r="T25" i="1" s="1"/>
  <c r="O26" i="1"/>
  <c r="T26" i="1" s="1"/>
  <c r="O27" i="1"/>
  <c r="O28" i="1"/>
  <c r="T28" i="1" s="1"/>
  <c r="O29" i="1"/>
  <c r="T29" i="1" s="1"/>
  <c r="O30" i="1"/>
  <c r="O31" i="1"/>
  <c r="T31" i="1" s="1"/>
  <c r="O32" i="1"/>
  <c r="U32" i="1" s="1"/>
  <c r="O33" i="1"/>
  <c r="O34" i="1"/>
  <c r="O35" i="1"/>
  <c r="T35" i="1" s="1"/>
  <c r="O36" i="1"/>
  <c r="O37" i="1"/>
  <c r="T37" i="1" s="1"/>
  <c r="O38" i="1"/>
  <c r="T38" i="1" s="1"/>
  <c r="O39" i="1"/>
  <c r="T39" i="1" s="1"/>
  <c r="O6" i="1"/>
  <c r="T6" i="1" s="1"/>
  <c r="AC18" i="1"/>
  <c r="K18" i="1"/>
  <c r="AC31" i="1"/>
  <c r="K31" i="1"/>
  <c r="AC28" i="1"/>
  <c r="K42" i="1"/>
  <c r="K41" i="1"/>
  <c r="K28" i="1"/>
  <c r="P33" i="1" l="1"/>
  <c r="AF33" i="1" s="1"/>
  <c r="T33" i="1"/>
  <c r="P23" i="1"/>
  <c r="AF23" i="1" s="1"/>
  <c r="T23" i="1"/>
  <c r="P19" i="1"/>
  <c r="AF19" i="1" s="1"/>
  <c r="T19" i="1"/>
  <c r="U15" i="1"/>
  <c r="T15" i="1"/>
  <c r="P13" i="1"/>
  <c r="AF13" i="1" s="1"/>
  <c r="T13" i="1"/>
  <c r="U7" i="1"/>
  <c r="T7" i="1"/>
  <c r="T11" i="1"/>
  <c r="U36" i="1"/>
  <c r="T36" i="1"/>
  <c r="P34" i="1"/>
  <c r="AF34" i="1" s="1"/>
  <c r="T34" i="1"/>
  <c r="U30" i="1"/>
  <c r="T30" i="1"/>
  <c r="U24" i="1"/>
  <c r="T24" i="1"/>
  <c r="P8" i="1"/>
  <c r="AF8" i="1" s="1"/>
  <c r="T8" i="1"/>
  <c r="T20" i="1"/>
  <c r="P14" i="1"/>
  <c r="P16" i="1"/>
  <c r="P22" i="1"/>
  <c r="P24" i="1"/>
  <c r="AF24" i="1" s="1"/>
  <c r="P27" i="1"/>
  <c r="Q27" i="1" s="1"/>
  <c r="P7" i="1"/>
  <c r="AF7" i="1" s="1"/>
  <c r="P15" i="1"/>
  <c r="AF15" i="1" s="1"/>
  <c r="P26" i="1"/>
  <c r="P36" i="1"/>
  <c r="U22" i="1"/>
  <c r="U12" i="1"/>
  <c r="U38" i="1"/>
  <c r="U26" i="1"/>
  <c r="U18" i="1"/>
  <c r="P30" i="1"/>
  <c r="U6" i="1"/>
  <c r="U34" i="1"/>
  <c r="U28" i="1"/>
  <c r="U16" i="1"/>
  <c r="U8" i="1"/>
  <c r="U39" i="1"/>
  <c r="U35" i="1"/>
  <c r="U31" i="1"/>
  <c r="U29" i="1"/>
  <c r="U27" i="1"/>
  <c r="U25" i="1"/>
  <c r="U23" i="1"/>
  <c r="U21" i="1"/>
  <c r="U19" i="1"/>
  <c r="U17" i="1"/>
  <c r="U13" i="1"/>
  <c r="U9" i="1"/>
  <c r="U37" i="1"/>
  <c r="U33" i="1"/>
  <c r="U14" i="1"/>
  <c r="U10" i="1"/>
  <c r="K39" i="1"/>
  <c r="K38" i="1"/>
  <c r="K37" i="1"/>
  <c r="K36" i="1"/>
  <c r="K35" i="1"/>
  <c r="K34" i="1"/>
  <c r="K33" i="1"/>
  <c r="K32" i="1"/>
  <c r="K30" i="1"/>
  <c r="K29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27" i="1" l="1"/>
  <c r="T27" i="1"/>
  <c r="AF36" i="1"/>
  <c r="AF27" i="1"/>
  <c r="AF22" i="1"/>
  <c r="AF14" i="1"/>
  <c r="AF30" i="1"/>
  <c r="AF26" i="1"/>
  <c r="AF16" i="1"/>
  <c r="P5" i="1"/>
  <c r="K5" i="1"/>
  <c r="AC5" i="1" l="1"/>
</calcChain>
</file>

<file path=xl/sharedStrings.xml><?xml version="1.0" encoding="utf-8"?>
<sst xmlns="http://schemas.openxmlformats.org/spreadsheetml/2006/main" count="130" uniqueCount="77">
  <si>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</si>
  <si>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</si>
  <si>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</si>
  <si>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</si>
  <si>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</si>
  <si>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</si>
  <si>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</si>
  <si>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</si>
  <si>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</si>
  <si>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</si>
  <si>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</si>
  <si>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</si>
  <si>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</si>
  <si>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</si>
  <si>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</si>
  <si>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</si>
  <si>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</si>
  <si>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</si>
  <si>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</si>
  <si>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</si>
  <si>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</si>
  <si>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</si>
  <si>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</si>
  <si>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</si>
  <si>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</si>
  <si>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</si>
  <si>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</si>
  <si>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</si>
  <si>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</si>
  <si>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</si>
  <si>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</si>
  <si>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</si>
  <si>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</si>
  <si>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</si>
  <si>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</si>
  <si>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</si>
  <si>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</si>
  <si>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новинки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</si>
  <si>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</si>
  <si>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</si>
  <si>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</si>
  <si>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</si>
  <si>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</si>
  <si>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</si>
  <si>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</si>
  <si>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</si>
  <si>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</si>
  <si>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</si>
  <si>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</si>
  <si>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</si>
  <si>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</si>
  <si>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</si>
  <si>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дубль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</si>
  <si>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</si>
  <si>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</si>
  <si>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</si>
  <si>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</si>
  <si>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ротация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</si>
  <si>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</si>
  <si>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</si>
  <si>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</si>
  <si>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</si>
  <si>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</si>
  <si>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</si>
  <si>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</si>
  <si>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</si>
  <si>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</si>
  <si>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</si>
  <si>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</si>
  <si>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</si>
  <si>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</si>
  <si>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</si>
  <si>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</si>
  <si>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</si>
  <si>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новинки / мин заказ 650кг</t>
  </si>
  <si>
    <t>нет в наличии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</si>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</sst>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2" customWidth="1"/>
    <col min="10" max="11" width="6.140625" customWidth="1"/>
    <col min="12" max="13" width="0.7109375" customWidth="1"/>
    <col min="14" max="17" width="6.140625" customWidth="1"/>
    <col min="18" max="18" width="7.140625" customWidth="1"/>
    <col min="19" max="19" width="21" customWidth="1"/>
    <col min="20" max="21" width="5" customWidth="1"/>
    <col min="22" max="27" width="6.140625" customWidth="1"/>
    <col min="28" max="28" width="35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76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6445.5529999999999</v>
      </c>
      <c r="F5" s="4">
        <f>SUM(F6:F493)</f>
        <v>15764.304999999998</v>
      </c>
      <c r="G5" s="6"/>
      <c r="H5" s="1"/>
      <c r="I5" s="1"/>
      <c r="J5" s="4">
        <f t="shared" ref="J5:R5" si="0">SUM(J6:J493)</f>
        <v>6590.92</v>
      </c>
      <c r="K5" s="4">
        <f t="shared" si="0"/>
        <v>-145.36699999999996</v>
      </c>
      <c r="L5" s="4">
        <f t="shared" si="0"/>
        <v>0</v>
      </c>
      <c r="M5" s="4">
        <f t="shared" si="0"/>
        <v>0</v>
      </c>
      <c r="N5" s="4">
        <f t="shared" si="0"/>
        <v>3030</v>
      </c>
      <c r="O5" s="4">
        <f t="shared" si="0"/>
        <v>1289.1105999999997</v>
      </c>
      <c r="P5" s="4">
        <f t="shared" si="0"/>
        <v>3033.5529999999999</v>
      </c>
      <c r="Q5" s="4">
        <f t="shared" si="0"/>
        <v>4031</v>
      </c>
      <c r="R5" s="4">
        <f t="shared" si="0"/>
        <v>11650</v>
      </c>
      <c r="S5" s="1"/>
      <c r="T5" s="1"/>
      <c r="U5" s="1"/>
      <c r="V5" s="4">
        <f t="shared" ref="V5:AA5" si="1">SUM(V6:V493)</f>
        <v>1335.8958</v>
      </c>
      <c r="W5" s="4">
        <f t="shared" si="1"/>
        <v>1321.2234000000001</v>
      </c>
      <c r="X5" s="4">
        <f t="shared" si="1"/>
        <v>1195.0372</v>
      </c>
      <c r="Y5" s="4">
        <f t="shared" si="1"/>
        <v>1425.8649999999998</v>
      </c>
      <c r="Z5" s="4">
        <f t="shared" si="1"/>
        <v>1359.8328000000001</v>
      </c>
      <c r="AA5" s="4">
        <f t="shared" si="1"/>
        <v>452.02500000000009</v>
      </c>
      <c r="AB5" s="1"/>
      <c r="AC5" s="4">
        <f>SUM(AC6:AC493)</f>
        <v>1378.58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121</v>
      </c>
      <c r="D6" s="1">
        <v>304</v>
      </c>
      <c r="E6" s="1">
        <v>50</v>
      </c>
      <c r="F6" s="1">
        <v>371</v>
      </c>
      <c r="G6" s="6">
        <v>0.14000000000000001</v>
      </c>
      <c r="H6" s="1">
        <v>180</v>
      </c>
      <c r="I6" s="1">
        <v>9988421</v>
      </c>
      <c r="J6" s="1">
        <v>50</v>
      </c>
      <c r="K6" s="1">
        <f t="shared" ref="K6:K39" si="2">E6-J6</f>
        <v>0</v>
      </c>
      <c r="L6" s="1"/>
      <c r="M6" s="1"/>
      <c r="N6" s="1">
        <v>0</v>
      </c>
      <c r="O6" s="1">
        <f>E6/5</f>
        <v>10</v>
      </c>
      <c r="P6" s="5"/>
      <c r="Q6" s="5">
        <f>P6</f>
        <v>0</v>
      </c>
      <c r="R6" s="5"/>
      <c r="S6" s="1"/>
      <c r="T6" s="1">
        <f>(F6+N6+Q6)/O6</f>
        <v>37.1</v>
      </c>
      <c r="U6" s="1">
        <f>(F6+N6)/O6</f>
        <v>37.1</v>
      </c>
      <c r="V6" s="1">
        <v>13.6</v>
      </c>
      <c r="W6" s="1">
        <v>21.8</v>
      </c>
      <c r="X6" s="1">
        <v>9.8000000000000007</v>
      </c>
      <c r="Y6" s="1">
        <v>7.4</v>
      </c>
      <c r="Z6" s="1">
        <v>15</v>
      </c>
      <c r="AA6" s="1">
        <v>2.6</v>
      </c>
      <c r="AB6" s="23" t="s">
        <v>50</v>
      </c>
      <c r="AC6" s="1">
        <f>Q6*G6</f>
        <v>0</v>
      </c>
      <c r="AD6" s="1"/>
      <c r="AE6" s="1"/>
      <c r="AF6" s="1">
        <f>E6*3-F6-N6-P6</f>
        <v>-221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240</v>
      </c>
      <c r="D7" s="1">
        <v>208</v>
      </c>
      <c r="E7" s="1">
        <v>96</v>
      </c>
      <c r="F7" s="1">
        <v>347</v>
      </c>
      <c r="G7" s="6">
        <v>0.18</v>
      </c>
      <c r="H7" s="1">
        <v>270</v>
      </c>
      <c r="I7" s="1">
        <v>9988438</v>
      </c>
      <c r="J7" s="1">
        <v>96</v>
      </c>
      <c r="K7" s="1">
        <f t="shared" si="2"/>
        <v>0</v>
      </c>
      <c r="L7" s="1"/>
      <c r="M7" s="1"/>
      <c r="N7" s="1">
        <v>0</v>
      </c>
      <c r="O7" s="1">
        <f t="shared" ref="O7:O42" si="3">E7/5</f>
        <v>19.2</v>
      </c>
      <c r="P7" s="5">
        <f>20*O7-F7-N7</f>
        <v>37</v>
      </c>
      <c r="Q7" s="5">
        <v>50</v>
      </c>
      <c r="R7" s="5"/>
      <c r="S7" s="1"/>
      <c r="T7" s="1">
        <f t="shared" ref="T7:T17" si="4">(F7+N7+Q7)/O7</f>
        <v>20.677083333333336</v>
      </c>
      <c r="U7" s="1">
        <f t="shared" ref="U7:U39" si="5">(F7+N7)/O7</f>
        <v>18.072916666666668</v>
      </c>
      <c r="V7" s="1">
        <v>13.4</v>
      </c>
      <c r="W7" s="1">
        <v>23.2</v>
      </c>
      <c r="X7" s="1">
        <v>14.8</v>
      </c>
      <c r="Y7" s="1">
        <v>24.8</v>
      </c>
      <c r="Z7" s="1">
        <v>0.8</v>
      </c>
      <c r="AA7" s="1">
        <v>0</v>
      </c>
      <c r="AB7" s="1" t="s">
        <v>33</v>
      </c>
      <c r="AC7" s="1">
        <f t="shared" ref="AC7:AC17" si="6">Q7*G7</f>
        <v>9</v>
      </c>
      <c r="AD7" s="1"/>
      <c r="AE7" s="1"/>
      <c r="AF7" s="1">
        <f t="shared" ref="AF7:AF42" si="7">E7*3-F7-N7-P7</f>
        <v>-96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134</v>
      </c>
      <c r="D8" s="1">
        <v>32</v>
      </c>
      <c r="E8" s="1">
        <v>124</v>
      </c>
      <c r="F8" s="1">
        <v>41</v>
      </c>
      <c r="G8" s="6">
        <v>0.18</v>
      </c>
      <c r="H8" s="1">
        <v>270</v>
      </c>
      <c r="I8" s="1">
        <v>9988445</v>
      </c>
      <c r="J8" s="1">
        <v>125</v>
      </c>
      <c r="K8" s="1">
        <f t="shared" si="2"/>
        <v>-1</v>
      </c>
      <c r="L8" s="1"/>
      <c r="M8" s="1"/>
      <c r="N8" s="1">
        <v>180</v>
      </c>
      <c r="O8" s="1">
        <f t="shared" si="3"/>
        <v>24.8</v>
      </c>
      <c r="P8" s="5">
        <f>20*O8-F8-N8</f>
        <v>275</v>
      </c>
      <c r="Q8" s="5">
        <v>330</v>
      </c>
      <c r="R8" s="5"/>
      <c r="S8" s="1"/>
      <c r="T8" s="1">
        <f t="shared" si="4"/>
        <v>22.217741935483872</v>
      </c>
      <c r="U8" s="1">
        <f t="shared" si="5"/>
        <v>8.9112903225806441</v>
      </c>
      <c r="V8" s="1">
        <v>17.2</v>
      </c>
      <c r="W8" s="1">
        <v>8.8000000000000007</v>
      </c>
      <c r="X8" s="1">
        <v>11.2</v>
      </c>
      <c r="Y8" s="1">
        <v>22</v>
      </c>
      <c r="Z8" s="1">
        <v>13.6</v>
      </c>
      <c r="AA8" s="1">
        <v>2.4</v>
      </c>
      <c r="AB8" s="1"/>
      <c r="AC8" s="1">
        <f t="shared" si="6"/>
        <v>59.4</v>
      </c>
      <c r="AD8" s="1"/>
      <c r="AE8" s="1"/>
      <c r="AF8" s="1">
        <f t="shared" si="7"/>
        <v>-124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31</v>
      </c>
      <c r="C9" s="1">
        <v>272</v>
      </c>
      <c r="D9" s="1"/>
      <c r="E9" s="1">
        <v>35</v>
      </c>
      <c r="F9" s="1">
        <v>237</v>
      </c>
      <c r="G9" s="6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>
        <v>0</v>
      </c>
      <c r="O9" s="1">
        <f t="shared" si="3"/>
        <v>7</v>
      </c>
      <c r="P9" s="5"/>
      <c r="Q9" s="5">
        <f t="shared" ref="Q9:Q17" si="8">P9</f>
        <v>0</v>
      </c>
      <c r="R9" s="5"/>
      <c r="S9" s="1"/>
      <c r="T9" s="1">
        <f t="shared" si="4"/>
        <v>33.857142857142854</v>
      </c>
      <c r="U9" s="1">
        <f t="shared" si="5"/>
        <v>33.857142857142854</v>
      </c>
      <c r="V9" s="1">
        <v>3.4</v>
      </c>
      <c r="W9" s="1">
        <v>9.1999999999999993</v>
      </c>
      <c r="X9" s="1">
        <v>14</v>
      </c>
      <c r="Y9" s="1">
        <v>20.2</v>
      </c>
      <c r="Z9" s="1">
        <v>0</v>
      </c>
      <c r="AA9" s="1">
        <v>0</v>
      </c>
      <c r="AB9" s="23" t="s">
        <v>37</v>
      </c>
      <c r="AC9" s="1">
        <f t="shared" si="6"/>
        <v>0</v>
      </c>
      <c r="AD9" s="1"/>
      <c r="AE9" s="1"/>
      <c r="AF9" s="1">
        <f t="shared" si="7"/>
        <v>-132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31</v>
      </c>
      <c r="C10" s="1">
        <v>312</v>
      </c>
      <c r="D10" s="1"/>
      <c r="E10" s="1">
        <v>32</v>
      </c>
      <c r="F10" s="1">
        <v>280</v>
      </c>
      <c r="G10" s="6">
        <v>0.4</v>
      </c>
      <c r="H10" s="1">
        <v>270</v>
      </c>
      <c r="I10" s="1">
        <v>9988476</v>
      </c>
      <c r="J10" s="1">
        <v>32</v>
      </c>
      <c r="K10" s="1">
        <f t="shared" si="2"/>
        <v>0</v>
      </c>
      <c r="L10" s="1"/>
      <c r="M10" s="1"/>
      <c r="N10" s="1">
        <v>0</v>
      </c>
      <c r="O10" s="1">
        <f t="shared" si="3"/>
        <v>6.4</v>
      </c>
      <c r="P10" s="5"/>
      <c r="Q10" s="5">
        <f t="shared" si="8"/>
        <v>0</v>
      </c>
      <c r="R10" s="5"/>
      <c r="S10" s="1"/>
      <c r="T10" s="1">
        <f t="shared" si="4"/>
        <v>43.75</v>
      </c>
      <c r="U10" s="1">
        <f t="shared" si="5"/>
        <v>43.75</v>
      </c>
      <c r="V10" s="1">
        <v>2.8</v>
      </c>
      <c r="W10" s="1">
        <v>6.8</v>
      </c>
      <c r="X10" s="1">
        <v>11.6</v>
      </c>
      <c r="Y10" s="1">
        <v>22</v>
      </c>
      <c r="Z10" s="1">
        <v>0</v>
      </c>
      <c r="AA10" s="1">
        <v>0</v>
      </c>
      <c r="AB10" s="23" t="s">
        <v>37</v>
      </c>
      <c r="AC10" s="1">
        <f t="shared" si="6"/>
        <v>0</v>
      </c>
      <c r="AD10" s="1"/>
      <c r="AE10" s="1"/>
      <c r="AF10" s="1">
        <f t="shared" si="7"/>
        <v>-184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200.82</v>
      </c>
      <c r="D11" s="1">
        <v>1.506</v>
      </c>
      <c r="E11" s="1">
        <v>28.326000000000001</v>
      </c>
      <c r="F11" s="1">
        <v>174</v>
      </c>
      <c r="G11" s="6">
        <v>1</v>
      </c>
      <c r="H11" s="1">
        <v>150</v>
      </c>
      <c r="I11" s="1">
        <v>5037308</v>
      </c>
      <c r="J11" s="1">
        <v>30.1</v>
      </c>
      <c r="K11" s="1">
        <f t="shared" si="2"/>
        <v>-1.7740000000000009</v>
      </c>
      <c r="L11" s="1"/>
      <c r="M11" s="1"/>
      <c r="N11" s="1">
        <v>0</v>
      </c>
      <c r="O11" s="1">
        <f t="shared" si="3"/>
        <v>5.6652000000000005</v>
      </c>
      <c r="P11" s="5"/>
      <c r="Q11" s="5">
        <f t="shared" si="8"/>
        <v>0</v>
      </c>
      <c r="R11" s="5"/>
      <c r="S11" s="1"/>
      <c r="T11" s="1">
        <f t="shared" si="4"/>
        <v>30.713831815293368</v>
      </c>
      <c r="U11" s="1">
        <f t="shared" si="5"/>
        <v>30.713831815293368</v>
      </c>
      <c r="V11" s="1">
        <v>0</v>
      </c>
      <c r="W11" s="1">
        <v>9.1879999999999988</v>
      </c>
      <c r="X11" s="1">
        <v>1.8560000000000001</v>
      </c>
      <c r="Y11" s="1">
        <v>11.757999999999999</v>
      </c>
      <c r="Z11" s="1">
        <v>0</v>
      </c>
      <c r="AA11" s="1">
        <v>0</v>
      </c>
      <c r="AB11" s="23" t="s">
        <v>37</v>
      </c>
      <c r="AC11" s="1">
        <f t="shared" si="6"/>
        <v>0</v>
      </c>
      <c r="AD11" s="1"/>
      <c r="AE11" s="1"/>
      <c r="AF11" s="1">
        <f t="shared" si="7"/>
        <v>-89.021999999999991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31</v>
      </c>
      <c r="C12" s="1">
        <v>145</v>
      </c>
      <c r="D12" s="1">
        <v>6</v>
      </c>
      <c r="E12" s="1">
        <v>97</v>
      </c>
      <c r="F12" s="1">
        <v>50</v>
      </c>
      <c r="G12" s="6">
        <v>0.18</v>
      </c>
      <c r="H12" s="1">
        <v>150</v>
      </c>
      <c r="I12" s="1">
        <v>5034819</v>
      </c>
      <c r="J12" s="1">
        <v>117</v>
      </c>
      <c r="K12" s="1">
        <f t="shared" si="2"/>
        <v>-20</v>
      </c>
      <c r="L12" s="1"/>
      <c r="M12" s="1"/>
      <c r="N12" s="1">
        <v>399</v>
      </c>
      <c r="O12" s="1">
        <f t="shared" si="3"/>
        <v>19.399999999999999</v>
      </c>
      <c r="P12" s="5"/>
      <c r="Q12" s="5">
        <f t="shared" si="8"/>
        <v>0</v>
      </c>
      <c r="R12" s="5"/>
      <c r="S12" s="1"/>
      <c r="T12" s="1">
        <f t="shared" si="4"/>
        <v>23.14432989690722</v>
      </c>
      <c r="U12" s="1">
        <f t="shared" si="5"/>
        <v>23.14432989690722</v>
      </c>
      <c r="V12" s="1">
        <v>27.2</v>
      </c>
      <c r="W12" s="1">
        <v>11.2</v>
      </c>
      <c r="X12" s="1">
        <v>13.2</v>
      </c>
      <c r="Y12" s="1">
        <v>22.2</v>
      </c>
      <c r="Z12" s="1">
        <v>-0.2</v>
      </c>
      <c r="AA12" s="1">
        <v>8.1999999999999993</v>
      </c>
      <c r="AB12" s="1"/>
      <c r="AC12" s="1">
        <f t="shared" si="6"/>
        <v>0</v>
      </c>
      <c r="AD12" s="1"/>
      <c r="AE12" s="1"/>
      <c r="AF12" s="1">
        <f t="shared" si="7"/>
        <v>-158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95</v>
      </c>
      <c r="D13" s="1">
        <v>250</v>
      </c>
      <c r="E13" s="1">
        <v>142</v>
      </c>
      <c r="F13" s="1">
        <v>196</v>
      </c>
      <c r="G13" s="6">
        <v>0.1</v>
      </c>
      <c r="H13" s="1">
        <v>90</v>
      </c>
      <c r="I13" s="1">
        <v>8444163</v>
      </c>
      <c r="J13" s="1">
        <v>138</v>
      </c>
      <c r="K13" s="1">
        <f t="shared" si="2"/>
        <v>4</v>
      </c>
      <c r="L13" s="1"/>
      <c r="M13" s="1"/>
      <c r="N13" s="1">
        <v>220</v>
      </c>
      <c r="O13" s="1">
        <f t="shared" si="3"/>
        <v>28.4</v>
      </c>
      <c r="P13" s="5">
        <f t="shared" ref="P13:P16" si="9">20*O13-F13-N13</f>
        <v>152</v>
      </c>
      <c r="Q13" s="5">
        <v>200</v>
      </c>
      <c r="R13" s="5">
        <v>200</v>
      </c>
      <c r="S13" s="1"/>
      <c r="T13" s="1">
        <f t="shared" si="4"/>
        <v>21.690140845070424</v>
      </c>
      <c r="U13" s="1">
        <f t="shared" si="5"/>
        <v>14.647887323943662</v>
      </c>
      <c r="V13" s="1">
        <v>27</v>
      </c>
      <c r="W13" s="1">
        <v>23</v>
      </c>
      <c r="X13" s="1">
        <v>15.8</v>
      </c>
      <c r="Y13" s="1">
        <v>21.4</v>
      </c>
      <c r="Z13" s="1">
        <v>-1.2</v>
      </c>
      <c r="AA13" s="1">
        <v>17.8</v>
      </c>
      <c r="AB13" s="1"/>
      <c r="AC13" s="1">
        <f t="shared" si="6"/>
        <v>20</v>
      </c>
      <c r="AD13" s="1"/>
      <c r="AE13" s="1"/>
      <c r="AF13" s="1">
        <f t="shared" si="7"/>
        <v>-142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31</v>
      </c>
      <c r="C14" s="1">
        <v>844</v>
      </c>
      <c r="D14" s="1">
        <v>135.27000000000001</v>
      </c>
      <c r="E14" s="1">
        <v>252.27</v>
      </c>
      <c r="F14" s="1">
        <v>724</v>
      </c>
      <c r="G14" s="6">
        <v>0.18</v>
      </c>
      <c r="H14" s="1">
        <v>150</v>
      </c>
      <c r="I14" s="1">
        <v>5038411</v>
      </c>
      <c r="J14" s="1">
        <v>259.5</v>
      </c>
      <c r="K14" s="1">
        <f t="shared" si="2"/>
        <v>-7.2299999999999898</v>
      </c>
      <c r="L14" s="1"/>
      <c r="M14" s="1"/>
      <c r="N14" s="1">
        <v>96</v>
      </c>
      <c r="O14" s="1">
        <f t="shared" si="3"/>
        <v>50.454000000000001</v>
      </c>
      <c r="P14" s="5">
        <f t="shared" si="9"/>
        <v>189.08000000000004</v>
      </c>
      <c r="Q14" s="5">
        <v>270</v>
      </c>
      <c r="R14" s="5"/>
      <c r="S14" s="1"/>
      <c r="T14" s="1">
        <f t="shared" si="4"/>
        <v>21.603837158599912</v>
      </c>
      <c r="U14" s="1">
        <f t="shared" si="5"/>
        <v>16.252427954176081</v>
      </c>
      <c r="V14" s="1">
        <v>54</v>
      </c>
      <c r="W14" s="1">
        <v>56.6</v>
      </c>
      <c r="X14" s="1">
        <v>68.599999999999994</v>
      </c>
      <c r="Y14" s="1">
        <v>58.6</v>
      </c>
      <c r="Z14" s="1">
        <v>69.400000000000006</v>
      </c>
      <c r="AA14" s="1">
        <v>52.4</v>
      </c>
      <c r="AB14" s="1"/>
      <c r="AC14" s="1">
        <f t="shared" si="6"/>
        <v>48.6</v>
      </c>
      <c r="AD14" s="1"/>
      <c r="AE14" s="1"/>
      <c r="AF14" s="1">
        <f t="shared" si="7"/>
        <v>-252.26999999999998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31</v>
      </c>
      <c r="C15" s="1">
        <v>1010</v>
      </c>
      <c r="D15" s="1"/>
      <c r="E15" s="1">
        <v>296.43</v>
      </c>
      <c r="F15" s="1">
        <v>704</v>
      </c>
      <c r="G15" s="6">
        <v>0.18</v>
      </c>
      <c r="H15" s="1">
        <v>150</v>
      </c>
      <c r="I15" s="1">
        <v>5038459</v>
      </c>
      <c r="J15" s="1">
        <v>299.5</v>
      </c>
      <c r="K15" s="1">
        <f t="shared" si="2"/>
        <v>-3.0699999999999932</v>
      </c>
      <c r="L15" s="1"/>
      <c r="M15" s="1"/>
      <c r="N15" s="1">
        <v>290</v>
      </c>
      <c r="O15" s="1">
        <f t="shared" si="3"/>
        <v>59.286000000000001</v>
      </c>
      <c r="P15" s="5">
        <f t="shared" si="9"/>
        <v>191.72000000000003</v>
      </c>
      <c r="Q15" s="5">
        <v>300</v>
      </c>
      <c r="R15" s="5"/>
      <c r="S15" s="1"/>
      <c r="T15" s="1">
        <f t="shared" si="4"/>
        <v>21.826400836622472</v>
      </c>
      <c r="U15" s="1">
        <f t="shared" si="5"/>
        <v>16.766184259352965</v>
      </c>
      <c r="V15" s="1">
        <v>65</v>
      </c>
      <c r="W15" s="1">
        <v>60.2</v>
      </c>
      <c r="X15" s="1">
        <v>78.8</v>
      </c>
      <c r="Y15" s="1">
        <v>43.6</v>
      </c>
      <c r="Z15" s="1">
        <v>72</v>
      </c>
      <c r="AA15" s="1">
        <v>58.2</v>
      </c>
      <c r="AB15" s="1"/>
      <c r="AC15" s="1">
        <f t="shared" si="6"/>
        <v>54</v>
      </c>
      <c r="AD15" s="1"/>
      <c r="AE15" s="1"/>
      <c r="AF15" s="1">
        <f t="shared" si="7"/>
        <v>-296.43000000000006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46</v>
      </c>
      <c r="B16" s="1" t="s">
        <v>31</v>
      </c>
      <c r="C16" s="1">
        <v>1295</v>
      </c>
      <c r="D16" s="1"/>
      <c r="E16" s="1">
        <v>363</v>
      </c>
      <c r="F16" s="1">
        <v>907</v>
      </c>
      <c r="G16" s="6">
        <v>0.18</v>
      </c>
      <c r="H16" s="1">
        <v>150</v>
      </c>
      <c r="I16" s="1">
        <v>5038435</v>
      </c>
      <c r="J16" s="1">
        <v>367</v>
      </c>
      <c r="K16" s="1">
        <f t="shared" si="2"/>
        <v>-4</v>
      </c>
      <c r="L16" s="1"/>
      <c r="M16" s="1"/>
      <c r="N16" s="1">
        <v>100</v>
      </c>
      <c r="O16" s="1">
        <f t="shared" si="3"/>
        <v>72.599999999999994</v>
      </c>
      <c r="P16" s="5">
        <f t="shared" si="9"/>
        <v>445</v>
      </c>
      <c r="Q16" s="5">
        <v>570</v>
      </c>
      <c r="R16" s="5"/>
      <c r="S16" s="1"/>
      <c r="T16" s="1">
        <f t="shared" si="4"/>
        <v>21.721763085399452</v>
      </c>
      <c r="U16" s="1">
        <f t="shared" si="5"/>
        <v>13.870523415977962</v>
      </c>
      <c r="V16" s="1">
        <v>69.8</v>
      </c>
      <c r="W16" s="1">
        <v>72.599999999999994</v>
      </c>
      <c r="X16" s="1">
        <v>90.6</v>
      </c>
      <c r="Y16" s="1">
        <v>40.799999999999997</v>
      </c>
      <c r="Z16" s="1">
        <v>75.8</v>
      </c>
      <c r="AA16" s="1">
        <v>69.400000000000006</v>
      </c>
      <c r="AB16" s="1"/>
      <c r="AC16" s="1">
        <f t="shared" si="6"/>
        <v>102.6</v>
      </c>
      <c r="AD16" s="1"/>
      <c r="AE16" s="1"/>
      <c r="AF16" s="1">
        <f t="shared" si="7"/>
        <v>-363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47</v>
      </c>
      <c r="B17" s="9" t="s">
        <v>31</v>
      </c>
      <c r="C17" s="9">
        <v>521</v>
      </c>
      <c r="D17" s="9">
        <v>420</v>
      </c>
      <c r="E17" s="9">
        <v>147</v>
      </c>
      <c r="F17" s="10">
        <v>788</v>
      </c>
      <c r="G17" s="6">
        <v>0.18</v>
      </c>
      <c r="H17" s="1">
        <v>120</v>
      </c>
      <c r="I17" s="1">
        <v>5038398</v>
      </c>
      <c r="J17" s="1">
        <v>148</v>
      </c>
      <c r="K17" s="1">
        <f t="shared" si="2"/>
        <v>-1</v>
      </c>
      <c r="L17" s="1"/>
      <c r="M17" s="1"/>
      <c r="N17" s="1">
        <v>0</v>
      </c>
      <c r="O17" s="1">
        <f t="shared" si="3"/>
        <v>29.4</v>
      </c>
      <c r="P17" s="5"/>
      <c r="Q17" s="5">
        <f t="shared" si="8"/>
        <v>0</v>
      </c>
      <c r="R17" s="5"/>
      <c r="S17" s="1"/>
      <c r="T17" s="1">
        <f t="shared" si="4"/>
        <v>26.802721088435376</v>
      </c>
      <c r="U17" s="1">
        <f t="shared" si="5"/>
        <v>26.802721088435376</v>
      </c>
      <c r="V17" s="1">
        <v>24.2</v>
      </c>
      <c r="W17" s="1">
        <v>34.844000000000001</v>
      </c>
      <c r="X17" s="1">
        <v>31.2</v>
      </c>
      <c r="Y17" s="1">
        <v>27.8</v>
      </c>
      <c r="Z17" s="1">
        <v>0</v>
      </c>
      <c r="AA17" s="1">
        <v>0</v>
      </c>
      <c r="AB17" s="23" t="s">
        <v>50</v>
      </c>
      <c r="AC17" s="1">
        <f t="shared" si="6"/>
        <v>0</v>
      </c>
      <c r="AD17" s="1"/>
      <c r="AE17" s="1"/>
      <c r="AF17" s="1">
        <f t="shared" si="7"/>
        <v>-347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6" t="s">
        <v>56</v>
      </c>
      <c r="B18" s="17" t="s">
        <v>31</v>
      </c>
      <c r="C18" s="17">
        <v>39</v>
      </c>
      <c r="D18" s="17"/>
      <c r="E18" s="17">
        <v>22</v>
      </c>
      <c r="F18" s="18">
        <v>4</v>
      </c>
      <c r="G18" s="19">
        <v>0</v>
      </c>
      <c r="H18" s="20">
        <v>120</v>
      </c>
      <c r="I18" s="20" t="s">
        <v>57</v>
      </c>
      <c r="J18" s="20">
        <v>43</v>
      </c>
      <c r="K18" s="20">
        <f t="shared" ref="K18" si="10">E18-J18</f>
        <v>-21</v>
      </c>
      <c r="L18" s="20"/>
      <c r="M18" s="20"/>
      <c r="N18" s="20"/>
      <c r="O18" s="20">
        <f t="shared" si="3"/>
        <v>4.4000000000000004</v>
      </c>
      <c r="P18" s="21"/>
      <c r="Q18" s="21"/>
      <c r="R18" s="21"/>
      <c r="S18" s="20"/>
      <c r="T18" s="20">
        <f t="shared" ref="T18:T31" si="11">(F18+N18+P18)/O18</f>
        <v>0.90909090909090906</v>
      </c>
      <c r="U18" s="20">
        <f t="shared" si="5"/>
        <v>0.90909090909090906</v>
      </c>
      <c r="V18" s="20">
        <v>7.2</v>
      </c>
      <c r="W18" s="20">
        <v>17.399999999999999</v>
      </c>
      <c r="X18" s="20">
        <v>17.399999999999999</v>
      </c>
      <c r="Y18" s="20">
        <v>29.8</v>
      </c>
      <c r="Z18" s="20">
        <v>47</v>
      </c>
      <c r="AA18" s="20">
        <v>39.6</v>
      </c>
      <c r="AB18" s="20"/>
      <c r="AC18" s="20">
        <f t="shared" ref="AC18:AC31" si="12">P18*G18</f>
        <v>0</v>
      </c>
      <c r="AD18" s="1"/>
      <c r="AE18" s="1"/>
      <c r="AF18" s="1">
        <f t="shared" si="7"/>
        <v>62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41</v>
      </c>
      <c r="C19" s="1">
        <v>261.96800000000002</v>
      </c>
      <c r="D19" s="1"/>
      <c r="E19" s="1">
        <v>148.69200000000001</v>
      </c>
      <c r="F19" s="1">
        <v>113.276</v>
      </c>
      <c r="G19" s="6">
        <v>1</v>
      </c>
      <c r="H19" s="1">
        <v>150</v>
      </c>
      <c r="I19" s="1">
        <v>5038572</v>
      </c>
      <c r="J19" s="1">
        <v>150.03</v>
      </c>
      <c r="K19" s="1">
        <f t="shared" si="2"/>
        <v>-1.3379999999999939</v>
      </c>
      <c r="L19" s="1"/>
      <c r="M19" s="1"/>
      <c r="N19" s="1">
        <v>450</v>
      </c>
      <c r="O19" s="1">
        <f t="shared" si="3"/>
        <v>29.738400000000002</v>
      </c>
      <c r="P19" s="5">
        <f>20*O19-F19-N19</f>
        <v>31.492000000000019</v>
      </c>
      <c r="Q19" s="5">
        <v>90</v>
      </c>
      <c r="R19" s="5"/>
      <c r="S19" s="1"/>
      <c r="T19" s="1">
        <f t="shared" ref="T19:T27" si="13">(F19+N19+Q19)/O19</f>
        <v>21.96742259166599</v>
      </c>
      <c r="U19" s="1">
        <f t="shared" si="5"/>
        <v>18.94103246980335</v>
      </c>
      <c r="V19" s="1">
        <v>26.2364</v>
      </c>
      <c r="W19" s="1">
        <v>10.8696</v>
      </c>
      <c r="X19" s="1">
        <v>22.5472</v>
      </c>
      <c r="Y19" s="1">
        <v>25.7302</v>
      </c>
      <c r="Z19" s="1">
        <v>0</v>
      </c>
      <c r="AA19" s="1">
        <v>21.4572</v>
      </c>
      <c r="AB19" s="1"/>
      <c r="AC19" s="1">
        <f t="shared" ref="AC19:AC27" si="14">Q19*G19</f>
        <v>90</v>
      </c>
      <c r="AD19" s="1"/>
      <c r="AE19" s="1"/>
      <c r="AF19" s="1">
        <f t="shared" si="7"/>
        <v>-148.69200000000001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41</v>
      </c>
      <c r="C20" s="1">
        <v>755.01199999999994</v>
      </c>
      <c r="D20" s="1"/>
      <c r="E20" s="1">
        <v>126.898</v>
      </c>
      <c r="F20" s="1">
        <v>628.11400000000003</v>
      </c>
      <c r="G20" s="6">
        <v>1</v>
      </c>
      <c r="H20" s="1">
        <v>150</v>
      </c>
      <c r="I20" s="1">
        <v>5038596</v>
      </c>
      <c r="J20" s="1">
        <v>129.5</v>
      </c>
      <c r="K20" s="1">
        <f t="shared" si="2"/>
        <v>-2.6020000000000039</v>
      </c>
      <c r="L20" s="1"/>
      <c r="M20" s="1"/>
      <c r="N20" s="1">
        <v>0</v>
      </c>
      <c r="O20" s="1">
        <f t="shared" si="3"/>
        <v>25.3796</v>
      </c>
      <c r="P20" s="5"/>
      <c r="Q20" s="5">
        <f t="shared" ref="Q20:Q27" si="15">P20</f>
        <v>0</v>
      </c>
      <c r="R20" s="5"/>
      <c r="S20" s="1"/>
      <c r="T20" s="1">
        <f t="shared" si="13"/>
        <v>24.748774606376777</v>
      </c>
      <c r="U20" s="1">
        <f t="shared" si="5"/>
        <v>24.748774606376777</v>
      </c>
      <c r="V20" s="1">
        <v>19.6556</v>
      </c>
      <c r="W20" s="1">
        <v>24.1052</v>
      </c>
      <c r="X20" s="1">
        <v>19.6172</v>
      </c>
      <c r="Y20" s="1">
        <v>16.6236</v>
      </c>
      <c r="Z20" s="1">
        <v>48.743200000000002</v>
      </c>
      <c r="AA20" s="1">
        <v>22.006</v>
      </c>
      <c r="AB20" s="23" t="s">
        <v>50</v>
      </c>
      <c r="AC20" s="1">
        <f t="shared" si="14"/>
        <v>0</v>
      </c>
      <c r="AD20" s="1"/>
      <c r="AE20" s="1"/>
      <c r="AF20" s="1">
        <f t="shared" si="7"/>
        <v>-247.42000000000007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31</v>
      </c>
      <c r="C21" s="1">
        <v>332</v>
      </c>
      <c r="D21" s="1"/>
      <c r="E21" s="1">
        <v>39</v>
      </c>
      <c r="F21" s="1">
        <v>291</v>
      </c>
      <c r="G21" s="6">
        <v>0.2</v>
      </c>
      <c r="H21" s="1">
        <v>120</v>
      </c>
      <c r="I21" s="1">
        <v>99876550</v>
      </c>
      <c r="J21" s="1">
        <v>51</v>
      </c>
      <c r="K21" s="1">
        <f t="shared" si="2"/>
        <v>-12</v>
      </c>
      <c r="L21" s="1"/>
      <c r="M21" s="1"/>
      <c r="N21" s="1">
        <v>56</v>
      </c>
      <c r="O21" s="1">
        <f t="shared" si="3"/>
        <v>7.8</v>
      </c>
      <c r="P21" s="5"/>
      <c r="Q21" s="5">
        <f t="shared" si="15"/>
        <v>0</v>
      </c>
      <c r="R21" s="5"/>
      <c r="S21" s="1"/>
      <c r="T21" s="1">
        <f t="shared" si="13"/>
        <v>44.487179487179489</v>
      </c>
      <c r="U21" s="1">
        <f t="shared" si="5"/>
        <v>44.487179487179489</v>
      </c>
      <c r="V21" s="1">
        <v>19.399999999999999</v>
      </c>
      <c r="W21" s="1">
        <v>8.8000000000000007</v>
      </c>
      <c r="X21" s="1">
        <v>15.6</v>
      </c>
      <c r="Y21" s="1">
        <v>31.4</v>
      </c>
      <c r="Z21" s="1">
        <v>0</v>
      </c>
      <c r="AA21" s="1">
        <v>0</v>
      </c>
      <c r="AB21" s="23" t="s">
        <v>37</v>
      </c>
      <c r="AC21" s="1">
        <f t="shared" si="14"/>
        <v>0</v>
      </c>
      <c r="AD21" s="1"/>
      <c r="AE21" s="1"/>
      <c r="AF21" s="1">
        <f t="shared" si="7"/>
        <v>-230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501</v>
      </c>
      <c r="D22" s="1"/>
      <c r="E22" s="1">
        <v>117</v>
      </c>
      <c r="F22" s="1">
        <v>383</v>
      </c>
      <c r="G22" s="6">
        <v>0.2</v>
      </c>
      <c r="H22" s="1">
        <v>120</v>
      </c>
      <c r="I22" s="1">
        <v>99876543</v>
      </c>
      <c r="J22" s="1">
        <v>108</v>
      </c>
      <c r="K22" s="1">
        <f t="shared" si="2"/>
        <v>9</v>
      </c>
      <c r="L22" s="1"/>
      <c r="M22" s="1"/>
      <c r="N22" s="1">
        <v>0</v>
      </c>
      <c r="O22" s="1">
        <f t="shared" si="3"/>
        <v>23.4</v>
      </c>
      <c r="P22" s="5">
        <f t="shared" ref="P22:P26" si="16">20*O22-F22-N22</f>
        <v>85</v>
      </c>
      <c r="Q22" s="5">
        <v>130</v>
      </c>
      <c r="R22" s="5"/>
      <c r="S22" s="1"/>
      <c r="T22" s="1">
        <f t="shared" si="13"/>
        <v>21.923076923076923</v>
      </c>
      <c r="U22" s="1">
        <f t="shared" si="5"/>
        <v>16.36752136752137</v>
      </c>
      <c r="V22" s="1">
        <v>17.399999999999999</v>
      </c>
      <c r="W22" s="1">
        <v>9.4</v>
      </c>
      <c r="X22" s="1">
        <v>10.8</v>
      </c>
      <c r="Y22" s="1">
        <v>35</v>
      </c>
      <c r="Z22" s="1">
        <v>0</v>
      </c>
      <c r="AA22" s="1">
        <v>0</v>
      </c>
      <c r="AB22" s="1" t="s">
        <v>33</v>
      </c>
      <c r="AC22" s="1">
        <f t="shared" si="14"/>
        <v>26</v>
      </c>
      <c r="AD22" s="1"/>
      <c r="AE22" s="1"/>
      <c r="AF22" s="1">
        <f t="shared" si="7"/>
        <v>-117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41</v>
      </c>
      <c r="C23" s="1">
        <v>163.54900000000001</v>
      </c>
      <c r="D23" s="1">
        <v>947.16499999999996</v>
      </c>
      <c r="E23" s="1">
        <v>228.59100000000001</v>
      </c>
      <c r="F23" s="1">
        <v>882.12300000000005</v>
      </c>
      <c r="G23" s="6">
        <v>1</v>
      </c>
      <c r="H23" s="1">
        <v>120</v>
      </c>
      <c r="I23" s="1">
        <v>6159901</v>
      </c>
      <c r="J23" s="1">
        <v>257.5</v>
      </c>
      <c r="K23" s="1">
        <f t="shared" si="2"/>
        <v>-28.908999999999992</v>
      </c>
      <c r="L23" s="1"/>
      <c r="M23" s="1"/>
      <c r="N23" s="1">
        <v>0</v>
      </c>
      <c r="O23" s="1">
        <f t="shared" si="3"/>
        <v>45.718200000000003</v>
      </c>
      <c r="P23" s="5">
        <f t="shared" si="16"/>
        <v>32.240999999999985</v>
      </c>
      <c r="Q23" s="5">
        <v>120</v>
      </c>
      <c r="R23" s="5"/>
      <c r="S23" s="1"/>
      <c r="T23" s="1">
        <f t="shared" si="13"/>
        <v>21.919563762352848</v>
      </c>
      <c r="U23" s="1">
        <f t="shared" si="5"/>
        <v>19.294788508733941</v>
      </c>
      <c r="V23" s="1">
        <v>36.635599999999997</v>
      </c>
      <c r="W23" s="1">
        <v>61.918599999999998</v>
      </c>
      <c r="X23" s="1">
        <v>30.643000000000001</v>
      </c>
      <c r="Y23" s="1">
        <v>41.387999999999998</v>
      </c>
      <c r="Z23" s="1">
        <v>26.030799999999999</v>
      </c>
      <c r="AA23" s="1">
        <v>38.788200000000003</v>
      </c>
      <c r="AB23" s="1"/>
      <c r="AC23" s="1">
        <f t="shared" si="14"/>
        <v>120</v>
      </c>
      <c r="AD23" s="1"/>
      <c r="AE23" s="1"/>
      <c r="AF23" s="1">
        <f t="shared" si="7"/>
        <v>-228.59100000000001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41</v>
      </c>
      <c r="C24" s="1">
        <v>60.503999999999998</v>
      </c>
      <c r="D24" s="1">
        <v>99.185000000000002</v>
      </c>
      <c r="E24" s="1">
        <v>37.078000000000003</v>
      </c>
      <c r="F24" s="1">
        <v>122.611</v>
      </c>
      <c r="G24" s="6">
        <v>1</v>
      </c>
      <c r="H24" s="1">
        <v>120</v>
      </c>
      <c r="I24" s="1">
        <v>6159949</v>
      </c>
      <c r="J24" s="1">
        <v>45.5</v>
      </c>
      <c r="K24" s="1">
        <f t="shared" si="2"/>
        <v>-8.421999999999997</v>
      </c>
      <c r="L24" s="1"/>
      <c r="M24" s="1"/>
      <c r="N24" s="1">
        <v>0</v>
      </c>
      <c r="O24" s="1">
        <f t="shared" si="3"/>
        <v>7.4156000000000004</v>
      </c>
      <c r="P24" s="5">
        <f t="shared" si="16"/>
        <v>25.701000000000008</v>
      </c>
      <c r="Q24" s="5">
        <v>40</v>
      </c>
      <c r="R24" s="5"/>
      <c r="S24" s="1"/>
      <c r="T24" s="1">
        <f t="shared" si="13"/>
        <v>21.928232374993254</v>
      </c>
      <c r="U24" s="1">
        <f t="shared" si="5"/>
        <v>16.534198176816442</v>
      </c>
      <c r="V24" s="1">
        <v>0</v>
      </c>
      <c r="W24" s="1">
        <v>-0.61360000000000003</v>
      </c>
      <c r="X24" s="1">
        <v>-1.2212000000000001</v>
      </c>
      <c r="Y24" s="1">
        <v>0</v>
      </c>
      <c r="Z24" s="1">
        <v>0</v>
      </c>
      <c r="AA24" s="1">
        <v>2.5324</v>
      </c>
      <c r="AB24" s="1"/>
      <c r="AC24" s="1">
        <f t="shared" si="14"/>
        <v>40</v>
      </c>
      <c r="AD24" s="1"/>
      <c r="AE24" s="1"/>
      <c r="AF24" s="1">
        <f t="shared" si="7"/>
        <v>-37.078000000000003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31</v>
      </c>
      <c r="C25" s="1">
        <v>142</v>
      </c>
      <c r="D25" s="1">
        <v>394</v>
      </c>
      <c r="E25" s="1">
        <v>135</v>
      </c>
      <c r="F25" s="1">
        <v>399</v>
      </c>
      <c r="G25" s="6">
        <v>0.1</v>
      </c>
      <c r="H25" s="1">
        <v>60</v>
      </c>
      <c r="I25" s="1">
        <v>8444170</v>
      </c>
      <c r="J25" s="1">
        <v>133</v>
      </c>
      <c r="K25" s="1">
        <f t="shared" si="2"/>
        <v>2</v>
      </c>
      <c r="L25" s="1"/>
      <c r="M25" s="1"/>
      <c r="N25" s="1">
        <v>178</v>
      </c>
      <c r="O25" s="1">
        <f t="shared" si="3"/>
        <v>27</v>
      </c>
      <c r="P25" s="5"/>
      <c r="Q25" s="5">
        <v>50</v>
      </c>
      <c r="R25" s="5">
        <v>200</v>
      </c>
      <c r="S25" s="1"/>
      <c r="T25" s="1">
        <f t="shared" si="13"/>
        <v>23.222222222222221</v>
      </c>
      <c r="U25" s="1">
        <f t="shared" si="5"/>
        <v>21.37037037037037</v>
      </c>
      <c r="V25" s="1">
        <v>36</v>
      </c>
      <c r="W25" s="1">
        <v>33.6</v>
      </c>
      <c r="X25" s="1">
        <v>8.4</v>
      </c>
      <c r="Y25" s="1">
        <v>28.2</v>
      </c>
      <c r="Z25" s="1">
        <v>0</v>
      </c>
      <c r="AA25" s="1">
        <v>0</v>
      </c>
      <c r="AB25" s="1" t="s">
        <v>33</v>
      </c>
      <c r="AC25" s="1">
        <f t="shared" si="14"/>
        <v>5</v>
      </c>
      <c r="AD25" s="1"/>
      <c r="AE25" s="1"/>
      <c r="AF25" s="1">
        <f t="shared" si="7"/>
        <v>-172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" t="s">
        <v>62</v>
      </c>
      <c r="B26" s="1" t="s">
        <v>31</v>
      </c>
      <c r="C26" s="1">
        <v>127</v>
      </c>
      <c r="D26" s="1"/>
      <c r="E26" s="1">
        <v>93</v>
      </c>
      <c r="F26" s="1">
        <v>34</v>
      </c>
      <c r="G26" s="6">
        <v>0.14000000000000001</v>
      </c>
      <c r="H26" s="1">
        <v>180</v>
      </c>
      <c r="I26" s="1">
        <v>9988391</v>
      </c>
      <c r="J26" s="1">
        <v>93</v>
      </c>
      <c r="K26" s="1">
        <f t="shared" si="2"/>
        <v>0</v>
      </c>
      <c r="L26" s="1"/>
      <c r="M26" s="1"/>
      <c r="N26" s="1">
        <v>0</v>
      </c>
      <c r="O26" s="1">
        <f t="shared" si="3"/>
        <v>18.600000000000001</v>
      </c>
      <c r="P26" s="5">
        <f t="shared" si="16"/>
        <v>338</v>
      </c>
      <c r="Q26" s="5">
        <v>370</v>
      </c>
      <c r="R26" s="5"/>
      <c r="S26" s="1"/>
      <c r="T26" s="1">
        <f t="shared" si="13"/>
        <v>21.72043010752688</v>
      </c>
      <c r="U26" s="1">
        <f t="shared" si="5"/>
        <v>1.8279569892473118</v>
      </c>
      <c r="V26" s="1">
        <v>2.8</v>
      </c>
      <c r="W26" s="1">
        <v>-0.6</v>
      </c>
      <c r="X26" s="1">
        <v>-0.4</v>
      </c>
      <c r="Y26" s="1">
        <v>10.8</v>
      </c>
      <c r="Z26" s="1">
        <v>26.4</v>
      </c>
      <c r="AA26" s="1">
        <v>18.600000000000001</v>
      </c>
      <c r="AB26" s="1"/>
      <c r="AC26" s="1">
        <f t="shared" si="14"/>
        <v>51.800000000000004</v>
      </c>
      <c r="AD26" s="1"/>
      <c r="AE26" s="1"/>
      <c r="AF26" s="1">
        <f t="shared" si="7"/>
        <v>-93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63</v>
      </c>
      <c r="B27" s="9" t="s">
        <v>31</v>
      </c>
      <c r="C27" s="9"/>
      <c r="D27" s="9">
        <v>215</v>
      </c>
      <c r="E27" s="9">
        <v>14</v>
      </c>
      <c r="F27" s="10">
        <v>201</v>
      </c>
      <c r="G27" s="6">
        <v>0.18</v>
      </c>
      <c r="H27" s="1">
        <v>120</v>
      </c>
      <c r="I27" s="1">
        <v>9988681</v>
      </c>
      <c r="J27" s="1">
        <v>14</v>
      </c>
      <c r="K27" s="1">
        <f t="shared" si="2"/>
        <v>0</v>
      </c>
      <c r="L27" s="1"/>
      <c r="M27" s="1"/>
      <c r="N27" s="1"/>
      <c r="O27" s="1">
        <f t="shared" si="3"/>
        <v>2.8</v>
      </c>
      <c r="P27" s="5">
        <f>20*(O27+O28)-N27-N28-F27-F28</f>
        <v>450.99999999999989</v>
      </c>
      <c r="Q27" s="5">
        <f t="shared" si="15"/>
        <v>450.99999999999989</v>
      </c>
      <c r="R27" s="5"/>
      <c r="S27" s="1"/>
      <c r="T27" s="1">
        <f t="shared" si="13"/>
        <v>232.85714285714283</v>
      </c>
      <c r="U27" s="1">
        <f t="shared" si="5"/>
        <v>71.785714285714292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14"/>
        <v>81.179999999999978</v>
      </c>
      <c r="AD27" s="1"/>
      <c r="AE27" s="1"/>
      <c r="AF27" s="1">
        <f t="shared" si="7"/>
        <v>-609.99999999999989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6" t="s">
        <v>59</v>
      </c>
      <c r="B28" s="17" t="s">
        <v>31</v>
      </c>
      <c r="C28" s="17">
        <v>364</v>
      </c>
      <c r="D28" s="17"/>
      <c r="E28" s="17">
        <v>217</v>
      </c>
      <c r="F28" s="18">
        <v>146</v>
      </c>
      <c r="G28" s="19">
        <v>0</v>
      </c>
      <c r="H28" s="20">
        <v>120</v>
      </c>
      <c r="I28" s="22" t="s">
        <v>57</v>
      </c>
      <c r="J28" s="20">
        <v>218</v>
      </c>
      <c r="K28" s="20">
        <f t="shared" ref="K28" si="17">E28-J28</f>
        <v>-1</v>
      </c>
      <c r="L28" s="20"/>
      <c r="M28" s="20"/>
      <c r="N28" s="20">
        <v>126</v>
      </c>
      <c r="O28" s="20">
        <f t="shared" si="3"/>
        <v>43.4</v>
      </c>
      <c r="P28" s="21"/>
      <c r="Q28" s="21"/>
      <c r="R28" s="21"/>
      <c r="S28" s="20"/>
      <c r="T28" s="20">
        <f t="shared" si="11"/>
        <v>6.2672811059907838</v>
      </c>
      <c r="U28" s="20">
        <f t="shared" si="5"/>
        <v>6.2672811059907838</v>
      </c>
      <c r="V28" s="20">
        <v>37</v>
      </c>
      <c r="W28" s="20">
        <v>38.200000000000003</v>
      </c>
      <c r="X28" s="20">
        <v>34.6</v>
      </c>
      <c r="Y28" s="20">
        <v>44</v>
      </c>
      <c r="Z28" s="20">
        <v>49.8</v>
      </c>
      <c r="AA28" s="20">
        <v>40</v>
      </c>
      <c r="AB28" s="20" t="s">
        <v>60</v>
      </c>
      <c r="AC28" s="20">
        <f t="shared" si="12"/>
        <v>0</v>
      </c>
      <c r="AD28" s="1"/>
      <c r="AE28" s="1"/>
      <c r="AF28" s="1">
        <f t="shared" si="7"/>
        <v>379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64</v>
      </c>
      <c r="B29" s="1" t="s">
        <v>41</v>
      </c>
      <c r="C29" s="1"/>
      <c r="D29" s="1">
        <v>235.114</v>
      </c>
      <c r="E29" s="1">
        <v>19.79</v>
      </c>
      <c r="F29" s="1">
        <v>215.32400000000001</v>
      </c>
      <c r="G29" s="6">
        <v>1</v>
      </c>
      <c r="H29" s="1">
        <v>120</v>
      </c>
      <c r="I29" s="1">
        <v>8785228</v>
      </c>
      <c r="J29" s="1">
        <v>19.399999999999999</v>
      </c>
      <c r="K29" s="1">
        <f t="shared" si="2"/>
        <v>0.39000000000000057</v>
      </c>
      <c r="L29" s="1"/>
      <c r="M29" s="1"/>
      <c r="N29" s="1">
        <v>0</v>
      </c>
      <c r="O29" s="1">
        <f t="shared" si="3"/>
        <v>3.9579999999999997</v>
      </c>
      <c r="P29" s="5"/>
      <c r="Q29" s="5">
        <f t="shared" ref="Q29" si="18">P29</f>
        <v>0</v>
      </c>
      <c r="R29" s="5"/>
      <c r="S29" s="1"/>
      <c r="T29" s="1">
        <f t="shared" ref="T29:T30" si="19">(F29+N29+Q29)/O29</f>
        <v>54.402223345123808</v>
      </c>
      <c r="U29" s="1">
        <f t="shared" si="5"/>
        <v>54.402223345123808</v>
      </c>
      <c r="V29" s="1">
        <v>0</v>
      </c>
      <c r="W29" s="1">
        <v>-0.7056</v>
      </c>
      <c r="X29" s="1">
        <v>0</v>
      </c>
      <c r="Y29" s="1">
        <v>10.398</v>
      </c>
      <c r="Z29" s="1">
        <v>0</v>
      </c>
      <c r="AA29" s="1">
        <v>0</v>
      </c>
      <c r="AB29" s="11" t="s">
        <v>74</v>
      </c>
      <c r="AC29" s="1">
        <f t="shared" ref="AC29:AC30" si="20">Q29*G29</f>
        <v>0</v>
      </c>
      <c r="AD29" s="1"/>
      <c r="AE29" s="1"/>
      <c r="AF29" s="1">
        <f t="shared" si="7"/>
        <v>-155.95400000000001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65</v>
      </c>
      <c r="B30" s="9" t="s">
        <v>41</v>
      </c>
      <c r="C30" s="9"/>
      <c r="D30" s="9"/>
      <c r="E30" s="9"/>
      <c r="F30" s="10"/>
      <c r="G30" s="6">
        <v>1</v>
      </c>
      <c r="H30" s="1">
        <v>120</v>
      </c>
      <c r="I30" s="1">
        <v>5038558</v>
      </c>
      <c r="J30" s="1"/>
      <c r="K30" s="1">
        <f t="shared" si="2"/>
        <v>0</v>
      </c>
      <c r="L30" s="1"/>
      <c r="M30" s="1"/>
      <c r="N30" s="1">
        <v>200</v>
      </c>
      <c r="O30" s="1">
        <f t="shared" si="3"/>
        <v>0</v>
      </c>
      <c r="P30" s="5">
        <f>20*(O30+O31)-N30-N31-F30-F31</f>
        <v>168.63899999999998</v>
      </c>
      <c r="Q30" s="5">
        <v>250</v>
      </c>
      <c r="R30" s="5">
        <v>250</v>
      </c>
      <c r="S30" s="1"/>
      <c r="T30" s="1" t="e">
        <f t="shared" si="19"/>
        <v>#DIV/0!</v>
      </c>
      <c r="U30" s="1" t="e">
        <f t="shared" si="5"/>
        <v>#DIV/0!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25.163599999999999</v>
      </c>
      <c r="AB30" s="1"/>
      <c r="AC30" s="1">
        <f t="shared" si="20"/>
        <v>250</v>
      </c>
      <c r="AD30" s="1"/>
      <c r="AE30" s="1"/>
      <c r="AF30" s="1">
        <f t="shared" si="7"/>
        <v>-368.63900000000001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16" t="s">
        <v>51</v>
      </c>
      <c r="B31" s="17" t="s">
        <v>41</v>
      </c>
      <c r="C31" s="17">
        <v>313.64499999999998</v>
      </c>
      <c r="D31" s="17">
        <v>43.38</v>
      </c>
      <c r="E31" s="17">
        <v>145.124</v>
      </c>
      <c r="F31" s="18">
        <v>211.857</v>
      </c>
      <c r="G31" s="19">
        <v>0</v>
      </c>
      <c r="H31" s="20" t="e">
        <v>#N/A</v>
      </c>
      <c r="I31" s="20" t="s">
        <v>52</v>
      </c>
      <c r="J31" s="20">
        <v>152.79</v>
      </c>
      <c r="K31" s="20">
        <f t="shared" ref="K31" si="21">E31-J31</f>
        <v>-7.6659999999999968</v>
      </c>
      <c r="L31" s="20"/>
      <c r="M31" s="20"/>
      <c r="N31" s="20"/>
      <c r="O31" s="20">
        <f t="shared" si="3"/>
        <v>29.024799999999999</v>
      </c>
      <c r="P31" s="21"/>
      <c r="Q31" s="21"/>
      <c r="R31" s="21"/>
      <c r="S31" s="20"/>
      <c r="T31" s="20">
        <f t="shared" si="11"/>
        <v>7.2991717427854805</v>
      </c>
      <c r="U31" s="20">
        <f t="shared" si="5"/>
        <v>7.2991717427854805</v>
      </c>
      <c r="V31" s="20">
        <v>22.405000000000001</v>
      </c>
      <c r="W31" s="20">
        <v>22.897200000000002</v>
      </c>
      <c r="X31" s="20">
        <v>27.783200000000001</v>
      </c>
      <c r="Y31" s="20">
        <v>26.8096</v>
      </c>
      <c r="Z31" s="20">
        <v>0</v>
      </c>
      <c r="AA31" s="20">
        <v>0</v>
      </c>
      <c r="AB31" s="20"/>
      <c r="AC31" s="20">
        <f t="shared" si="12"/>
        <v>0</v>
      </c>
      <c r="AD31" s="1"/>
      <c r="AE31" s="1"/>
      <c r="AF31" s="1">
        <f t="shared" si="7"/>
        <v>223.51499999999996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41</v>
      </c>
      <c r="C32" s="1"/>
      <c r="D32" s="1"/>
      <c r="E32" s="1"/>
      <c r="F32" s="1"/>
      <c r="G32" s="6">
        <v>1</v>
      </c>
      <c r="H32" s="1">
        <v>120</v>
      </c>
      <c r="I32" s="1">
        <v>8785198</v>
      </c>
      <c r="J32" s="1"/>
      <c r="K32" s="1">
        <f t="shared" si="2"/>
        <v>0</v>
      </c>
      <c r="L32" s="1"/>
      <c r="M32" s="1"/>
      <c r="N32" s="1">
        <v>0</v>
      </c>
      <c r="O32" s="1">
        <f t="shared" si="3"/>
        <v>0</v>
      </c>
      <c r="P32" s="5">
        <v>300</v>
      </c>
      <c r="Q32" s="5">
        <f t="shared" ref="Q32:Q39" si="22">P32</f>
        <v>300</v>
      </c>
      <c r="R32" s="5"/>
      <c r="S32" s="1"/>
      <c r="T32" s="1" t="e">
        <f t="shared" ref="T32:T39" si="23">(F32+N32+Q32)/O32</f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9.5680000000000014</v>
      </c>
      <c r="Z32" s="1">
        <v>0</v>
      </c>
      <c r="AA32" s="1">
        <v>0</v>
      </c>
      <c r="AB32" s="11" t="s">
        <v>74</v>
      </c>
      <c r="AC32" s="1">
        <f t="shared" ref="AC32:AC39" si="24">Q32*G32</f>
        <v>300</v>
      </c>
      <c r="AD32" s="1"/>
      <c r="AE32" s="1"/>
      <c r="AF32" s="1">
        <f t="shared" si="7"/>
        <v>-300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41</v>
      </c>
      <c r="C33" s="1">
        <v>265.88600000000002</v>
      </c>
      <c r="D33" s="1">
        <v>1.784</v>
      </c>
      <c r="E33" s="1">
        <v>62.67</v>
      </c>
      <c r="F33" s="1">
        <v>205</v>
      </c>
      <c r="G33" s="6">
        <v>1</v>
      </c>
      <c r="H33" s="1">
        <v>180</v>
      </c>
      <c r="I33" s="1">
        <v>8785259</v>
      </c>
      <c r="J33" s="1">
        <v>53.4</v>
      </c>
      <c r="K33" s="1">
        <f t="shared" si="2"/>
        <v>9.2700000000000031</v>
      </c>
      <c r="L33" s="1"/>
      <c r="M33" s="1"/>
      <c r="N33" s="1">
        <v>0</v>
      </c>
      <c r="O33" s="1">
        <f t="shared" si="3"/>
        <v>12.534000000000001</v>
      </c>
      <c r="P33" s="5">
        <f>20*O33-F33-N33</f>
        <v>45.680000000000007</v>
      </c>
      <c r="Q33" s="5">
        <v>70</v>
      </c>
      <c r="R33" s="5"/>
      <c r="S33" s="1"/>
      <c r="T33" s="1">
        <f t="shared" si="23"/>
        <v>21.940322323280675</v>
      </c>
      <c r="U33" s="1">
        <f t="shared" si="5"/>
        <v>16.355513004627412</v>
      </c>
      <c r="V33" s="1">
        <v>10.3964</v>
      </c>
      <c r="W33" s="1">
        <v>8.7650000000000006</v>
      </c>
      <c r="X33" s="1">
        <v>17.127400000000002</v>
      </c>
      <c r="Y33" s="1">
        <v>17.759599999999999</v>
      </c>
      <c r="Z33" s="1">
        <v>0</v>
      </c>
      <c r="AA33" s="1">
        <v>0</v>
      </c>
      <c r="AB33" s="1"/>
      <c r="AC33" s="1">
        <f t="shared" si="24"/>
        <v>70</v>
      </c>
      <c r="AD33" s="1"/>
      <c r="AE33" s="1"/>
      <c r="AF33" s="1">
        <f t="shared" si="7"/>
        <v>-62.670000000000016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554</v>
      </c>
      <c r="D34" s="1">
        <v>876</v>
      </c>
      <c r="E34" s="1">
        <v>355</v>
      </c>
      <c r="F34" s="1">
        <v>1070</v>
      </c>
      <c r="G34" s="6">
        <v>0.1</v>
      </c>
      <c r="H34" s="1">
        <v>60</v>
      </c>
      <c r="I34" s="1">
        <v>8444187</v>
      </c>
      <c r="J34" s="1">
        <v>359</v>
      </c>
      <c r="K34" s="1">
        <f t="shared" si="2"/>
        <v>-4</v>
      </c>
      <c r="L34" s="1"/>
      <c r="M34" s="1"/>
      <c r="N34" s="1">
        <v>116</v>
      </c>
      <c r="O34" s="1">
        <f t="shared" si="3"/>
        <v>71</v>
      </c>
      <c r="P34" s="5">
        <f t="shared" ref="P34:P36" si="25">20*O34-F34-N34</f>
        <v>234</v>
      </c>
      <c r="Q34" s="5">
        <v>370</v>
      </c>
      <c r="R34" s="5"/>
      <c r="S34" s="1"/>
      <c r="T34" s="1">
        <f t="shared" si="23"/>
        <v>21.91549295774648</v>
      </c>
      <c r="U34" s="1">
        <f t="shared" si="5"/>
        <v>16.704225352112676</v>
      </c>
      <c r="V34" s="1">
        <v>76</v>
      </c>
      <c r="W34" s="1">
        <v>84</v>
      </c>
      <c r="X34" s="1">
        <v>28</v>
      </c>
      <c r="Y34" s="1">
        <v>28.8</v>
      </c>
      <c r="Z34" s="1">
        <v>90.2</v>
      </c>
      <c r="AA34" s="1">
        <v>2</v>
      </c>
      <c r="AB34" s="1"/>
      <c r="AC34" s="1">
        <f t="shared" si="24"/>
        <v>37</v>
      </c>
      <c r="AD34" s="1"/>
      <c r="AE34" s="1"/>
      <c r="AF34" s="1">
        <f t="shared" si="7"/>
        <v>-355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31</v>
      </c>
      <c r="C35" s="1">
        <v>573</v>
      </c>
      <c r="D35" s="1">
        <v>3</v>
      </c>
      <c r="E35" s="1">
        <v>186</v>
      </c>
      <c r="F35" s="1">
        <v>390</v>
      </c>
      <c r="G35" s="6">
        <v>0.1</v>
      </c>
      <c r="H35" s="1">
        <v>90</v>
      </c>
      <c r="I35" s="1">
        <v>8444194</v>
      </c>
      <c r="J35" s="1">
        <v>184</v>
      </c>
      <c r="K35" s="1">
        <f t="shared" si="2"/>
        <v>2</v>
      </c>
      <c r="L35" s="1"/>
      <c r="M35" s="1"/>
      <c r="N35" s="1">
        <v>451</v>
      </c>
      <c r="O35" s="1">
        <f t="shared" si="3"/>
        <v>37.200000000000003</v>
      </c>
      <c r="P35" s="5"/>
      <c r="Q35" s="5">
        <f t="shared" si="22"/>
        <v>0</v>
      </c>
      <c r="R35" s="5"/>
      <c r="S35" s="1"/>
      <c r="T35" s="1">
        <f t="shared" si="23"/>
        <v>22.607526881720428</v>
      </c>
      <c r="U35" s="1">
        <f t="shared" si="5"/>
        <v>22.607526881720428</v>
      </c>
      <c r="V35" s="1">
        <v>51.2</v>
      </c>
      <c r="W35" s="1">
        <v>14.6</v>
      </c>
      <c r="X35" s="1">
        <v>32</v>
      </c>
      <c r="Y35" s="1">
        <v>56.8</v>
      </c>
      <c r="Z35" s="1">
        <v>0</v>
      </c>
      <c r="AA35" s="1">
        <v>0</v>
      </c>
      <c r="AB35" s="1" t="s">
        <v>33</v>
      </c>
      <c r="AC35" s="1">
        <f t="shared" si="24"/>
        <v>0</v>
      </c>
      <c r="AD35" s="1"/>
      <c r="AE35" s="1"/>
      <c r="AF35" s="1">
        <f t="shared" si="7"/>
        <v>-283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31</v>
      </c>
      <c r="C36" s="1">
        <v>227</v>
      </c>
      <c r="D36" s="1">
        <v>216</v>
      </c>
      <c r="E36" s="1">
        <v>95</v>
      </c>
      <c r="F36" s="1">
        <v>348</v>
      </c>
      <c r="G36" s="6">
        <v>0.2</v>
      </c>
      <c r="H36" s="1">
        <v>120</v>
      </c>
      <c r="I36" s="1">
        <v>783798</v>
      </c>
      <c r="J36" s="1">
        <v>97</v>
      </c>
      <c r="K36" s="1">
        <f t="shared" si="2"/>
        <v>-2</v>
      </c>
      <c r="L36" s="1"/>
      <c r="M36" s="1"/>
      <c r="N36" s="1">
        <v>0</v>
      </c>
      <c r="O36" s="1">
        <f t="shared" si="3"/>
        <v>19</v>
      </c>
      <c r="P36" s="5">
        <f t="shared" si="25"/>
        <v>32</v>
      </c>
      <c r="Q36" s="5">
        <v>70</v>
      </c>
      <c r="R36" s="5"/>
      <c r="S36" s="1"/>
      <c r="T36" s="1">
        <f t="shared" si="23"/>
        <v>22</v>
      </c>
      <c r="U36" s="1">
        <f t="shared" si="5"/>
        <v>18.315789473684209</v>
      </c>
      <c r="V36" s="1">
        <v>20.399999999999999</v>
      </c>
      <c r="W36" s="1">
        <v>24.4</v>
      </c>
      <c r="X36" s="1">
        <v>21.4</v>
      </c>
      <c r="Y36" s="1">
        <v>28.8</v>
      </c>
      <c r="Z36" s="1">
        <v>0</v>
      </c>
      <c r="AA36" s="1">
        <v>0</v>
      </c>
      <c r="AB36" s="1"/>
      <c r="AC36" s="1">
        <f t="shared" si="24"/>
        <v>14</v>
      </c>
      <c r="AD36" s="1"/>
      <c r="AE36" s="1"/>
      <c r="AF36" s="1">
        <f t="shared" si="7"/>
        <v>-95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41</v>
      </c>
      <c r="C37" s="1">
        <v>1111.356</v>
      </c>
      <c r="D37" s="1">
        <v>25.443999999999999</v>
      </c>
      <c r="E37" s="1">
        <v>92.8</v>
      </c>
      <c r="F37" s="1">
        <v>1044</v>
      </c>
      <c r="G37" s="6">
        <v>1</v>
      </c>
      <c r="H37" s="1">
        <v>120</v>
      </c>
      <c r="I37" s="1">
        <v>783811</v>
      </c>
      <c r="J37" s="1">
        <v>94.6</v>
      </c>
      <c r="K37" s="1">
        <f t="shared" si="2"/>
        <v>-1.7999999999999972</v>
      </c>
      <c r="L37" s="1"/>
      <c r="M37" s="1"/>
      <c r="N37" s="1">
        <v>0</v>
      </c>
      <c r="O37" s="1">
        <f t="shared" si="3"/>
        <v>18.559999999999999</v>
      </c>
      <c r="P37" s="5"/>
      <c r="Q37" s="5">
        <f t="shared" si="22"/>
        <v>0</v>
      </c>
      <c r="R37" s="5"/>
      <c r="S37" s="1"/>
      <c r="T37" s="1">
        <f t="shared" si="23"/>
        <v>56.250000000000007</v>
      </c>
      <c r="U37" s="1">
        <f t="shared" si="5"/>
        <v>56.250000000000007</v>
      </c>
      <c r="V37" s="1">
        <v>12.912800000000001</v>
      </c>
      <c r="W37" s="1">
        <v>12.575200000000001</v>
      </c>
      <c r="X37" s="1">
        <v>11.744</v>
      </c>
      <c r="Y37" s="1">
        <v>14.43</v>
      </c>
      <c r="Z37" s="1">
        <v>55.058799999999998</v>
      </c>
      <c r="AA37" s="1">
        <v>4.2776000000000014</v>
      </c>
      <c r="AB37" s="23" t="s">
        <v>50</v>
      </c>
      <c r="AC37" s="1">
        <f t="shared" si="24"/>
        <v>0</v>
      </c>
      <c r="AD37" s="1"/>
      <c r="AE37" s="1"/>
      <c r="AF37" s="1">
        <f t="shared" si="7"/>
        <v>-765.6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31</v>
      </c>
      <c r="C38" s="1">
        <v>244</v>
      </c>
      <c r="D38" s="1">
        <v>4</v>
      </c>
      <c r="E38" s="1">
        <v>80</v>
      </c>
      <c r="F38" s="1">
        <v>168</v>
      </c>
      <c r="G38" s="6">
        <v>0.2</v>
      </c>
      <c r="H38" s="1">
        <v>120</v>
      </c>
      <c r="I38" s="1">
        <v>783804</v>
      </c>
      <c r="J38" s="1">
        <v>82</v>
      </c>
      <c r="K38" s="1">
        <f t="shared" si="2"/>
        <v>-2</v>
      </c>
      <c r="L38" s="1"/>
      <c r="M38" s="1"/>
      <c r="N38" s="1">
        <v>168</v>
      </c>
      <c r="O38" s="1">
        <f t="shared" si="3"/>
        <v>16</v>
      </c>
      <c r="P38" s="5"/>
      <c r="Q38" s="5">
        <f t="shared" si="22"/>
        <v>0</v>
      </c>
      <c r="R38" s="5"/>
      <c r="S38" s="1"/>
      <c r="T38" s="1">
        <f t="shared" si="23"/>
        <v>21</v>
      </c>
      <c r="U38" s="1">
        <f t="shared" si="5"/>
        <v>21</v>
      </c>
      <c r="V38" s="1">
        <v>20.6</v>
      </c>
      <c r="W38" s="1">
        <v>26.2</v>
      </c>
      <c r="X38" s="1">
        <v>4.5999999999999996</v>
      </c>
      <c r="Y38" s="1">
        <v>0.4</v>
      </c>
      <c r="Z38" s="1">
        <v>13.4</v>
      </c>
      <c r="AA38" s="1">
        <v>26.6</v>
      </c>
      <c r="AB38" s="1"/>
      <c r="AC38" s="1">
        <f t="shared" si="24"/>
        <v>0</v>
      </c>
      <c r="AD38" s="1"/>
      <c r="AE38" s="1"/>
      <c r="AF38" s="1">
        <f t="shared" si="7"/>
        <v>-96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41</v>
      </c>
      <c r="C39" s="1">
        <v>1413.52</v>
      </c>
      <c r="D39" s="1">
        <v>21.364000000000001</v>
      </c>
      <c r="E39" s="1">
        <v>188.88399999999999</v>
      </c>
      <c r="F39" s="1">
        <v>1246</v>
      </c>
      <c r="G39" s="6">
        <v>1</v>
      </c>
      <c r="H39" s="1">
        <v>120</v>
      </c>
      <c r="I39" s="1">
        <v>783828</v>
      </c>
      <c r="J39" s="1">
        <v>182.1</v>
      </c>
      <c r="K39" s="1">
        <f t="shared" si="2"/>
        <v>6.7839999999999918</v>
      </c>
      <c r="L39" s="1"/>
      <c r="M39" s="1"/>
      <c r="N39" s="1">
        <v>0</v>
      </c>
      <c r="O39" s="1">
        <f t="shared" si="3"/>
        <v>37.776799999999994</v>
      </c>
      <c r="P39" s="5"/>
      <c r="Q39" s="5">
        <f t="shared" si="22"/>
        <v>0</v>
      </c>
      <c r="R39" s="5"/>
      <c r="S39" s="1"/>
      <c r="T39" s="1">
        <f t="shared" si="23"/>
        <v>32.983206624171451</v>
      </c>
      <c r="U39" s="1">
        <f t="shared" si="5"/>
        <v>32.983206624171451</v>
      </c>
      <c r="V39" s="1">
        <v>67.453999999999994</v>
      </c>
      <c r="W39" s="1">
        <v>39.579799999999999</v>
      </c>
      <c r="X39" s="1">
        <v>21.540400000000002</v>
      </c>
      <c r="Y39" s="1">
        <v>0</v>
      </c>
      <c r="Z39" s="1">
        <v>0</v>
      </c>
      <c r="AA39" s="1">
        <v>0</v>
      </c>
      <c r="AB39" s="23" t="s">
        <v>50</v>
      </c>
      <c r="AC39" s="1">
        <f t="shared" si="24"/>
        <v>0</v>
      </c>
      <c r="AD39" s="1"/>
      <c r="AE39" s="1"/>
      <c r="AF39" s="1">
        <f t="shared" si="7"/>
        <v>-679.34800000000007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"/>
      <c r="AE40" s="1"/>
      <c r="AF40" s="1">
        <f t="shared" si="7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35</v>
      </c>
      <c r="B41" s="1" t="s">
        <v>31</v>
      </c>
      <c r="C41" s="1">
        <v>1826</v>
      </c>
      <c r="D41" s="1">
        <v>24</v>
      </c>
      <c r="E41" s="1">
        <v>1850</v>
      </c>
      <c r="F41" s="1"/>
      <c r="G41" s="6">
        <v>0.18</v>
      </c>
      <c r="H41" s="1">
        <v>120</v>
      </c>
      <c r="I41" s="1"/>
      <c r="J41" s="1">
        <v>1898</v>
      </c>
      <c r="K41" s="1">
        <f t="shared" ref="K41:K42" si="26">E41-J41</f>
        <v>-48</v>
      </c>
      <c r="L41" s="1"/>
      <c r="M41" s="1"/>
      <c r="N41" s="1"/>
      <c r="O41" s="1">
        <f t="shared" si="3"/>
        <v>370</v>
      </c>
      <c r="P41" s="5"/>
      <c r="Q41" s="5"/>
      <c r="R41" s="5">
        <v>10000</v>
      </c>
      <c r="S41" s="1"/>
      <c r="T41" s="1">
        <f t="shared" ref="T41:T42" si="27">(F41+N41+P41)/O41</f>
        <v>0</v>
      </c>
      <c r="U41" s="1">
        <f t="shared" ref="U41:U42" si="28">(F41+N41)/O41</f>
        <v>0</v>
      </c>
      <c r="V41" s="1">
        <v>431.4</v>
      </c>
      <c r="W41" s="1">
        <v>435</v>
      </c>
      <c r="X41" s="1">
        <v>394.2</v>
      </c>
      <c r="Y41" s="1">
        <v>491.4</v>
      </c>
      <c r="Z41" s="1">
        <v>758</v>
      </c>
      <c r="AA41" s="1">
        <v>0</v>
      </c>
      <c r="AB41" s="11" t="s">
        <v>75</v>
      </c>
      <c r="AC41" s="1"/>
      <c r="AD41" s="1"/>
      <c r="AE41" s="1"/>
      <c r="AF41" s="1">
        <f t="shared" si="7"/>
        <v>5550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36</v>
      </c>
      <c r="B42" s="1" t="s">
        <v>31</v>
      </c>
      <c r="C42" s="1">
        <v>3372</v>
      </c>
      <c r="D42" s="1"/>
      <c r="E42" s="1">
        <v>529</v>
      </c>
      <c r="F42" s="1">
        <v>2843</v>
      </c>
      <c r="G42" s="6">
        <v>0.18</v>
      </c>
      <c r="H42" s="1">
        <v>120</v>
      </c>
      <c r="I42" s="1"/>
      <c r="J42" s="1">
        <v>529</v>
      </c>
      <c r="K42" s="1">
        <f t="shared" si="26"/>
        <v>0</v>
      </c>
      <c r="L42" s="1"/>
      <c r="M42" s="1"/>
      <c r="N42" s="1"/>
      <c r="O42" s="1">
        <f t="shared" si="3"/>
        <v>105.8</v>
      </c>
      <c r="P42" s="5"/>
      <c r="Q42" s="5"/>
      <c r="R42" s="5">
        <v>1000</v>
      </c>
      <c r="S42" s="1"/>
      <c r="T42" s="1">
        <f t="shared" si="27"/>
        <v>26.871455576559548</v>
      </c>
      <c r="U42" s="1">
        <f t="shared" si="28"/>
        <v>26.871455576559548</v>
      </c>
      <c r="V42" s="1">
        <v>103.2</v>
      </c>
      <c r="W42" s="1">
        <v>113.4</v>
      </c>
      <c r="X42" s="1">
        <v>117.2</v>
      </c>
      <c r="Y42" s="1">
        <v>155.19999999999999</v>
      </c>
      <c r="Z42" s="1">
        <v>0</v>
      </c>
      <c r="AA42" s="1">
        <v>0</v>
      </c>
      <c r="AB42" s="23" t="s">
        <v>37</v>
      </c>
      <c r="AC42" s="1"/>
      <c r="AD42" s="1"/>
      <c r="AE42" s="1"/>
      <c r="AF42" s="1">
        <f t="shared" si="7"/>
        <v>-1256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39" xr:uid="{79BF4CF8-D1B4-4EAB-8906-2F92A686A8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2024-06-03T09:13:53Z</dcterms:created>
  <dcterms:modified xsi:type="dcterms:W3CDTF">2024-06-05T11:24:51Z</dcterms:modified>
</cp:coreProperties>
</file>