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67ED8B15-5669-4623-B65E-0F31438C85E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7" i="1"/>
  <c r="AE107" i="1" s="1"/>
  <c r="S106" i="1"/>
  <c r="S105" i="1"/>
  <c r="AE105" i="1" s="1"/>
  <c r="S104" i="1"/>
  <c r="S103" i="1"/>
  <c r="AE103" i="1" s="1"/>
  <c r="S102" i="1"/>
  <c r="AE102" i="1" s="1"/>
  <c r="S101" i="1"/>
  <c r="AE101" i="1" s="1"/>
  <c r="S100" i="1"/>
  <c r="S97" i="1"/>
  <c r="AE97" i="1" s="1"/>
  <c r="S96" i="1"/>
  <c r="AE96" i="1" s="1"/>
  <c r="S95" i="1"/>
  <c r="AE95" i="1" s="1"/>
  <c r="S94" i="1"/>
  <c r="AE94" i="1" s="1"/>
  <c r="S93" i="1"/>
  <c r="AE93" i="1" s="1"/>
  <c r="S92" i="1"/>
  <c r="AE92" i="1" s="1"/>
  <c r="S90" i="1"/>
  <c r="AE90" i="1" s="1"/>
  <c r="S89" i="1"/>
  <c r="S88" i="1"/>
  <c r="AE88" i="1" s="1"/>
  <c r="S86" i="1"/>
  <c r="AE86" i="1" s="1"/>
  <c r="S85" i="1"/>
  <c r="AE85" i="1" s="1"/>
  <c r="S84" i="1"/>
  <c r="AE84" i="1" s="1"/>
  <c r="S83" i="1"/>
  <c r="AE83" i="1" s="1"/>
  <c r="S82" i="1"/>
  <c r="AE82" i="1" s="1"/>
  <c r="S80" i="1"/>
  <c r="AE80" i="1" s="1"/>
  <c r="S79" i="1"/>
  <c r="AE79" i="1" s="1"/>
  <c r="S78" i="1"/>
  <c r="AE78" i="1" s="1"/>
  <c r="S77" i="1"/>
  <c r="AE77" i="1" s="1"/>
  <c r="S76" i="1"/>
  <c r="AE76" i="1" s="1"/>
  <c r="S75" i="1"/>
  <c r="AE75" i="1" s="1"/>
  <c r="S74" i="1"/>
  <c r="AE74" i="1" s="1"/>
  <c r="S73" i="1"/>
  <c r="AE73" i="1" s="1"/>
  <c r="S72" i="1"/>
  <c r="AE72" i="1" s="1"/>
  <c r="S71" i="1"/>
  <c r="AE71" i="1" s="1"/>
  <c r="S70" i="1"/>
  <c r="AE70" i="1" s="1"/>
  <c r="S69" i="1"/>
  <c r="AE69" i="1" s="1"/>
  <c r="S68" i="1"/>
  <c r="S66" i="1"/>
  <c r="AE66" i="1" s="1"/>
  <c r="S64" i="1"/>
  <c r="AE64" i="1" s="1"/>
  <c r="S63" i="1"/>
  <c r="AE63" i="1" s="1"/>
  <c r="S62" i="1"/>
  <c r="AE62" i="1" s="1"/>
  <c r="S60" i="1"/>
  <c r="AE60" i="1" s="1"/>
  <c r="S59" i="1"/>
  <c r="AE59" i="1" s="1"/>
  <c r="S58" i="1"/>
  <c r="AE58" i="1" s="1"/>
  <c r="S57" i="1"/>
  <c r="AE57" i="1" s="1"/>
  <c r="S56" i="1"/>
  <c r="S55" i="1"/>
  <c r="AE55" i="1" s="1"/>
  <c r="S52" i="1"/>
  <c r="S50" i="1"/>
  <c r="AE50" i="1" s="1"/>
  <c r="S48" i="1"/>
  <c r="S47" i="1"/>
  <c r="AE47" i="1" s="1"/>
  <c r="S46" i="1"/>
  <c r="S45" i="1"/>
  <c r="AE45" i="1" s="1"/>
  <c r="S43" i="1"/>
  <c r="AE43" i="1" s="1"/>
  <c r="S42" i="1"/>
  <c r="AE42" i="1" s="1"/>
  <c r="S41" i="1"/>
  <c r="AE41" i="1" s="1"/>
  <c r="S40" i="1"/>
  <c r="AE40" i="1" s="1"/>
  <c r="S39" i="1"/>
  <c r="AE39" i="1" s="1"/>
  <c r="S36" i="1"/>
  <c r="AE36" i="1" s="1"/>
  <c r="S35" i="1"/>
  <c r="S33" i="1"/>
  <c r="AE33" i="1" s="1"/>
  <c r="S32" i="1"/>
  <c r="AE32" i="1" s="1"/>
  <c r="S31" i="1"/>
  <c r="AE31" i="1" s="1"/>
  <c r="S30" i="1"/>
  <c r="AE30" i="1" s="1"/>
  <c r="S29" i="1"/>
  <c r="AE29" i="1" s="1"/>
  <c r="S28" i="1"/>
  <c r="AE28" i="1" s="1"/>
  <c r="S26" i="1"/>
  <c r="AE26" i="1" s="1"/>
  <c r="S25" i="1"/>
  <c r="AE25" i="1" s="1"/>
  <c r="S24" i="1"/>
  <c r="AE24" i="1" s="1"/>
  <c r="S23" i="1"/>
  <c r="AE23" i="1" s="1"/>
  <c r="S22" i="1"/>
  <c r="S21" i="1"/>
  <c r="AE21" i="1" s="1"/>
  <c r="S20" i="1"/>
  <c r="AE20" i="1" s="1"/>
  <c r="S19" i="1"/>
  <c r="AE19" i="1" s="1"/>
  <c r="S17" i="1"/>
  <c r="AE17" i="1" s="1"/>
  <c r="S15" i="1"/>
  <c r="S12" i="1"/>
  <c r="AE12" i="1" s="1"/>
  <c r="S9" i="1"/>
  <c r="S8" i="1"/>
  <c r="AE8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9" i="1"/>
  <c r="AE10" i="1"/>
  <c r="AE11" i="1"/>
  <c r="AE15" i="1"/>
  <c r="AE16" i="1"/>
  <c r="AE22" i="1"/>
  <c r="AE34" i="1"/>
  <c r="AE35" i="1"/>
  <c r="AE38" i="1"/>
  <c r="AE46" i="1"/>
  <c r="AE48" i="1"/>
  <c r="AE49" i="1"/>
  <c r="AE51" i="1"/>
  <c r="AE52" i="1"/>
  <c r="AE53" i="1"/>
  <c r="AE54" i="1"/>
  <c r="AE56" i="1"/>
  <c r="AE65" i="1"/>
  <c r="AE67" i="1"/>
  <c r="AE68" i="1"/>
  <c r="AE81" i="1"/>
  <c r="AE89" i="1"/>
  <c r="AE99" i="1"/>
  <c r="AE100" i="1"/>
  <c r="AE104" i="1"/>
  <c r="AE106" i="1"/>
  <c r="AE108" i="1"/>
  <c r="AE109" i="1"/>
  <c r="AE110" i="1"/>
  <c r="AE111" i="1"/>
  <c r="AE112" i="1"/>
  <c r="AE113" i="1"/>
  <c r="AE6" i="1"/>
  <c r="T5" i="1"/>
  <c r="AF5" i="1" l="1"/>
  <c r="R98" i="1"/>
  <c r="S98" i="1" s="1"/>
  <c r="AE98" i="1" s="1"/>
  <c r="R91" i="1"/>
  <c r="S91" i="1" s="1"/>
  <c r="AE91" i="1" s="1"/>
  <c r="R87" i="1"/>
  <c r="S87" i="1" s="1"/>
  <c r="AE87" i="1" s="1"/>
  <c r="R61" i="1"/>
  <c r="S61" i="1" s="1"/>
  <c r="AE61" i="1" s="1"/>
  <c r="R44" i="1"/>
  <c r="S44" i="1" s="1"/>
  <c r="AE44" i="1" s="1"/>
  <c r="R37" i="1"/>
  <c r="S37" i="1" s="1"/>
  <c r="AE37" i="1" s="1"/>
  <c r="R27" i="1"/>
  <c r="S27" i="1" s="1"/>
  <c r="AE27" i="1" s="1"/>
  <c r="R18" i="1"/>
  <c r="S18" i="1" s="1"/>
  <c r="AE18" i="1" s="1"/>
  <c r="R14" i="1"/>
  <c r="S14" i="1" s="1"/>
  <c r="AE14" i="1" s="1"/>
  <c r="R13" i="1"/>
  <c r="S13" i="1" s="1"/>
  <c r="AE13" i="1" s="1"/>
  <c r="AG9" i="1" l="1"/>
  <c r="AG10" i="1"/>
  <c r="AG11" i="1"/>
  <c r="AG13" i="1"/>
  <c r="AG14" i="1"/>
  <c r="AG15" i="1"/>
  <c r="AG16" i="1"/>
  <c r="AG18" i="1"/>
  <c r="AG19" i="1"/>
  <c r="AG20" i="1"/>
  <c r="AG21" i="1"/>
  <c r="AG27" i="1"/>
  <c r="AG30" i="1"/>
  <c r="AG31" i="1"/>
  <c r="AG32" i="1"/>
  <c r="AG34" i="1"/>
  <c r="AG35" i="1"/>
  <c r="AG37" i="1"/>
  <c r="AG38" i="1"/>
  <c r="AG39" i="1"/>
  <c r="AG44" i="1"/>
  <c r="AG47" i="1"/>
  <c r="AG49" i="1"/>
  <c r="AG51" i="1"/>
  <c r="AG53" i="1"/>
  <c r="AG54" i="1"/>
  <c r="AG56" i="1"/>
  <c r="AG58" i="1"/>
  <c r="AG60" i="1"/>
  <c r="AG61" i="1"/>
  <c r="AG62" i="1"/>
  <c r="AG65" i="1"/>
  <c r="AG66" i="1"/>
  <c r="AG67" i="1"/>
  <c r="AG68" i="1"/>
  <c r="AG75" i="1"/>
  <c r="AG81" i="1"/>
  <c r="AG82" i="1"/>
  <c r="AG84" i="1"/>
  <c r="AG85" i="1"/>
  <c r="AG86" i="1"/>
  <c r="AG87" i="1"/>
  <c r="AG89" i="1"/>
  <c r="AG91" i="1"/>
  <c r="AG92" i="1"/>
  <c r="AG93" i="1"/>
  <c r="AG94" i="1"/>
  <c r="AG95" i="1"/>
  <c r="AG96" i="1"/>
  <c r="AG97" i="1"/>
  <c r="AG98" i="1"/>
  <c r="AG99" i="1"/>
  <c r="AG102" i="1"/>
  <c r="AG103" i="1"/>
  <c r="AG108" i="1"/>
  <c r="AG109" i="1"/>
  <c r="AG110" i="1"/>
  <c r="AG111" i="1"/>
  <c r="AG112" i="1"/>
  <c r="AG113" i="1"/>
  <c r="AG6" i="1"/>
  <c r="F40" i="1"/>
  <c r="E40" i="1"/>
  <c r="F78" i="1"/>
  <c r="E78" i="1"/>
  <c r="F77" i="1"/>
  <c r="E77" i="1"/>
  <c r="F41" i="1" l="1"/>
  <c r="E41" i="1"/>
  <c r="E74" i="1" l="1"/>
  <c r="P7" i="1"/>
  <c r="Q7" i="1" s="1"/>
  <c r="R7" i="1" s="1"/>
  <c r="S7" i="1" s="1"/>
  <c r="P8" i="1"/>
  <c r="P9" i="1"/>
  <c r="W9" i="1" s="1"/>
  <c r="P10" i="1"/>
  <c r="P11" i="1"/>
  <c r="P12" i="1"/>
  <c r="P13" i="1"/>
  <c r="W13" i="1" s="1"/>
  <c r="P14" i="1"/>
  <c r="W14" i="1" s="1"/>
  <c r="P15" i="1"/>
  <c r="W15" i="1" s="1"/>
  <c r="P16" i="1"/>
  <c r="P17" i="1"/>
  <c r="P18" i="1"/>
  <c r="W18" i="1" s="1"/>
  <c r="P19" i="1"/>
  <c r="W19" i="1" s="1"/>
  <c r="P20" i="1"/>
  <c r="W20" i="1" s="1"/>
  <c r="P21" i="1"/>
  <c r="W21" i="1" s="1"/>
  <c r="P22" i="1"/>
  <c r="P23" i="1"/>
  <c r="P24" i="1"/>
  <c r="P25" i="1"/>
  <c r="P26" i="1"/>
  <c r="P27" i="1"/>
  <c r="W27" i="1" s="1"/>
  <c r="P28" i="1"/>
  <c r="P29" i="1"/>
  <c r="P30" i="1"/>
  <c r="W30" i="1" s="1"/>
  <c r="P31" i="1"/>
  <c r="W31" i="1" s="1"/>
  <c r="P32" i="1"/>
  <c r="W32" i="1" s="1"/>
  <c r="P33" i="1"/>
  <c r="P34" i="1"/>
  <c r="P35" i="1"/>
  <c r="W35" i="1" s="1"/>
  <c r="P36" i="1"/>
  <c r="P37" i="1"/>
  <c r="W37" i="1" s="1"/>
  <c r="P38" i="1"/>
  <c r="P39" i="1"/>
  <c r="W39" i="1" s="1"/>
  <c r="P40" i="1"/>
  <c r="P41" i="1"/>
  <c r="W41" i="1" s="1"/>
  <c r="P42" i="1"/>
  <c r="P43" i="1"/>
  <c r="P44" i="1"/>
  <c r="W44" i="1" s="1"/>
  <c r="P45" i="1"/>
  <c r="Q45" i="1" s="1"/>
  <c r="P46" i="1"/>
  <c r="P47" i="1"/>
  <c r="W47" i="1" s="1"/>
  <c r="P48" i="1"/>
  <c r="Q48" i="1" s="1"/>
  <c r="P49" i="1"/>
  <c r="P50" i="1"/>
  <c r="P51" i="1"/>
  <c r="P52" i="1"/>
  <c r="P53" i="1"/>
  <c r="P54" i="1"/>
  <c r="P55" i="1"/>
  <c r="Q55" i="1" s="1"/>
  <c r="P56" i="1"/>
  <c r="W56" i="1" s="1"/>
  <c r="P57" i="1"/>
  <c r="P58" i="1"/>
  <c r="W58" i="1" s="1"/>
  <c r="P59" i="1"/>
  <c r="P60" i="1"/>
  <c r="W60" i="1" s="1"/>
  <c r="P61" i="1"/>
  <c r="W61" i="1" s="1"/>
  <c r="P62" i="1"/>
  <c r="W62" i="1" s="1"/>
  <c r="P63" i="1"/>
  <c r="Q63" i="1" s="1"/>
  <c r="P64" i="1"/>
  <c r="P65" i="1"/>
  <c r="P66" i="1"/>
  <c r="W66" i="1" s="1"/>
  <c r="P67" i="1"/>
  <c r="P68" i="1"/>
  <c r="W68" i="1" s="1"/>
  <c r="P69" i="1"/>
  <c r="Q69" i="1" s="1"/>
  <c r="P70" i="1"/>
  <c r="Q70" i="1" s="1"/>
  <c r="P71" i="1"/>
  <c r="Q71" i="1" s="1"/>
  <c r="P72" i="1"/>
  <c r="Q72" i="1" s="1"/>
  <c r="P73" i="1"/>
  <c r="Q73" i="1" s="1"/>
  <c r="P75" i="1"/>
  <c r="W75" i="1" s="1"/>
  <c r="P76" i="1"/>
  <c r="Q76" i="1" s="1"/>
  <c r="P77" i="1"/>
  <c r="Q77" i="1" s="1"/>
  <c r="P78" i="1"/>
  <c r="Q78" i="1" s="1"/>
  <c r="P79" i="1"/>
  <c r="Q79" i="1" s="1"/>
  <c r="P80" i="1"/>
  <c r="P81" i="1"/>
  <c r="P82" i="1"/>
  <c r="W82" i="1" s="1"/>
  <c r="P83" i="1"/>
  <c r="Q83" i="1" s="1"/>
  <c r="P84" i="1"/>
  <c r="W84" i="1" s="1"/>
  <c r="P85" i="1"/>
  <c r="W85" i="1" s="1"/>
  <c r="P86" i="1"/>
  <c r="W86" i="1" s="1"/>
  <c r="P87" i="1"/>
  <c r="W87" i="1" s="1"/>
  <c r="P88" i="1"/>
  <c r="P89" i="1"/>
  <c r="W89" i="1" s="1"/>
  <c r="P90" i="1"/>
  <c r="Q90" i="1" s="1"/>
  <c r="P91" i="1"/>
  <c r="W91" i="1" s="1"/>
  <c r="P92" i="1"/>
  <c r="W92" i="1" s="1"/>
  <c r="P93" i="1"/>
  <c r="W93" i="1" s="1"/>
  <c r="P94" i="1"/>
  <c r="W94" i="1" s="1"/>
  <c r="P95" i="1"/>
  <c r="W95" i="1" s="1"/>
  <c r="P96" i="1"/>
  <c r="W96" i="1" s="1"/>
  <c r="P97" i="1"/>
  <c r="W97" i="1" s="1"/>
  <c r="P98" i="1"/>
  <c r="W98" i="1" s="1"/>
  <c r="P99" i="1"/>
  <c r="P100" i="1"/>
  <c r="W100" i="1" s="1"/>
  <c r="P101" i="1"/>
  <c r="W101" i="1" s="1"/>
  <c r="P102" i="1"/>
  <c r="W102" i="1" s="1"/>
  <c r="P103" i="1"/>
  <c r="W103" i="1" s="1"/>
  <c r="P104" i="1"/>
  <c r="P105" i="1"/>
  <c r="Q105" i="1" s="1"/>
  <c r="P106" i="1"/>
  <c r="Q106" i="1" s="1"/>
  <c r="P107" i="1"/>
  <c r="Q107" i="1" s="1"/>
  <c r="P108" i="1"/>
  <c r="P109" i="1"/>
  <c r="W109" i="1" s="1"/>
  <c r="P110" i="1"/>
  <c r="P111" i="1"/>
  <c r="P112" i="1"/>
  <c r="P113" i="1"/>
  <c r="P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AE7" i="1" l="1"/>
  <c r="S5" i="1"/>
  <c r="W107" i="1"/>
  <c r="W105" i="1"/>
  <c r="W83" i="1"/>
  <c r="W79" i="1"/>
  <c r="W77" i="1"/>
  <c r="W72" i="1"/>
  <c r="W70" i="1"/>
  <c r="Q64" i="1"/>
  <c r="AG64" i="1" s="1"/>
  <c r="W64" i="1"/>
  <c r="Q52" i="1"/>
  <c r="AG52" i="1" s="1"/>
  <c r="W52" i="1"/>
  <c r="Q50" i="1"/>
  <c r="AG50" i="1" s="1"/>
  <c r="W50" i="1"/>
  <c r="W48" i="1"/>
  <c r="Q46" i="1"/>
  <c r="AG46" i="1" s="1"/>
  <c r="W46" i="1"/>
  <c r="Q42" i="1"/>
  <c r="AG42" i="1" s="1"/>
  <c r="W42" i="1"/>
  <c r="Q40" i="1"/>
  <c r="AG40" i="1" s="1"/>
  <c r="W40" i="1"/>
  <c r="Q36" i="1"/>
  <c r="AG36" i="1" s="1"/>
  <c r="W36" i="1"/>
  <c r="Q28" i="1"/>
  <c r="AG28" i="1" s="1"/>
  <c r="W28" i="1"/>
  <c r="Q26" i="1"/>
  <c r="AG26" i="1" s="1"/>
  <c r="W26" i="1"/>
  <c r="Q24" i="1"/>
  <c r="AG24" i="1" s="1"/>
  <c r="W24" i="1"/>
  <c r="Q22" i="1"/>
  <c r="AG22" i="1" s="1"/>
  <c r="W22" i="1"/>
  <c r="Q12" i="1"/>
  <c r="AG12" i="1" s="1"/>
  <c r="W12" i="1"/>
  <c r="Q8" i="1"/>
  <c r="AG8" i="1" s="1"/>
  <c r="W8" i="1"/>
  <c r="W106" i="1"/>
  <c r="Q104" i="1"/>
  <c r="AG104" i="1" s="1"/>
  <c r="W104" i="1"/>
  <c r="W90" i="1"/>
  <c r="Q88" i="1"/>
  <c r="AG88" i="1" s="1"/>
  <c r="W88" i="1"/>
  <c r="Q80" i="1"/>
  <c r="AG80" i="1" s="1"/>
  <c r="W80" i="1"/>
  <c r="W78" i="1"/>
  <c r="W76" i="1"/>
  <c r="W73" i="1"/>
  <c r="W71" i="1"/>
  <c r="W69" i="1"/>
  <c r="W63" i="1"/>
  <c r="Q59" i="1"/>
  <c r="AG59" i="1" s="1"/>
  <c r="W59" i="1"/>
  <c r="Q57" i="1"/>
  <c r="AG57" i="1" s="1"/>
  <c r="W57" i="1"/>
  <c r="W55" i="1"/>
  <c r="W45" i="1"/>
  <c r="Q43" i="1"/>
  <c r="AG43" i="1" s="1"/>
  <c r="W43" i="1"/>
  <c r="Q33" i="1"/>
  <c r="AG33" i="1" s="1"/>
  <c r="W33" i="1"/>
  <c r="Q29" i="1"/>
  <c r="AG29" i="1" s="1"/>
  <c r="W29" i="1"/>
  <c r="Q25" i="1"/>
  <c r="AG25" i="1" s="1"/>
  <c r="W25" i="1"/>
  <c r="Q23" i="1"/>
  <c r="AG23" i="1" s="1"/>
  <c r="W23" i="1"/>
  <c r="Q17" i="1"/>
  <c r="AG17" i="1" s="1"/>
  <c r="W17" i="1"/>
  <c r="W7" i="1"/>
  <c r="AG107" i="1"/>
  <c r="AG105" i="1"/>
  <c r="AG83" i="1"/>
  <c r="AG79" i="1"/>
  <c r="AG77" i="1"/>
  <c r="AG72" i="1"/>
  <c r="AG70" i="1"/>
  <c r="AG48" i="1"/>
  <c r="AG106" i="1"/>
  <c r="AG90" i="1"/>
  <c r="AG78" i="1"/>
  <c r="AG76" i="1"/>
  <c r="AG73" i="1"/>
  <c r="AG71" i="1"/>
  <c r="AG69" i="1"/>
  <c r="AG63" i="1"/>
  <c r="AG55" i="1"/>
  <c r="AG45" i="1"/>
  <c r="AG7" i="1"/>
  <c r="E5" i="1"/>
  <c r="Q100" i="1"/>
  <c r="Q101" i="1"/>
  <c r="K74" i="1"/>
  <c r="K5" i="1" s="1"/>
  <c r="P74" i="1"/>
  <c r="Q74" i="1" s="1"/>
  <c r="X41" i="1"/>
  <c r="Q41" i="1"/>
  <c r="AG41" i="1" s="1"/>
  <c r="X6" i="1"/>
  <c r="W6" i="1"/>
  <c r="W112" i="1"/>
  <c r="X112" i="1"/>
  <c r="W110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70" i="1"/>
  <c r="X69" i="1"/>
  <c r="W67" i="1"/>
  <c r="X67" i="1"/>
  <c r="X66" i="1"/>
  <c r="X64" i="1"/>
  <c r="X62" i="1"/>
  <c r="X60" i="1"/>
  <c r="X58" i="1"/>
  <c r="X56" i="1"/>
  <c r="W54" i="1"/>
  <c r="X54" i="1"/>
  <c r="X52" i="1"/>
  <c r="X50" i="1"/>
  <c r="X48" i="1"/>
  <c r="X46" i="1"/>
  <c r="X44" i="1"/>
  <c r="X42" i="1"/>
  <c r="X40" i="1"/>
  <c r="W38" i="1"/>
  <c r="X38" i="1"/>
  <c r="X36" i="1"/>
  <c r="W34" i="1"/>
  <c r="X34" i="1"/>
  <c r="X32" i="1"/>
  <c r="X30" i="1"/>
  <c r="X28" i="1"/>
  <c r="X26" i="1"/>
  <c r="X24" i="1"/>
  <c r="X22" i="1"/>
  <c r="X20" i="1"/>
  <c r="X18" i="1"/>
  <c r="W16" i="1"/>
  <c r="X16" i="1"/>
  <c r="X14" i="1"/>
  <c r="X12" i="1"/>
  <c r="W10" i="1"/>
  <c r="X10" i="1"/>
  <c r="X8" i="1"/>
  <c r="W113" i="1"/>
  <c r="X113" i="1"/>
  <c r="W111" i="1"/>
  <c r="X111" i="1"/>
  <c r="X109" i="1"/>
  <c r="X107" i="1"/>
  <c r="X105" i="1"/>
  <c r="X103" i="1"/>
  <c r="X101" i="1"/>
  <c r="W99" i="1"/>
  <c r="X99" i="1"/>
  <c r="X97" i="1"/>
  <c r="X95" i="1"/>
  <c r="X93" i="1"/>
  <c r="X91" i="1"/>
  <c r="X89" i="1"/>
  <c r="X87" i="1"/>
  <c r="X85" i="1"/>
  <c r="X83" i="1"/>
  <c r="W81" i="1"/>
  <c r="X81" i="1"/>
  <c r="X79" i="1"/>
  <c r="X77" i="1"/>
  <c r="X75" i="1"/>
  <c r="X73" i="1"/>
  <c r="X71" i="1"/>
  <c r="X68" i="1"/>
  <c r="W65" i="1"/>
  <c r="X65" i="1"/>
  <c r="X63" i="1"/>
  <c r="X61" i="1"/>
  <c r="X59" i="1"/>
  <c r="X57" i="1"/>
  <c r="X55" i="1"/>
  <c r="W53" i="1"/>
  <c r="X53" i="1"/>
  <c r="W51" i="1"/>
  <c r="X51" i="1"/>
  <c r="W49" i="1"/>
  <c r="X49" i="1"/>
  <c r="X47" i="1"/>
  <c r="X45" i="1"/>
  <c r="X43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W11" i="1"/>
  <c r="X11" i="1"/>
  <c r="X9" i="1"/>
  <c r="X7" i="1"/>
  <c r="W74" i="1" l="1"/>
  <c r="R5" i="1"/>
  <c r="AG101" i="1"/>
  <c r="AG74" i="1"/>
  <c r="AG100" i="1"/>
  <c r="X74" i="1"/>
  <c r="P5" i="1"/>
  <c r="Q5" i="1"/>
  <c r="AE5" i="1" l="1"/>
</calcChain>
</file>

<file path=xl/sharedStrings.xml><?xml version="1.0" encoding="utf-8"?>
<sst xmlns="http://schemas.openxmlformats.org/spreadsheetml/2006/main" count="390" uniqueCount="158">
  <si>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</si>
  <si>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</si>
  <si>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</si>
  <si>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</si>
  <si>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</si>
  <si>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</si>
  <si>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</si>
  <si>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</si>
  <si>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</si>
  <si>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</si>
  <si>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</si>
  <si>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</si>
  <si>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</si>
  <si>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</si>
  <si>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</si>
  <si>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</si>
  <si>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</si>
  <si>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</si>
  <si>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</si>
  <si>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</si>
  <si>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</si>
  <si>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</si>
  <si>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</si>
  <si>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01,06,(1)</t>
  </si>
  <si>
    <t>01,06,(2)</t>
  </si>
  <si>
    <t>04,06,</t>
  </si>
  <si>
    <t>28,05,</t>
  </si>
  <si>
    <t>21,05,</t>
  </si>
  <si>
    <t>14,05,</t>
  </si>
  <si>
    <t>06,05,</t>
  </si>
  <si>
    <t>29,04,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</si>
  <si>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</si>
  <si>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</si>
  <si>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</si>
  <si>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</si>
  <si>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</si>
  <si>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</si>
  <si>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</si>
  <si>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</si>
  <si>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</si>
  <si>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</si>
  <si>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</si>
  <si>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</si>
  <si>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</si>
  <si>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</si>
  <si>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</si>
  <si>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</si>
  <si>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</si>
  <si>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</si>
  <si>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</si>
  <si>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</si>
  <si>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</si>
  <si>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</si>
  <si>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</si>
  <si>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</si>
  <si>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</si>
  <si>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</si>
  <si>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</si>
  <si>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</si>
  <si>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</si>
  <si>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</si>
  <si>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</si>
  <si>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</si>
  <si>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</si>
  <si>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</si>
  <si>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</si>
  <si>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</si>
  <si>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</si>
  <si>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</si>
  <si>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</si>
  <si>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</si>
  <si>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</si>
  <si>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</si>
  <si>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</si>
  <si>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</si>
  <si>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</si>
  <si>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</si>
  <si>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</si>
  <si>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</si>
  <si>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</si>
  <si>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</si>
  <si>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</si>
  <si>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</si>
  <si>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</si>
  <si>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</si>
  <si>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</si>
  <si>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</si>
  <si>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</si>
  <si>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</si>
  <si>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</si>
  <si>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</si>
  <si>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</si>
  <si>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</si>
  <si>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</si>
  <si>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</si>
  <si>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</si>
  <si>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</si>
  <si>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</si>
  <si>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</si>
  <si>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</si>
  <si>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</si>
  <si>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</si>
  <si>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</si>
  <si>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</si>
  <si>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</si>
  <si>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</si>
  <si>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</si>
  <si>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</si>
  <si>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</si>
  <si>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</si>
  <si>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</si>
  <si>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</si>
  <si>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</si>
  <si>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</si>
  <si>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</si>
  <si>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</si>
  <si>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</si>
  <si>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</si>
  <si>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</si>
  <si>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</si>
  <si>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</si>
  <si>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</si>
  <si>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</si>
  <si>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</si>
  <si>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</si>
  <si>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</si>
  <si>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</si>
  <si>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</si>
  <si>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</si>
  <si>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</si>
  <si>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</si>
  <si>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</si>
  <si>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</si>
  <si>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</si>
  <si>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</si>
  <si>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</si>
  <si>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</si>
  <si>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</si>
  <si>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</si>
  <si>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</si>
  <si>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</si>
  <si>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</si>
  <si>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</si>
  <si>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</si>
  <si>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</si>
  <si>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</si>
  <si>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</si>
  <si>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r>
      <t>новинки /</t>
    </r>
    <r>
      <rPr>
        <b/>
        <sz val="10"/>
        <color rgb="FFFF0000"/>
        <rFont val="Arial"/>
        <family val="2"/>
        <charset val="204"/>
      </rPr>
      <t xml:space="preserve"> нужно увеличить продажи!!!</t>
    </r>
  </si>
  <si>
    <t>ротация (6865, ВЕТЧ.НЕЖНАЯ Коровино п/о)</t>
  </si>
  <si>
    <t>нужно увеличить продажи</t>
  </si>
  <si>
    <t>распродажа 0,5</t>
  </si>
  <si>
    <t>итого</t>
  </si>
  <si>
    <t>ротация с 6123</t>
  </si>
  <si>
    <t>ротация с 6829</t>
  </si>
  <si>
    <t>05,06,24 Зверев обнулил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</si>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</sst>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5" borderId="1" xfId="1" applyNumberFormat="1" applyFont="1" applyFill="1"/>
    <xf numFmtId="1" fontId="1" fillId="0" borderId="1" xfId="1" applyNumberFormat="1"/>
    <xf numFmtId="1" fontId="0" fillId="0" borderId="0" xfId="0" applyNumberFormat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1" sqref="V21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3" width="0.85546875" customWidth="1"/>
    <col min="14" max="21" width="6.7109375" customWidth="1"/>
    <col min="22" max="22" width="21.5703125" customWidth="1"/>
    <col min="23" max="24" width="4.85546875" customWidth="1"/>
    <col min="25" max="29" width="6" customWidth="1"/>
    <col min="30" max="30" width="37" customWidth="1"/>
    <col min="31" max="32" width="8" customWidth="1"/>
    <col min="33" max="33" width="8" style="19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8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156</v>
      </c>
      <c r="AF4" s="1" t="s">
        <v>157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12796.863999999998</v>
      </c>
      <c r="F5" s="4">
        <f>SUM(F6:F496)</f>
        <v>11627.47</v>
      </c>
      <c r="G5" s="6"/>
      <c r="H5" s="1"/>
      <c r="I5" s="1"/>
      <c r="J5" s="4">
        <f t="shared" ref="J5:U5" si="0">SUM(J6:J496)</f>
        <v>13033.034</v>
      </c>
      <c r="K5" s="4">
        <f t="shared" si="0"/>
        <v>-236.17</v>
      </c>
      <c r="L5" s="4">
        <f t="shared" si="0"/>
        <v>0</v>
      </c>
      <c r="M5" s="4">
        <f t="shared" si="0"/>
        <v>0</v>
      </c>
      <c r="N5" s="4">
        <f t="shared" si="0"/>
        <v>2200</v>
      </c>
      <c r="O5" s="4">
        <f t="shared" si="0"/>
        <v>13580</v>
      </c>
      <c r="P5" s="4">
        <f t="shared" si="0"/>
        <v>2559.3728000000006</v>
      </c>
      <c r="Q5" s="4">
        <f t="shared" si="0"/>
        <v>11242.513199999999</v>
      </c>
      <c r="R5" s="4">
        <f t="shared" si="0"/>
        <v>14449.4</v>
      </c>
      <c r="S5" s="4">
        <f t="shared" si="0"/>
        <v>7544</v>
      </c>
      <c r="T5" s="4">
        <f t="shared" si="0"/>
        <v>6905</v>
      </c>
      <c r="U5" s="4">
        <f t="shared" si="0"/>
        <v>8280</v>
      </c>
      <c r="V5" s="1"/>
      <c r="W5" s="1"/>
      <c r="X5" s="1"/>
      <c r="Y5" s="4">
        <f>SUM(Y6:Y496)</f>
        <v>2506.601799999999</v>
      </c>
      <c r="Z5" s="4">
        <f>SUM(Z6:Z496)</f>
        <v>2304.9301999999993</v>
      </c>
      <c r="AA5" s="4">
        <f>SUM(AA6:AA496)</f>
        <v>2063.0408000000002</v>
      </c>
      <c r="AB5" s="4">
        <f>SUM(AB6:AB496)</f>
        <v>2278.4681999999998</v>
      </c>
      <c r="AC5" s="4">
        <f>SUM(AC6:AC496)</f>
        <v>2141.0184000000013</v>
      </c>
      <c r="AD5" s="1"/>
      <c r="AE5" s="4">
        <f>SUM(AE6:AE496)</f>
        <v>3612.5000000000005</v>
      </c>
      <c r="AF5" s="4">
        <f>SUM(AF6:AF496)</f>
        <v>3490.2000000000003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2" t="s">
        <v>31</v>
      </c>
      <c r="B6" s="12" t="s">
        <v>32</v>
      </c>
      <c r="C6" s="12">
        <v>-4.109</v>
      </c>
      <c r="D6" s="12">
        <v>4.109</v>
      </c>
      <c r="E6" s="12"/>
      <c r="F6" s="12"/>
      <c r="G6" s="13">
        <v>0</v>
      </c>
      <c r="H6" s="12" t="e">
        <v>#N/A</v>
      </c>
      <c r="I6" s="12" t="s">
        <v>33</v>
      </c>
      <c r="J6" s="12"/>
      <c r="K6" s="12">
        <f t="shared" ref="K6:K37" si="1">E6-J6</f>
        <v>0</v>
      </c>
      <c r="L6" s="12"/>
      <c r="M6" s="12"/>
      <c r="N6" s="12"/>
      <c r="O6" s="12"/>
      <c r="P6" s="12">
        <f t="shared" ref="P6:P37" si="2">E6/5</f>
        <v>0</v>
      </c>
      <c r="Q6" s="14"/>
      <c r="R6" s="14"/>
      <c r="S6" s="14"/>
      <c r="T6" s="14"/>
      <c r="U6" s="14"/>
      <c r="V6" s="12"/>
      <c r="W6" s="12" t="e">
        <f>(F6+N6+O6+Q6)/P6</f>
        <v>#DIV/0!</v>
      </c>
      <c r="X6" s="12" t="e">
        <f>(F6+N6+O6)/P6</f>
        <v>#DIV/0!</v>
      </c>
      <c r="Y6" s="12">
        <v>0.82179999999999997</v>
      </c>
      <c r="Z6" s="12">
        <v>0</v>
      </c>
      <c r="AA6" s="12">
        <v>0</v>
      </c>
      <c r="AB6" s="12">
        <v>0</v>
      </c>
      <c r="AC6" s="12">
        <v>0</v>
      </c>
      <c r="AD6" s="12"/>
      <c r="AE6" s="12">
        <f>S6*G6</f>
        <v>0</v>
      </c>
      <c r="AF6" s="12">
        <f>T6*G6</f>
        <v>0</v>
      </c>
      <c r="AG6" s="1">
        <f>E6*3-F6-O6-Q6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35</v>
      </c>
      <c r="C7" s="1"/>
      <c r="D7" s="1">
        <v>219</v>
      </c>
      <c r="E7" s="1">
        <v>219</v>
      </c>
      <c r="F7" s="1"/>
      <c r="G7" s="6">
        <v>0.4</v>
      </c>
      <c r="H7" s="1">
        <v>60</v>
      </c>
      <c r="I7" s="1" t="s">
        <v>36</v>
      </c>
      <c r="J7" s="1">
        <v>249</v>
      </c>
      <c r="K7" s="1">
        <f t="shared" si="1"/>
        <v>-30</v>
      </c>
      <c r="L7" s="1"/>
      <c r="M7" s="1"/>
      <c r="N7" s="1"/>
      <c r="O7" s="1">
        <v>400</v>
      </c>
      <c r="P7" s="1">
        <f t="shared" si="2"/>
        <v>43.8</v>
      </c>
      <c r="Q7" s="5">
        <f>13*P7-O7-N7-F7</f>
        <v>169.39999999999998</v>
      </c>
      <c r="R7" s="5">
        <f>Q7</f>
        <v>169.39999999999998</v>
      </c>
      <c r="S7" s="5">
        <f>ROUND(R7,0)-T7</f>
        <v>89</v>
      </c>
      <c r="T7" s="5">
        <v>80</v>
      </c>
      <c r="U7" s="5"/>
      <c r="V7" s="1"/>
      <c r="W7" s="1">
        <f>(F7+N7+O7+R7)/P7</f>
        <v>13</v>
      </c>
      <c r="X7" s="1">
        <f t="shared" ref="X7:X69" si="3">(F7+N7+O7)/P7</f>
        <v>9.1324200913242013</v>
      </c>
      <c r="Y7" s="1">
        <v>-0.4</v>
      </c>
      <c r="Z7" s="1">
        <v>20</v>
      </c>
      <c r="AA7" s="1">
        <v>51</v>
      </c>
      <c r="AB7" s="1">
        <v>66.400000000000006</v>
      </c>
      <c r="AC7" s="1">
        <v>54.8</v>
      </c>
      <c r="AD7" s="1"/>
      <c r="AE7" s="1">
        <f t="shared" ref="AE7:AE70" si="4">S7*G7</f>
        <v>35.6</v>
      </c>
      <c r="AF7" s="1">
        <f t="shared" ref="AF7:AF70" si="5">T7*G7</f>
        <v>32</v>
      </c>
      <c r="AG7" s="1">
        <f t="shared" ref="AG7:AG70" si="6">E7*3-F7-O7-Q7</f>
        <v>87.600000000000023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32</v>
      </c>
      <c r="C8" s="1">
        <v>72.984999999999999</v>
      </c>
      <c r="D8" s="1"/>
      <c r="E8" s="1">
        <v>22.228000000000002</v>
      </c>
      <c r="F8" s="1">
        <v>47.722999999999999</v>
      </c>
      <c r="G8" s="6">
        <v>1</v>
      </c>
      <c r="H8" s="1">
        <v>120</v>
      </c>
      <c r="I8" s="1" t="s">
        <v>36</v>
      </c>
      <c r="J8" s="1">
        <v>22.7</v>
      </c>
      <c r="K8" s="1">
        <f t="shared" si="1"/>
        <v>-0.47199999999999775</v>
      </c>
      <c r="L8" s="1"/>
      <c r="M8" s="1"/>
      <c r="N8" s="1"/>
      <c r="O8" s="1">
        <v>0</v>
      </c>
      <c r="P8" s="1">
        <f t="shared" si="2"/>
        <v>4.4456000000000007</v>
      </c>
      <c r="Q8" s="5">
        <f t="shared" ref="Q8" si="7">13*P8-O8-N8-F8</f>
        <v>10.069800000000008</v>
      </c>
      <c r="R8" s="5">
        <v>30</v>
      </c>
      <c r="S8" s="5">
        <f t="shared" ref="S8:S9" si="8">ROUND(R8,0)-T8</f>
        <v>30</v>
      </c>
      <c r="T8" s="5"/>
      <c r="U8" s="5">
        <v>30</v>
      </c>
      <c r="V8" s="1"/>
      <c r="W8" s="1">
        <f t="shared" ref="W8:W9" si="9">(F8+N8+O8+R8)/P8</f>
        <v>17.483129386359543</v>
      </c>
      <c r="X8" s="1">
        <f t="shared" si="3"/>
        <v>10.734883930178151</v>
      </c>
      <c r="Y8" s="1">
        <v>4.2509999999999986</v>
      </c>
      <c r="Z8" s="1">
        <v>3.3517999999999999</v>
      </c>
      <c r="AA8" s="1">
        <v>1.1948000000000001</v>
      </c>
      <c r="AB8" s="1">
        <v>6.5476000000000001</v>
      </c>
      <c r="AC8" s="1">
        <v>3.048</v>
      </c>
      <c r="AD8" s="1"/>
      <c r="AE8" s="1">
        <f t="shared" si="4"/>
        <v>30</v>
      </c>
      <c r="AF8" s="1">
        <f t="shared" si="5"/>
        <v>0</v>
      </c>
      <c r="AG8" s="1">
        <f t="shared" si="6"/>
        <v>8.8911999999999907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32</v>
      </c>
      <c r="C9" s="1">
        <v>9.532</v>
      </c>
      <c r="D9" s="1"/>
      <c r="E9" s="1">
        <v>-3.55</v>
      </c>
      <c r="F9" s="1"/>
      <c r="G9" s="6">
        <v>1</v>
      </c>
      <c r="H9" s="1">
        <v>45</v>
      </c>
      <c r="I9" s="1" t="s">
        <v>36</v>
      </c>
      <c r="J9" s="1">
        <v>66</v>
      </c>
      <c r="K9" s="1">
        <f t="shared" si="1"/>
        <v>-69.55</v>
      </c>
      <c r="L9" s="1"/>
      <c r="M9" s="1"/>
      <c r="N9" s="1">
        <v>150</v>
      </c>
      <c r="O9" s="1">
        <v>100</v>
      </c>
      <c r="P9" s="1">
        <f t="shared" si="2"/>
        <v>-0.71</v>
      </c>
      <c r="Q9" s="5"/>
      <c r="R9" s="5">
        <v>70</v>
      </c>
      <c r="S9" s="5">
        <f t="shared" si="8"/>
        <v>70</v>
      </c>
      <c r="T9" s="5"/>
      <c r="U9" s="5">
        <v>100</v>
      </c>
      <c r="V9" s="1"/>
      <c r="W9" s="1">
        <f t="shared" si="9"/>
        <v>-450.7042253521127</v>
      </c>
      <c r="X9" s="1">
        <f t="shared" si="3"/>
        <v>-352.11267605633805</v>
      </c>
      <c r="Y9" s="1">
        <v>23.488800000000001</v>
      </c>
      <c r="Z9" s="1">
        <v>26.873799999999999</v>
      </c>
      <c r="AA9" s="1">
        <v>21.3446</v>
      </c>
      <c r="AB9" s="1">
        <v>29.504999999999999</v>
      </c>
      <c r="AC9" s="1">
        <v>20.898199999999999</v>
      </c>
      <c r="AD9" s="1"/>
      <c r="AE9" s="1">
        <f t="shared" si="4"/>
        <v>70</v>
      </c>
      <c r="AF9" s="1">
        <f t="shared" si="5"/>
        <v>0</v>
      </c>
      <c r="AG9" s="1">
        <f t="shared" si="6"/>
        <v>-110.65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2" t="s">
        <v>39</v>
      </c>
      <c r="B10" s="12" t="s">
        <v>32</v>
      </c>
      <c r="C10" s="12">
        <v>-2.0659999999999998</v>
      </c>
      <c r="D10" s="12">
        <v>2.0659999999999998</v>
      </c>
      <c r="E10" s="12"/>
      <c r="F10" s="12"/>
      <c r="G10" s="13">
        <v>0</v>
      </c>
      <c r="H10" s="12" t="e">
        <v>#N/A</v>
      </c>
      <c r="I10" s="12" t="s">
        <v>33</v>
      </c>
      <c r="J10" s="12"/>
      <c r="K10" s="12">
        <f t="shared" si="1"/>
        <v>0</v>
      </c>
      <c r="L10" s="12"/>
      <c r="M10" s="12"/>
      <c r="N10" s="12"/>
      <c r="O10" s="12"/>
      <c r="P10" s="12">
        <f t="shared" si="2"/>
        <v>0</v>
      </c>
      <c r="Q10" s="14"/>
      <c r="R10" s="14"/>
      <c r="S10" s="14"/>
      <c r="T10" s="14"/>
      <c r="U10" s="14"/>
      <c r="V10" s="12"/>
      <c r="W10" s="12" t="e">
        <f t="shared" ref="W10:W67" si="10">(F10+N10+O10+Q10)/P10</f>
        <v>#DIV/0!</v>
      </c>
      <c r="X10" s="12" t="e">
        <f t="shared" si="3"/>
        <v>#DIV/0!</v>
      </c>
      <c r="Y10" s="12">
        <v>0.41320000000000001</v>
      </c>
      <c r="Z10" s="12">
        <v>2.0543999999999998</v>
      </c>
      <c r="AA10" s="12">
        <v>0</v>
      </c>
      <c r="AB10" s="12">
        <v>0.21540000000000001</v>
      </c>
      <c r="AC10" s="12">
        <v>0.21199999999999999</v>
      </c>
      <c r="AD10" s="12" t="s">
        <v>40</v>
      </c>
      <c r="AE10" s="12">
        <f t="shared" si="4"/>
        <v>0</v>
      </c>
      <c r="AF10" s="12">
        <f t="shared" si="5"/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2" t="s">
        <v>41</v>
      </c>
      <c r="B11" s="12" t="s">
        <v>32</v>
      </c>
      <c r="C11" s="12">
        <v>-1.079</v>
      </c>
      <c r="D11" s="12">
        <v>1.079</v>
      </c>
      <c r="E11" s="12"/>
      <c r="F11" s="12"/>
      <c r="G11" s="13">
        <v>0</v>
      </c>
      <c r="H11" s="12" t="e">
        <v>#N/A</v>
      </c>
      <c r="I11" s="12" t="s">
        <v>33</v>
      </c>
      <c r="J11" s="12"/>
      <c r="K11" s="12">
        <f t="shared" si="1"/>
        <v>0</v>
      </c>
      <c r="L11" s="12"/>
      <c r="M11" s="12"/>
      <c r="N11" s="12"/>
      <c r="O11" s="12"/>
      <c r="P11" s="12">
        <f t="shared" si="2"/>
        <v>0</v>
      </c>
      <c r="Q11" s="14"/>
      <c r="R11" s="14"/>
      <c r="S11" s="14"/>
      <c r="T11" s="14"/>
      <c r="U11" s="14"/>
      <c r="V11" s="12"/>
      <c r="W11" s="12" t="e">
        <f t="shared" si="10"/>
        <v>#DIV/0!</v>
      </c>
      <c r="X11" s="12" t="e">
        <f t="shared" si="3"/>
        <v>#DIV/0!</v>
      </c>
      <c r="Y11" s="12">
        <v>0</v>
      </c>
      <c r="Z11" s="12">
        <v>0.21579999999999999</v>
      </c>
      <c r="AA11" s="12">
        <v>0</v>
      </c>
      <c r="AB11" s="12">
        <v>0.21540000000000001</v>
      </c>
      <c r="AC11" s="12">
        <v>0.21199999999999999</v>
      </c>
      <c r="AD11" s="12" t="s">
        <v>40</v>
      </c>
      <c r="AE11" s="12">
        <f t="shared" si="4"/>
        <v>0</v>
      </c>
      <c r="AF11" s="12">
        <f t="shared" si="5"/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32</v>
      </c>
      <c r="C12" s="1">
        <v>318.22500000000002</v>
      </c>
      <c r="D12" s="1">
        <v>201.869</v>
      </c>
      <c r="E12" s="1">
        <v>282.459</v>
      </c>
      <c r="F12" s="1">
        <v>164.892</v>
      </c>
      <c r="G12" s="6">
        <v>1</v>
      </c>
      <c r="H12" s="1">
        <v>45</v>
      </c>
      <c r="I12" s="1" t="s">
        <v>36</v>
      </c>
      <c r="J12" s="1">
        <v>278</v>
      </c>
      <c r="K12" s="1">
        <f t="shared" si="1"/>
        <v>4.4590000000000032</v>
      </c>
      <c r="L12" s="1"/>
      <c r="M12" s="1"/>
      <c r="N12" s="1">
        <v>200</v>
      </c>
      <c r="O12" s="1">
        <v>200</v>
      </c>
      <c r="P12" s="1">
        <f t="shared" si="2"/>
        <v>56.491799999999998</v>
      </c>
      <c r="Q12" s="5">
        <f t="shared" ref="Q12" si="11">13*P12-O12-N12-F12</f>
        <v>169.50139999999993</v>
      </c>
      <c r="R12" s="5">
        <v>220</v>
      </c>
      <c r="S12" s="5">
        <f t="shared" ref="S12:S15" si="12">ROUND(R12,0)-T12</f>
        <v>100</v>
      </c>
      <c r="T12" s="5">
        <v>120</v>
      </c>
      <c r="U12" s="5">
        <v>300</v>
      </c>
      <c r="V12" s="1"/>
      <c r="W12" s="1">
        <f t="shared" ref="W12:W15" si="13">(F12+N12+O12+R12)/P12</f>
        <v>13.893910266622768</v>
      </c>
      <c r="X12" s="1">
        <f t="shared" si="3"/>
        <v>9.9995397562124069</v>
      </c>
      <c r="Y12" s="1">
        <v>57.572799999999987</v>
      </c>
      <c r="Z12" s="1">
        <v>48.495800000000003</v>
      </c>
      <c r="AA12" s="1">
        <v>54.140200000000007</v>
      </c>
      <c r="AB12" s="1">
        <v>57.678999999999988</v>
      </c>
      <c r="AC12" s="1">
        <v>83.114000000000004</v>
      </c>
      <c r="AD12" s="1"/>
      <c r="AE12" s="1">
        <f t="shared" si="4"/>
        <v>100</v>
      </c>
      <c r="AF12" s="1">
        <f t="shared" si="5"/>
        <v>120</v>
      </c>
      <c r="AG12" s="1">
        <f t="shared" si="6"/>
        <v>312.98359999999997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32</v>
      </c>
      <c r="C13" s="1">
        <v>552.24800000000005</v>
      </c>
      <c r="D13" s="1">
        <v>1395.2860000000001</v>
      </c>
      <c r="E13" s="1">
        <v>446.65300000000002</v>
      </c>
      <c r="F13" s="1">
        <v>1387.6949999999999</v>
      </c>
      <c r="G13" s="6">
        <v>1</v>
      </c>
      <c r="H13" s="1">
        <v>60</v>
      </c>
      <c r="I13" s="1" t="s">
        <v>36</v>
      </c>
      <c r="J13" s="1">
        <v>430.82600000000002</v>
      </c>
      <c r="K13" s="1">
        <f t="shared" si="1"/>
        <v>15.826999999999998</v>
      </c>
      <c r="L13" s="1"/>
      <c r="M13" s="1"/>
      <c r="N13" s="1">
        <v>200</v>
      </c>
      <c r="O13" s="1">
        <v>200</v>
      </c>
      <c r="P13" s="1">
        <f t="shared" si="2"/>
        <v>89.330600000000004</v>
      </c>
      <c r="Q13" s="5"/>
      <c r="R13" s="5">
        <f t="shared" ref="R13:R14" si="14">Q13</f>
        <v>0</v>
      </c>
      <c r="S13" s="5">
        <f t="shared" si="12"/>
        <v>0</v>
      </c>
      <c r="T13" s="5"/>
      <c r="U13" s="5"/>
      <c r="V13" s="1"/>
      <c r="W13" s="1">
        <f t="shared" si="13"/>
        <v>20.012123505271429</v>
      </c>
      <c r="X13" s="1">
        <f t="shared" si="3"/>
        <v>20.012123505271429</v>
      </c>
      <c r="Y13" s="1">
        <v>87.947800000000001</v>
      </c>
      <c r="Z13" s="1">
        <v>61.160799999999988</v>
      </c>
      <c r="AA13" s="1">
        <v>83.973800000000011</v>
      </c>
      <c r="AB13" s="1">
        <v>98.775999999999996</v>
      </c>
      <c r="AC13" s="1">
        <v>104.4772</v>
      </c>
      <c r="AD13" s="1"/>
      <c r="AE13" s="1">
        <f t="shared" si="4"/>
        <v>0</v>
      </c>
      <c r="AF13" s="1">
        <f t="shared" si="5"/>
        <v>0</v>
      </c>
      <c r="AG13" s="1">
        <f t="shared" si="6"/>
        <v>-247.73599999999988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32</v>
      </c>
      <c r="C14" s="1">
        <v>96.302000000000007</v>
      </c>
      <c r="D14" s="1"/>
      <c r="E14" s="1">
        <v>11.436</v>
      </c>
      <c r="F14" s="1">
        <v>79.271000000000001</v>
      </c>
      <c r="G14" s="6">
        <v>1</v>
      </c>
      <c r="H14" s="1">
        <v>120</v>
      </c>
      <c r="I14" s="1" t="s">
        <v>36</v>
      </c>
      <c r="J14" s="1">
        <v>13.8</v>
      </c>
      <c r="K14" s="1">
        <f t="shared" si="1"/>
        <v>-2.3640000000000008</v>
      </c>
      <c r="L14" s="1"/>
      <c r="M14" s="1"/>
      <c r="N14" s="1"/>
      <c r="O14" s="1">
        <v>0</v>
      </c>
      <c r="P14" s="1">
        <f t="shared" si="2"/>
        <v>2.2871999999999999</v>
      </c>
      <c r="Q14" s="5"/>
      <c r="R14" s="5">
        <f t="shared" si="14"/>
        <v>0</v>
      </c>
      <c r="S14" s="5">
        <f t="shared" si="12"/>
        <v>0</v>
      </c>
      <c r="T14" s="5"/>
      <c r="U14" s="5"/>
      <c r="V14" s="1"/>
      <c r="W14" s="1">
        <f t="shared" si="13"/>
        <v>34.658534452605807</v>
      </c>
      <c r="X14" s="1">
        <f t="shared" si="3"/>
        <v>34.658534452605807</v>
      </c>
      <c r="Y14" s="1">
        <v>3.4925999999999999</v>
      </c>
      <c r="Z14" s="1">
        <v>3.7183999999999999</v>
      </c>
      <c r="AA14" s="1">
        <v>5.726</v>
      </c>
      <c r="AB14" s="1">
        <v>6.202</v>
      </c>
      <c r="AC14" s="1">
        <v>4.1689999999999996</v>
      </c>
      <c r="AD14" s="1"/>
      <c r="AE14" s="1">
        <f t="shared" si="4"/>
        <v>0</v>
      </c>
      <c r="AF14" s="1">
        <f t="shared" si="5"/>
        <v>0</v>
      </c>
      <c r="AG14" s="1">
        <f t="shared" si="6"/>
        <v>-44.963000000000001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32</v>
      </c>
      <c r="C15" s="1">
        <v>85.790999999999997</v>
      </c>
      <c r="D15" s="1"/>
      <c r="E15" s="1">
        <v>72.222999999999999</v>
      </c>
      <c r="F15" s="1"/>
      <c r="G15" s="6">
        <v>1</v>
      </c>
      <c r="H15" s="1">
        <v>60</v>
      </c>
      <c r="I15" s="1" t="s">
        <v>36</v>
      </c>
      <c r="J15" s="1">
        <v>84.2</v>
      </c>
      <c r="K15" s="1">
        <f t="shared" si="1"/>
        <v>-11.977000000000004</v>
      </c>
      <c r="L15" s="1"/>
      <c r="M15" s="1"/>
      <c r="N15" s="1">
        <v>150</v>
      </c>
      <c r="O15" s="1">
        <v>100</v>
      </c>
      <c r="P15" s="1">
        <f t="shared" si="2"/>
        <v>14.444599999999999</v>
      </c>
      <c r="Q15" s="5">
        <v>50</v>
      </c>
      <c r="R15" s="5">
        <v>100</v>
      </c>
      <c r="S15" s="5">
        <f t="shared" si="12"/>
        <v>50</v>
      </c>
      <c r="T15" s="5">
        <v>50</v>
      </c>
      <c r="U15" s="5">
        <v>100</v>
      </c>
      <c r="V15" s="1"/>
      <c r="W15" s="1">
        <f t="shared" si="13"/>
        <v>24.230508286833835</v>
      </c>
      <c r="X15" s="1">
        <f t="shared" si="3"/>
        <v>17.307505919167024</v>
      </c>
      <c r="Y15" s="1">
        <v>23.2058</v>
      </c>
      <c r="Z15" s="1">
        <v>25.711200000000002</v>
      </c>
      <c r="AA15" s="1">
        <v>8.6639999999999997</v>
      </c>
      <c r="AB15" s="1">
        <v>19.120999999999999</v>
      </c>
      <c r="AC15" s="1">
        <v>24.5336</v>
      </c>
      <c r="AD15" s="1"/>
      <c r="AE15" s="1">
        <f t="shared" si="4"/>
        <v>50</v>
      </c>
      <c r="AF15" s="1">
        <f t="shared" si="5"/>
        <v>50</v>
      </c>
      <c r="AG15" s="1">
        <f t="shared" si="6"/>
        <v>66.668999999999983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2" t="s">
        <v>46</v>
      </c>
      <c r="B16" s="12" t="s">
        <v>35</v>
      </c>
      <c r="C16" s="12">
        <v>-8</v>
      </c>
      <c r="D16" s="12">
        <v>8</v>
      </c>
      <c r="E16" s="12"/>
      <c r="F16" s="12"/>
      <c r="G16" s="13">
        <v>0</v>
      </c>
      <c r="H16" s="12" t="e">
        <v>#N/A</v>
      </c>
      <c r="I16" s="12" t="s">
        <v>33</v>
      </c>
      <c r="J16" s="12">
        <v>10</v>
      </c>
      <c r="K16" s="12">
        <f t="shared" si="1"/>
        <v>-10</v>
      </c>
      <c r="L16" s="12"/>
      <c r="M16" s="12"/>
      <c r="N16" s="12"/>
      <c r="O16" s="12"/>
      <c r="P16" s="12">
        <f t="shared" si="2"/>
        <v>0</v>
      </c>
      <c r="Q16" s="14"/>
      <c r="R16" s="14"/>
      <c r="S16" s="14"/>
      <c r="T16" s="14"/>
      <c r="U16" s="14"/>
      <c r="V16" s="12"/>
      <c r="W16" s="12" t="e">
        <f t="shared" si="10"/>
        <v>#DIV/0!</v>
      </c>
      <c r="X16" s="12" t="e">
        <f t="shared" si="3"/>
        <v>#DIV/0!</v>
      </c>
      <c r="Y16" s="12">
        <v>0</v>
      </c>
      <c r="Z16" s="12">
        <v>1.6</v>
      </c>
      <c r="AA16" s="12">
        <v>0</v>
      </c>
      <c r="AB16" s="12">
        <v>0.21540000000000001</v>
      </c>
      <c r="AC16" s="12">
        <v>0.21199999999999999</v>
      </c>
      <c r="AD16" s="12" t="s">
        <v>33</v>
      </c>
      <c r="AE16" s="12">
        <f t="shared" si="4"/>
        <v>0</v>
      </c>
      <c r="AF16" s="12">
        <f t="shared" si="5"/>
        <v>0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47</v>
      </c>
      <c r="B17" s="1" t="s">
        <v>32</v>
      </c>
      <c r="C17" s="1">
        <v>487.99</v>
      </c>
      <c r="D17" s="1">
        <v>202.29599999999999</v>
      </c>
      <c r="E17" s="1">
        <v>276.18099999999998</v>
      </c>
      <c r="F17" s="1">
        <v>323.41699999999997</v>
      </c>
      <c r="G17" s="6">
        <v>1</v>
      </c>
      <c r="H17" s="1">
        <v>60</v>
      </c>
      <c r="I17" s="1" t="s">
        <v>36</v>
      </c>
      <c r="J17" s="1">
        <v>262.22000000000003</v>
      </c>
      <c r="K17" s="1">
        <f t="shared" si="1"/>
        <v>13.960999999999956</v>
      </c>
      <c r="L17" s="1"/>
      <c r="M17" s="1"/>
      <c r="N17" s="1">
        <v>100</v>
      </c>
      <c r="O17" s="1">
        <v>140</v>
      </c>
      <c r="P17" s="1">
        <f t="shared" si="2"/>
        <v>55.236199999999997</v>
      </c>
      <c r="Q17" s="5">
        <f t="shared" ref="Q17:Q33" si="15">13*P17-O17-N17-F17</f>
        <v>154.65360000000004</v>
      </c>
      <c r="R17" s="5">
        <v>350</v>
      </c>
      <c r="S17" s="5">
        <f t="shared" ref="S17:S33" si="16">ROUND(R17,0)-T17</f>
        <v>150</v>
      </c>
      <c r="T17" s="5">
        <v>200</v>
      </c>
      <c r="U17" s="5">
        <v>350</v>
      </c>
      <c r="V17" s="1"/>
      <c r="W17" s="1">
        <f t="shared" ref="W17:W33" si="17">(F17+N17+O17+R17)/P17</f>
        <v>16.536564789033278</v>
      </c>
      <c r="X17" s="1">
        <f t="shared" si="3"/>
        <v>10.200140487578796</v>
      </c>
      <c r="Y17" s="1">
        <v>57.450800000000001</v>
      </c>
      <c r="Z17" s="1">
        <v>35.2502</v>
      </c>
      <c r="AA17" s="1">
        <v>59.5578</v>
      </c>
      <c r="AB17" s="1">
        <v>20.268999999999998</v>
      </c>
      <c r="AC17" s="1">
        <v>66.288800000000009</v>
      </c>
      <c r="AD17" s="1"/>
      <c r="AE17" s="1">
        <f t="shared" si="4"/>
        <v>150</v>
      </c>
      <c r="AF17" s="1">
        <f t="shared" si="5"/>
        <v>200</v>
      </c>
      <c r="AG17" s="1">
        <f t="shared" si="6"/>
        <v>210.47239999999988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35</v>
      </c>
      <c r="C18" s="1">
        <v>95</v>
      </c>
      <c r="D18" s="1">
        <v>290</v>
      </c>
      <c r="E18" s="1">
        <v>173</v>
      </c>
      <c r="F18" s="1">
        <v>155</v>
      </c>
      <c r="G18" s="6">
        <v>0.25</v>
      </c>
      <c r="H18" s="1">
        <v>120</v>
      </c>
      <c r="I18" s="1" t="s">
        <v>36</v>
      </c>
      <c r="J18" s="1">
        <v>175</v>
      </c>
      <c r="K18" s="1">
        <f t="shared" si="1"/>
        <v>-2</v>
      </c>
      <c r="L18" s="1"/>
      <c r="M18" s="1"/>
      <c r="N18" s="1"/>
      <c r="O18" s="1">
        <v>350</v>
      </c>
      <c r="P18" s="1">
        <f t="shared" si="2"/>
        <v>34.6</v>
      </c>
      <c r="Q18" s="5">
        <v>100</v>
      </c>
      <c r="R18" s="5">
        <f t="shared" ref="R18:R27" si="18">Q18</f>
        <v>100</v>
      </c>
      <c r="S18" s="5">
        <f t="shared" si="16"/>
        <v>50</v>
      </c>
      <c r="T18" s="5">
        <v>50</v>
      </c>
      <c r="U18" s="5"/>
      <c r="V18" s="1"/>
      <c r="W18" s="1">
        <f t="shared" si="17"/>
        <v>17.485549132947977</v>
      </c>
      <c r="X18" s="1">
        <f t="shared" si="3"/>
        <v>14.595375722543352</v>
      </c>
      <c r="Y18" s="1">
        <v>45.2</v>
      </c>
      <c r="Z18" s="1">
        <v>43.4</v>
      </c>
      <c r="AA18" s="1">
        <v>34.799999999999997</v>
      </c>
      <c r="AB18" s="1">
        <v>54.8</v>
      </c>
      <c r="AC18" s="1">
        <v>45.4</v>
      </c>
      <c r="AD18" s="1"/>
      <c r="AE18" s="1">
        <f t="shared" si="4"/>
        <v>12.5</v>
      </c>
      <c r="AF18" s="1">
        <f t="shared" si="5"/>
        <v>12.5</v>
      </c>
      <c r="AG18" s="1">
        <f t="shared" si="6"/>
        <v>-86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49</v>
      </c>
      <c r="B19" s="1" t="s">
        <v>32</v>
      </c>
      <c r="C19" s="1"/>
      <c r="D19" s="1"/>
      <c r="E19" s="1"/>
      <c r="F19" s="1"/>
      <c r="G19" s="6">
        <v>1</v>
      </c>
      <c r="H19" s="1">
        <v>120</v>
      </c>
      <c r="I19" s="1" t="s">
        <v>36</v>
      </c>
      <c r="J19" s="1"/>
      <c r="K19" s="1">
        <f t="shared" si="1"/>
        <v>0</v>
      </c>
      <c r="L19" s="1"/>
      <c r="M19" s="1"/>
      <c r="N19" s="1"/>
      <c r="O19" s="1">
        <v>20</v>
      </c>
      <c r="P19" s="1">
        <f t="shared" si="2"/>
        <v>0</v>
      </c>
      <c r="Q19" s="5"/>
      <c r="R19" s="5">
        <v>30</v>
      </c>
      <c r="S19" s="5">
        <f t="shared" si="16"/>
        <v>0</v>
      </c>
      <c r="T19" s="5">
        <v>30</v>
      </c>
      <c r="U19" s="5">
        <v>30</v>
      </c>
      <c r="V19" s="1"/>
      <c r="W19" s="1" t="e">
        <f t="shared" si="17"/>
        <v>#DIV/0!</v>
      </c>
      <c r="X19" s="1" t="e">
        <f t="shared" si="3"/>
        <v>#DIV/0!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4"/>
        <v>0</v>
      </c>
      <c r="AF19" s="1">
        <f t="shared" si="5"/>
        <v>30</v>
      </c>
      <c r="AG19" s="1">
        <f t="shared" si="6"/>
        <v>-20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50</v>
      </c>
      <c r="B20" s="1" t="s">
        <v>32</v>
      </c>
      <c r="C20" s="1"/>
      <c r="D20" s="1"/>
      <c r="E20" s="1"/>
      <c r="F20" s="1"/>
      <c r="G20" s="6">
        <v>1</v>
      </c>
      <c r="H20" s="1">
        <v>60</v>
      </c>
      <c r="I20" s="1" t="s">
        <v>36</v>
      </c>
      <c r="J20" s="1"/>
      <c r="K20" s="1">
        <f t="shared" si="1"/>
        <v>0</v>
      </c>
      <c r="L20" s="1"/>
      <c r="M20" s="1"/>
      <c r="N20" s="1"/>
      <c r="O20" s="1">
        <v>20</v>
      </c>
      <c r="P20" s="1">
        <f t="shared" si="2"/>
        <v>0</v>
      </c>
      <c r="Q20" s="5"/>
      <c r="R20" s="5">
        <v>50</v>
      </c>
      <c r="S20" s="5">
        <f t="shared" si="16"/>
        <v>0</v>
      </c>
      <c r="T20" s="5">
        <v>50</v>
      </c>
      <c r="U20" s="5">
        <v>50</v>
      </c>
      <c r="V20" s="1"/>
      <c r="W20" s="1" t="e">
        <f t="shared" si="17"/>
        <v>#DIV/0!</v>
      </c>
      <c r="X20" s="1" t="e">
        <f t="shared" si="3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f t="shared" si="4"/>
        <v>0</v>
      </c>
      <c r="AF20" s="1">
        <f t="shared" si="5"/>
        <v>50</v>
      </c>
      <c r="AG20" s="1">
        <f t="shared" si="6"/>
        <v>-20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32</v>
      </c>
      <c r="C21" s="1">
        <v>93.352999999999994</v>
      </c>
      <c r="D21" s="1"/>
      <c r="E21" s="1">
        <v>3.964</v>
      </c>
      <c r="F21" s="1"/>
      <c r="G21" s="6">
        <v>1</v>
      </c>
      <c r="H21" s="1">
        <v>60</v>
      </c>
      <c r="I21" s="1" t="s">
        <v>36</v>
      </c>
      <c r="J21" s="1">
        <v>95</v>
      </c>
      <c r="K21" s="1">
        <f t="shared" si="1"/>
        <v>-91.036000000000001</v>
      </c>
      <c r="L21" s="1"/>
      <c r="M21" s="1"/>
      <c r="N21" s="1">
        <v>150</v>
      </c>
      <c r="O21" s="1">
        <v>121</v>
      </c>
      <c r="P21" s="1">
        <f t="shared" si="2"/>
        <v>0.79279999999999995</v>
      </c>
      <c r="Q21" s="5">
        <v>100</v>
      </c>
      <c r="R21" s="5">
        <v>150</v>
      </c>
      <c r="S21" s="5">
        <f t="shared" si="16"/>
        <v>70</v>
      </c>
      <c r="T21" s="5">
        <v>80</v>
      </c>
      <c r="U21" s="5">
        <v>150</v>
      </c>
      <c r="V21" s="1"/>
      <c r="W21" s="1">
        <f t="shared" si="17"/>
        <v>531.02926337033307</v>
      </c>
      <c r="X21" s="1">
        <f t="shared" si="3"/>
        <v>341.82643794147327</v>
      </c>
      <c r="Y21" s="1">
        <v>31.187999999999999</v>
      </c>
      <c r="Z21" s="1">
        <v>9.5766000000000009</v>
      </c>
      <c r="AA21" s="1">
        <v>37.236199999999997</v>
      </c>
      <c r="AB21" s="1">
        <v>39.195999999999998</v>
      </c>
      <c r="AC21" s="1">
        <v>14.9596</v>
      </c>
      <c r="AD21" s="1"/>
      <c r="AE21" s="1">
        <f t="shared" si="4"/>
        <v>70</v>
      </c>
      <c r="AF21" s="1">
        <f t="shared" si="5"/>
        <v>80</v>
      </c>
      <c r="AG21" s="1">
        <f t="shared" si="6"/>
        <v>-209.108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32</v>
      </c>
      <c r="C22" s="1">
        <v>114.407</v>
      </c>
      <c r="D22" s="1">
        <v>7.306</v>
      </c>
      <c r="E22" s="1">
        <v>60.777999999999999</v>
      </c>
      <c r="F22" s="1">
        <v>42.99</v>
      </c>
      <c r="G22" s="6">
        <v>1</v>
      </c>
      <c r="H22" s="1">
        <v>60</v>
      </c>
      <c r="I22" s="1" t="s">
        <v>36</v>
      </c>
      <c r="J22" s="1">
        <v>64</v>
      </c>
      <c r="K22" s="1">
        <f t="shared" si="1"/>
        <v>-3.2220000000000013</v>
      </c>
      <c r="L22" s="1"/>
      <c r="M22" s="1"/>
      <c r="N22" s="1">
        <v>50</v>
      </c>
      <c r="O22" s="1">
        <v>55</v>
      </c>
      <c r="P22" s="1">
        <f t="shared" si="2"/>
        <v>12.1556</v>
      </c>
      <c r="Q22" s="5">
        <f t="shared" si="15"/>
        <v>10.032799999999988</v>
      </c>
      <c r="R22" s="5">
        <v>100</v>
      </c>
      <c r="S22" s="5">
        <f t="shared" si="16"/>
        <v>50</v>
      </c>
      <c r="T22" s="5">
        <v>50</v>
      </c>
      <c r="U22" s="5">
        <v>150</v>
      </c>
      <c r="V22" s="1"/>
      <c r="W22" s="1">
        <f t="shared" si="17"/>
        <v>20.401296521767748</v>
      </c>
      <c r="X22" s="1">
        <f t="shared" si="3"/>
        <v>12.174635558919347</v>
      </c>
      <c r="Y22" s="1">
        <v>16.000599999999999</v>
      </c>
      <c r="Z22" s="1">
        <v>23.164999999999999</v>
      </c>
      <c r="AA22" s="1">
        <v>19.1128</v>
      </c>
      <c r="AB22" s="1">
        <v>21.127800000000001</v>
      </c>
      <c r="AC22" s="1">
        <v>7.8477999999999994</v>
      </c>
      <c r="AD22" s="1"/>
      <c r="AE22" s="1">
        <f t="shared" si="4"/>
        <v>50</v>
      </c>
      <c r="AF22" s="1">
        <f t="shared" si="5"/>
        <v>50</v>
      </c>
      <c r="AG22" s="1">
        <f t="shared" si="6"/>
        <v>74.311200000000014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32</v>
      </c>
      <c r="C23" s="1">
        <v>226.36199999999999</v>
      </c>
      <c r="D23" s="1">
        <v>100.744</v>
      </c>
      <c r="E23" s="1">
        <v>179.833</v>
      </c>
      <c r="F23" s="1">
        <v>122.639</v>
      </c>
      <c r="G23" s="6">
        <v>1</v>
      </c>
      <c r="H23" s="1">
        <v>45</v>
      </c>
      <c r="I23" s="1" t="s">
        <v>36</v>
      </c>
      <c r="J23" s="1">
        <v>182.6</v>
      </c>
      <c r="K23" s="1">
        <f t="shared" si="1"/>
        <v>-2.7669999999999959</v>
      </c>
      <c r="L23" s="1"/>
      <c r="M23" s="1"/>
      <c r="N23" s="1">
        <v>80</v>
      </c>
      <c r="O23" s="1">
        <v>100</v>
      </c>
      <c r="P23" s="1">
        <f t="shared" si="2"/>
        <v>35.9666</v>
      </c>
      <c r="Q23" s="5">
        <f t="shared" si="15"/>
        <v>164.92679999999996</v>
      </c>
      <c r="R23" s="5">
        <v>200</v>
      </c>
      <c r="S23" s="5">
        <f t="shared" si="16"/>
        <v>100</v>
      </c>
      <c r="T23" s="5">
        <v>100</v>
      </c>
      <c r="U23" s="5">
        <v>250</v>
      </c>
      <c r="V23" s="1"/>
      <c r="W23" s="1">
        <f t="shared" si="17"/>
        <v>13.975160287600163</v>
      </c>
      <c r="X23" s="1">
        <f t="shared" si="3"/>
        <v>8.4144456245516679</v>
      </c>
      <c r="Y23" s="1">
        <v>32.118000000000002</v>
      </c>
      <c r="Z23" s="1">
        <v>35.748199999999997</v>
      </c>
      <c r="AA23" s="1">
        <v>38.713799999999999</v>
      </c>
      <c r="AB23" s="1">
        <v>31.158000000000001</v>
      </c>
      <c r="AC23" s="1">
        <v>33.180599999999998</v>
      </c>
      <c r="AD23" s="1"/>
      <c r="AE23" s="1">
        <f t="shared" si="4"/>
        <v>100</v>
      </c>
      <c r="AF23" s="1">
        <f t="shared" si="5"/>
        <v>100</v>
      </c>
      <c r="AG23" s="1">
        <f t="shared" si="6"/>
        <v>151.93320000000006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32</v>
      </c>
      <c r="C24" s="1">
        <v>185.94800000000001</v>
      </c>
      <c r="D24" s="1"/>
      <c r="E24" s="1">
        <v>103.01600000000001</v>
      </c>
      <c r="F24" s="1">
        <v>64.988</v>
      </c>
      <c r="G24" s="6">
        <v>1</v>
      </c>
      <c r="H24" s="1">
        <v>60</v>
      </c>
      <c r="I24" s="1" t="s">
        <v>36</v>
      </c>
      <c r="J24" s="1">
        <v>98.5</v>
      </c>
      <c r="K24" s="1">
        <f t="shared" si="1"/>
        <v>4.5160000000000053</v>
      </c>
      <c r="L24" s="1"/>
      <c r="M24" s="1"/>
      <c r="N24" s="1">
        <v>70</v>
      </c>
      <c r="O24" s="1">
        <v>90</v>
      </c>
      <c r="P24" s="1">
        <f t="shared" si="2"/>
        <v>20.603200000000001</v>
      </c>
      <c r="Q24" s="5">
        <f t="shared" si="15"/>
        <v>42.853600000000029</v>
      </c>
      <c r="R24" s="5">
        <v>100</v>
      </c>
      <c r="S24" s="5">
        <f t="shared" si="16"/>
        <v>50</v>
      </c>
      <c r="T24" s="5">
        <v>50</v>
      </c>
      <c r="U24" s="5">
        <v>100</v>
      </c>
      <c r="V24" s="1"/>
      <c r="W24" s="1">
        <f t="shared" si="17"/>
        <v>15.773666226605576</v>
      </c>
      <c r="X24" s="1">
        <f t="shared" si="3"/>
        <v>10.920051254174108</v>
      </c>
      <c r="Y24" s="1">
        <v>21.852399999999999</v>
      </c>
      <c r="Z24" s="1">
        <v>18.7682</v>
      </c>
      <c r="AA24" s="1">
        <v>5.9648000000000003</v>
      </c>
      <c r="AB24" s="1">
        <v>25.831</v>
      </c>
      <c r="AC24" s="1">
        <v>13.379200000000001</v>
      </c>
      <c r="AD24" s="1"/>
      <c r="AE24" s="1">
        <f t="shared" si="4"/>
        <v>50</v>
      </c>
      <c r="AF24" s="1">
        <f t="shared" si="5"/>
        <v>50</v>
      </c>
      <c r="AG24" s="1">
        <f t="shared" si="6"/>
        <v>111.20639999999997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35</v>
      </c>
      <c r="C25" s="1">
        <v>477</v>
      </c>
      <c r="D25" s="1"/>
      <c r="E25" s="1">
        <v>201</v>
      </c>
      <c r="F25" s="1">
        <v>207</v>
      </c>
      <c r="G25" s="6">
        <v>0.25</v>
      </c>
      <c r="H25" s="1">
        <v>120</v>
      </c>
      <c r="I25" s="1" t="s">
        <v>36</v>
      </c>
      <c r="J25" s="1">
        <v>204</v>
      </c>
      <c r="K25" s="1">
        <f t="shared" si="1"/>
        <v>-3</v>
      </c>
      <c r="L25" s="1"/>
      <c r="M25" s="1"/>
      <c r="N25" s="1"/>
      <c r="O25" s="1">
        <v>200</v>
      </c>
      <c r="P25" s="1">
        <f t="shared" si="2"/>
        <v>40.200000000000003</v>
      </c>
      <c r="Q25" s="5">
        <f t="shared" si="15"/>
        <v>115.60000000000002</v>
      </c>
      <c r="R25" s="5">
        <v>200</v>
      </c>
      <c r="S25" s="5">
        <f t="shared" si="16"/>
        <v>100</v>
      </c>
      <c r="T25" s="5">
        <v>100</v>
      </c>
      <c r="U25" s="5">
        <v>200</v>
      </c>
      <c r="V25" s="1"/>
      <c r="W25" s="1">
        <f t="shared" si="17"/>
        <v>15.099502487562187</v>
      </c>
      <c r="X25" s="1">
        <f t="shared" si="3"/>
        <v>10.124378109452735</v>
      </c>
      <c r="Y25" s="1">
        <v>43.6</v>
      </c>
      <c r="Z25" s="1">
        <v>46.2</v>
      </c>
      <c r="AA25" s="1">
        <v>54</v>
      </c>
      <c r="AB25" s="1">
        <v>66</v>
      </c>
      <c r="AC25" s="1">
        <v>51.2</v>
      </c>
      <c r="AD25" s="1"/>
      <c r="AE25" s="1">
        <f t="shared" si="4"/>
        <v>25</v>
      </c>
      <c r="AF25" s="1">
        <f t="shared" si="5"/>
        <v>25</v>
      </c>
      <c r="AG25" s="1">
        <f t="shared" si="6"/>
        <v>80.399999999999977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32</v>
      </c>
      <c r="C26" s="1">
        <v>208.41200000000001</v>
      </c>
      <c r="D26" s="1">
        <v>303.79399999999998</v>
      </c>
      <c r="E26" s="1">
        <v>185.08500000000001</v>
      </c>
      <c r="F26" s="1">
        <v>297.38</v>
      </c>
      <c r="G26" s="6">
        <v>1</v>
      </c>
      <c r="H26" s="1">
        <v>45</v>
      </c>
      <c r="I26" s="1" t="s">
        <v>36</v>
      </c>
      <c r="J26" s="1">
        <v>173.2</v>
      </c>
      <c r="K26" s="1">
        <f t="shared" si="1"/>
        <v>11.885000000000019</v>
      </c>
      <c r="L26" s="1"/>
      <c r="M26" s="1"/>
      <c r="N26" s="1"/>
      <c r="O26" s="1">
        <v>0</v>
      </c>
      <c r="P26" s="1">
        <f t="shared" si="2"/>
        <v>37.017000000000003</v>
      </c>
      <c r="Q26" s="5">
        <f t="shared" si="15"/>
        <v>183.84100000000007</v>
      </c>
      <c r="R26" s="5">
        <v>250</v>
      </c>
      <c r="S26" s="5">
        <f t="shared" si="16"/>
        <v>100</v>
      </c>
      <c r="T26" s="5">
        <v>150</v>
      </c>
      <c r="U26" s="5">
        <v>250</v>
      </c>
      <c r="V26" s="1"/>
      <c r="W26" s="1">
        <f t="shared" si="17"/>
        <v>14.787259907610016</v>
      </c>
      <c r="X26" s="1">
        <f t="shared" si="3"/>
        <v>8.0336061809438899</v>
      </c>
      <c r="Y26" s="1">
        <v>35.303800000000003</v>
      </c>
      <c r="Z26" s="1">
        <v>46.377400000000002</v>
      </c>
      <c r="AA26" s="1">
        <v>26.756799999999998</v>
      </c>
      <c r="AB26" s="1">
        <v>59.175600000000003</v>
      </c>
      <c r="AC26" s="1">
        <v>42.215200000000003</v>
      </c>
      <c r="AD26" s="1"/>
      <c r="AE26" s="1">
        <f t="shared" si="4"/>
        <v>100</v>
      </c>
      <c r="AF26" s="1">
        <f t="shared" si="5"/>
        <v>150</v>
      </c>
      <c r="AG26" s="1">
        <f t="shared" si="6"/>
        <v>74.033999999999935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57</v>
      </c>
      <c r="B27" s="1" t="s">
        <v>35</v>
      </c>
      <c r="C27" s="1"/>
      <c r="D27" s="1"/>
      <c r="E27" s="1"/>
      <c r="F27" s="1"/>
      <c r="G27" s="6">
        <v>0.12</v>
      </c>
      <c r="H27" s="1">
        <v>60</v>
      </c>
      <c r="I27" s="1" t="s">
        <v>36</v>
      </c>
      <c r="J27" s="1"/>
      <c r="K27" s="1">
        <f t="shared" si="1"/>
        <v>0</v>
      </c>
      <c r="L27" s="1"/>
      <c r="M27" s="1"/>
      <c r="N27" s="1"/>
      <c r="O27" s="1">
        <v>50</v>
      </c>
      <c r="P27" s="1">
        <f t="shared" si="2"/>
        <v>0</v>
      </c>
      <c r="Q27" s="5"/>
      <c r="R27" s="5">
        <f t="shared" si="18"/>
        <v>0</v>
      </c>
      <c r="S27" s="5">
        <f t="shared" si="16"/>
        <v>0</v>
      </c>
      <c r="T27" s="5"/>
      <c r="U27" s="5"/>
      <c r="V27" s="1"/>
      <c r="W27" s="1" t="e">
        <f t="shared" si="17"/>
        <v>#DIV/0!</v>
      </c>
      <c r="X27" s="1" t="e">
        <f t="shared" si="3"/>
        <v>#DIV/0!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>
        <f t="shared" si="4"/>
        <v>0</v>
      </c>
      <c r="AF27" s="1">
        <f t="shared" si="5"/>
        <v>0</v>
      </c>
      <c r="AG27" s="1">
        <f t="shared" si="6"/>
        <v>-50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35</v>
      </c>
      <c r="C28" s="1">
        <v>295</v>
      </c>
      <c r="D28" s="1"/>
      <c r="E28" s="1">
        <v>195</v>
      </c>
      <c r="F28" s="1">
        <v>54</v>
      </c>
      <c r="G28" s="6">
        <v>0.25</v>
      </c>
      <c r="H28" s="1">
        <v>120</v>
      </c>
      <c r="I28" s="1" t="s">
        <v>36</v>
      </c>
      <c r="J28" s="1">
        <v>194</v>
      </c>
      <c r="K28" s="1">
        <f t="shared" si="1"/>
        <v>1</v>
      </c>
      <c r="L28" s="1"/>
      <c r="M28" s="1"/>
      <c r="N28" s="1"/>
      <c r="O28" s="1">
        <v>291</v>
      </c>
      <c r="P28" s="1">
        <f t="shared" si="2"/>
        <v>39</v>
      </c>
      <c r="Q28" s="5">
        <f t="shared" si="15"/>
        <v>162</v>
      </c>
      <c r="R28" s="5">
        <v>200</v>
      </c>
      <c r="S28" s="5">
        <f t="shared" si="16"/>
        <v>100</v>
      </c>
      <c r="T28" s="5">
        <v>100</v>
      </c>
      <c r="U28" s="5">
        <v>200</v>
      </c>
      <c r="V28" s="1"/>
      <c r="W28" s="1">
        <f t="shared" si="17"/>
        <v>13.974358974358974</v>
      </c>
      <c r="X28" s="1">
        <f t="shared" si="3"/>
        <v>8.8461538461538467</v>
      </c>
      <c r="Y28" s="1">
        <v>41.6</v>
      </c>
      <c r="Z28" s="1">
        <v>32.200000000000003</v>
      </c>
      <c r="AA28" s="1">
        <v>39.799999999999997</v>
      </c>
      <c r="AB28" s="1">
        <v>59.8</v>
      </c>
      <c r="AC28" s="1">
        <v>41.4</v>
      </c>
      <c r="AD28" s="1"/>
      <c r="AE28" s="1">
        <f t="shared" si="4"/>
        <v>25</v>
      </c>
      <c r="AF28" s="1">
        <f t="shared" si="5"/>
        <v>25</v>
      </c>
      <c r="AG28" s="1">
        <f t="shared" si="6"/>
        <v>78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59</v>
      </c>
      <c r="B29" s="1" t="s">
        <v>32</v>
      </c>
      <c r="C29" s="1">
        <v>28.702000000000002</v>
      </c>
      <c r="D29" s="1">
        <v>0.52300000000000002</v>
      </c>
      <c r="E29" s="1">
        <v>18.135999999999999</v>
      </c>
      <c r="F29" s="1">
        <v>4.5</v>
      </c>
      <c r="G29" s="6">
        <v>1</v>
      </c>
      <c r="H29" s="1">
        <v>120</v>
      </c>
      <c r="I29" s="1" t="s">
        <v>36</v>
      </c>
      <c r="J29" s="1">
        <v>18.600000000000001</v>
      </c>
      <c r="K29" s="1">
        <f t="shared" si="1"/>
        <v>-0.46400000000000219</v>
      </c>
      <c r="L29" s="1"/>
      <c r="M29" s="1"/>
      <c r="N29" s="1"/>
      <c r="O29" s="1">
        <v>26</v>
      </c>
      <c r="P29" s="1">
        <f t="shared" si="2"/>
        <v>3.6271999999999998</v>
      </c>
      <c r="Q29" s="5">
        <f t="shared" si="15"/>
        <v>16.653599999999997</v>
      </c>
      <c r="R29" s="5">
        <v>50</v>
      </c>
      <c r="S29" s="5">
        <f t="shared" si="16"/>
        <v>50</v>
      </c>
      <c r="T29" s="5"/>
      <c r="U29" s="5">
        <v>50</v>
      </c>
      <c r="V29" s="1"/>
      <c r="W29" s="1">
        <f t="shared" si="17"/>
        <v>22.193427437141597</v>
      </c>
      <c r="X29" s="1">
        <f t="shared" si="3"/>
        <v>8.408689898544333</v>
      </c>
      <c r="Y29" s="1">
        <v>3.6749999999999998</v>
      </c>
      <c r="Z29" s="1">
        <v>2.4462000000000002</v>
      </c>
      <c r="AA29" s="1">
        <v>1.653</v>
      </c>
      <c r="AB29" s="1">
        <v>3.6265999999999998</v>
      </c>
      <c r="AC29" s="1">
        <v>1.7565999999999999</v>
      </c>
      <c r="AD29" s="1"/>
      <c r="AE29" s="1">
        <f t="shared" si="4"/>
        <v>50</v>
      </c>
      <c r="AF29" s="1">
        <f t="shared" si="5"/>
        <v>0</v>
      </c>
      <c r="AG29" s="1">
        <f t="shared" si="6"/>
        <v>7.254400000000004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35</v>
      </c>
      <c r="C30" s="1">
        <v>6</v>
      </c>
      <c r="D30" s="1"/>
      <c r="E30" s="1">
        <v>-1</v>
      </c>
      <c r="F30" s="1"/>
      <c r="G30" s="6">
        <v>0.4</v>
      </c>
      <c r="H30" s="1">
        <v>45</v>
      </c>
      <c r="I30" s="1" t="s">
        <v>36</v>
      </c>
      <c r="J30" s="1">
        <v>58</v>
      </c>
      <c r="K30" s="1">
        <f t="shared" si="1"/>
        <v>-59</v>
      </c>
      <c r="L30" s="1"/>
      <c r="M30" s="1"/>
      <c r="N30" s="1"/>
      <c r="O30" s="1">
        <v>300</v>
      </c>
      <c r="P30" s="1">
        <f t="shared" si="2"/>
        <v>-0.2</v>
      </c>
      <c r="Q30" s="5">
        <v>100</v>
      </c>
      <c r="R30" s="5">
        <v>150</v>
      </c>
      <c r="S30" s="5">
        <f t="shared" si="16"/>
        <v>70</v>
      </c>
      <c r="T30" s="5">
        <v>80</v>
      </c>
      <c r="U30" s="5">
        <v>300</v>
      </c>
      <c r="V30" s="1"/>
      <c r="W30" s="1">
        <f t="shared" si="17"/>
        <v>-2250</v>
      </c>
      <c r="X30" s="1">
        <f t="shared" si="3"/>
        <v>-1500</v>
      </c>
      <c r="Y30" s="1">
        <v>30.2</v>
      </c>
      <c r="Z30" s="1">
        <v>34</v>
      </c>
      <c r="AA30" s="1">
        <v>14.8</v>
      </c>
      <c r="AB30" s="1">
        <v>30.2</v>
      </c>
      <c r="AC30" s="1">
        <v>27</v>
      </c>
      <c r="AD30" s="1"/>
      <c r="AE30" s="1">
        <f t="shared" si="4"/>
        <v>28</v>
      </c>
      <c r="AF30" s="1">
        <f t="shared" si="5"/>
        <v>32</v>
      </c>
      <c r="AG30" s="1">
        <f t="shared" si="6"/>
        <v>-403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61</v>
      </c>
      <c r="B31" s="1" t="s">
        <v>32</v>
      </c>
      <c r="C31" s="1"/>
      <c r="D31" s="1"/>
      <c r="E31" s="1"/>
      <c r="F31" s="1"/>
      <c r="G31" s="6">
        <v>1</v>
      </c>
      <c r="H31" s="1">
        <v>45</v>
      </c>
      <c r="I31" s="1" t="s">
        <v>36</v>
      </c>
      <c r="J31" s="1"/>
      <c r="K31" s="1">
        <f t="shared" si="1"/>
        <v>0</v>
      </c>
      <c r="L31" s="1"/>
      <c r="M31" s="1"/>
      <c r="N31" s="1"/>
      <c r="O31" s="1">
        <v>60</v>
      </c>
      <c r="P31" s="1">
        <f t="shared" si="2"/>
        <v>0</v>
      </c>
      <c r="Q31" s="5"/>
      <c r="R31" s="5">
        <v>50</v>
      </c>
      <c r="S31" s="5">
        <f t="shared" si="16"/>
        <v>50</v>
      </c>
      <c r="T31" s="5"/>
      <c r="U31" s="5">
        <v>150</v>
      </c>
      <c r="V31" s="1"/>
      <c r="W31" s="1" t="e">
        <f t="shared" si="17"/>
        <v>#DIV/0!</v>
      </c>
      <c r="X31" s="1" t="e">
        <f t="shared" si="3"/>
        <v>#DIV/0!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>
        <f t="shared" si="6"/>
        <v>-60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62</v>
      </c>
      <c r="B32" s="1" t="s">
        <v>32</v>
      </c>
      <c r="C32" s="1">
        <v>173.34200000000001</v>
      </c>
      <c r="D32" s="1">
        <v>351.947</v>
      </c>
      <c r="E32" s="1">
        <v>166.601</v>
      </c>
      <c r="F32" s="1">
        <v>300.39699999999999</v>
      </c>
      <c r="G32" s="6">
        <v>1</v>
      </c>
      <c r="H32" s="1">
        <v>60</v>
      </c>
      <c r="I32" s="1" t="s">
        <v>36</v>
      </c>
      <c r="J32" s="1">
        <v>164.61</v>
      </c>
      <c r="K32" s="1">
        <f t="shared" si="1"/>
        <v>1.9909999999999854</v>
      </c>
      <c r="L32" s="1"/>
      <c r="M32" s="1"/>
      <c r="N32" s="1">
        <v>100</v>
      </c>
      <c r="O32" s="1">
        <v>130</v>
      </c>
      <c r="P32" s="1">
        <f t="shared" si="2"/>
        <v>33.3202</v>
      </c>
      <c r="Q32" s="5"/>
      <c r="R32" s="5">
        <v>250</v>
      </c>
      <c r="S32" s="5">
        <f t="shared" si="16"/>
        <v>100</v>
      </c>
      <c r="T32" s="5">
        <v>150</v>
      </c>
      <c r="U32" s="5">
        <v>350</v>
      </c>
      <c r="V32" s="1"/>
      <c r="W32" s="1">
        <f t="shared" si="17"/>
        <v>23.421137928343764</v>
      </c>
      <c r="X32" s="1">
        <f t="shared" si="3"/>
        <v>15.918181763614863</v>
      </c>
      <c r="Y32" s="1">
        <v>46.985999999999997</v>
      </c>
      <c r="Z32" s="1">
        <v>45.049400000000013</v>
      </c>
      <c r="AA32" s="1">
        <v>37.615200000000002</v>
      </c>
      <c r="AB32" s="1">
        <v>58.362000000000002</v>
      </c>
      <c r="AC32" s="1">
        <v>54.675600000000003</v>
      </c>
      <c r="AD32" s="1"/>
      <c r="AE32" s="1">
        <f t="shared" si="4"/>
        <v>100</v>
      </c>
      <c r="AF32" s="1">
        <f t="shared" si="5"/>
        <v>150</v>
      </c>
      <c r="AG32" s="1">
        <f t="shared" si="6"/>
        <v>69.406000000000006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35</v>
      </c>
      <c r="C33" s="1">
        <v>267</v>
      </c>
      <c r="D33" s="1">
        <v>48</v>
      </c>
      <c r="E33" s="1">
        <v>116</v>
      </c>
      <c r="F33" s="1">
        <v>174</v>
      </c>
      <c r="G33" s="6">
        <v>0.22</v>
      </c>
      <c r="H33" s="1">
        <v>120</v>
      </c>
      <c r="I33" s="1" t="s">
        <v>36</v>
      </c>
      <c r="J33" s="1">
        <v>118</v>
      </c>
      <c r="K33" s="1">
        <f t="shared" si="1"/>
        <v>-2</v>
      </c>
      <c r="L33" s="1"/>
      <c r="M33" s="1"/>
      <c r="N33" s="1"/>
      <c r="O33" s="1">
        <v>0</v>
      </c>
      <c r="P33" s="1">
        <f t="shared" si="2"/>
        <v>23.2</v>
      </c>
      <c r="Q33" s="5">
        <f t="shared" si="15"/>
        <v>127.59999999999997</v>
      </c>
      <c r="R33" s="5">
        <v>200</v>
      </c>
      <c r="S33" s="5">
        <f t="shared" si="16"/>
        <v>100</v>
      </c>
      <c r="T33" s="5">
        <v>100</v>
      </c>
      <c r="U33" s="5">
        <v>200</v>
      </c>
      <c r="V33" s="1"/>
      <c r="W33" s="1">
        <f t="shared" si="17"/>
        <v>16.120689655172413</v>
      </c>
      <c r="X33" s="1">
        <f t="shared" si="3"/>
        <v>7.5</v>
      </c>
      <c r="Y33" s="1">
        <v>13.6</v>
      </c>
      <c r="Z33" s="1">
        <v>10.4</v>
      </c>
      <c r="AA33" s="1">
        <v>23.2</v>
      </c>
      <c r="AB33" s="1">
        <v>3</v>
      </c>
      <c r="AC33" s="1">
        <v>0</v>
      </c>
      <c r="AD33" s="1"/>
      <c r="AE33" s="1">
        <f t="shared" si="4"/>
        <v>22</v>
      </c>
      <c r="AF33" s="1">
        <f t="shared" si="5"/>
        <v>22</v>
      </c>
      <c r="AG33" s="1">
        <f t="shared" si="6"/>
        <v>46.400000000000034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2" t="s">
        <v>64</v>
      </c>
      <c r="B34" s="12" t="s">
        <v>32</v>
      </c>
      <c r="C34" s="12">
        <v>-0.996</v>
      </c>
      <c r="D34" s="12">
        <v>0.996</v>
      </c>
      <c r="E34" s="12"/>
      <c r="F34" s="12"/>
      <c r="G34" s="13">
        <v>0</v>
      </c>
      <c r="H34" s="12" t="e">
        <v>#N/A</v>
      </c>
      <c r="I34" s="12" t="s">
        <v>33</v>
      </c>
      <c r="J34" s="12"/>
      <c r="K34" s="12">
        <f t="shared" si="1"/>
        <v>0</v>
      </c>
      <c r="L34" s="12"/>
      <c r="M34" s="12"/>
      <c r="N34" s="12"/>
      <c r="O34" s="12"/>
      <c r="P34" s="12">
        <f t="shared" si="2"/>
        <v>0</v>
      </c>
      <c r="Q34" s="14"/>
      <c r="R34" s="14"/>
      <c r="S34" s="14"/>
      <c r="T34" s="14"/>
      <c r="U34" s="14"/>
      <c r="V34" s="12"/>
      <c r="W34" s="12" t="e">
        <f t="shared" si="10"/>
        <v>#DIV/0!</v>
      </c>
      <c r="X34" s="12" t="e">
        <f t="shared" si="3"/>
        <v>#DIV/0!</v>
      </c>
      <c r="Y34" s="12">
        <v>0.19919999999999999</v>
      </c>
      <c r="Z34" s="12">
        <v>1.3972</v>
      </c>
      <c r="AA34" s="12">
        <v>0</v>
      </c>
      <c r="AB34" s="12">
        <v>0</v>
      </c>
      <c r="AC34" s="12">
        <v>0</v>
      </c>
      <c r="AD34" s="12" t="s">
        <v>40</v>
      </c>
      <c r="AE34" s="12">
        <f t="shared" si="4"/>
        <v>0</v>
      </c>
      <c r="AF34" s="12">
        <f t="shared" si="5"/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65</v>
      </c>
      <c r="B35" s="1" t="s">
        <v>32</v>
      </c>
      <c r="C35" s="1"/>
      <c r="D35" s="1"/>
      <c r="E35" s="1"/>
      <c r="F35" s="1"/>
      <c r="G35" s="6">
        <v>1</v>
      </c>
      <c r="H35" s="1">
        <v>45</v>
      </c>
      <c r="I35" s="1" t="s">
        <v>36</v>
      </c>
      <c r="J35" s="1"/>
      <c r="K35" s="1">
        <f t="shared" si="1"/>
        <v>0</v>
      </c>
      <c r="L35" s="1"/>
      <c r="M35" s="1"/>
      <c r="N35" s="1"/>
      <c r="O35" s="1">
        <v>60</v>
      </c>
      <c r="P35" s="1">
        <f t="shared" si="2"/>
        <v>0</v>
      </c>
      <c r="Q35" s="5"/>
      <c r="R35" s="5">
        <v>50</v>
      </c>
      <c r="S35" s="5">
        <f t="shared" ref="S35:S37" si="19">ROUND(R35,0)-T35</f>
        <v>50</v>
      </c>
      <c r="T35" s="5"/>
      <c r="U35" s="5">
        <v>150</v>
      </c>
      <c r="V35" s="1"/>
      <c r="W35" s="1" t="e">
        <f t="shared" ref="W35:W37" si="20">(F35+N35+O35+R35)/P35</f>
        <v>#DIV/0!</v>
      </c>
      <c r="X35" s="1" t="e">
        <f t="shared" si="3"/>
        <v>#DIV/0!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 t="shared" si="4"/>
        <v>50</v>
      </c>
      <c r="AF35" s="1">
        <f t="shared" si="5"/>
        <v>0</v>
      </c>
      <c r="AG35" s="1">
        <f t="shared" si="6"/>
        <v>-60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66</v>
      </c>
      <c r="B36" s="1" t="s">
        <v>35</v>
      </c>
      <c r="C36" s="1">
        <v>229</v>
      </c>
      <c r="D36" s="1"/>
      <c r="E36" s="1">
        <v>151</v>
      </c>
      <c r="F36" s="1">
        <v>52</v>
      </c>
      <c r="G36" s="6">
        <v>0.4</v>
      </c>
      <c r="H36" s="1">
        <v>60</v>
      </c>
      <c r="I36" s="1" t="s">
        <v>36</v>
      </c>
      <c r="J36" s="1">
        <v>150</v>
      </c>
      <c r="K36" s="1">
        <f t="shared" si="1"/>
        <v>1</v>
      </c>
      <c r="L36" s="1"/>
      <c r="M36" s="1"/>
      <c r="N36" s="1"/>
      <c r="O36" s="1">
        <v>110</v>
      </c>
      <c r="P36" s="1">
        <f t="shared" si="2"/>
        <v>30.2</v>
      </c>
      <c r="Q36" s="5">
        <f t="shared" ref="Q36" si="21">13*P36-O36-N36-F36</f>
        <v>230.59999999999997</v>
      </c>
      <c r="R36" s="5">
        <v>100</v>
      </c>
      <c r="S36" s="5">
        <f t="shared" si="19"/>
        <v>50</v>
      </c>
      <c r="T36" s="5">
        <v>50</v>
      </c>
      <c r="U36" s="20">
        <v>100</v>
      </c>
      <c r="V36" s="21"/>
      <c r="W36" s="1">
        <f t="shared" si="20"/>
        <v>8.6754966887417222</v>
      </c>
      <c r="X36" s="1">
        <f t="shared" si="3"/>
        <v>5.3642384105960268</v>
      </c>
      <c r="Y36" s="1">
        <v>24</v>
      </c>
      <c r="Z36" s="1">
        <v>14.8</v>
      </c>
      <c r="AA36" s="1">
        <v>26.4</v>
      </c>
      <c r="AB36" s="1">
        <v>18.8</v>
      </c>
      <c r="AC36" s="1">
        <v>9.4</v>
      </c>
      <c r="AD36" s="1"/>
      <c r="AE36" s="1">
        <f t="shared" si="4"/>
        <v>20</v>
      </c>
      <c r="AF36" s="1">
        <f t="shared" si="5"/>
        <v>20</v>
      </c>
      <c r="AG36" s="1">
        <f t="shared" si="6"/>
        <v>60.400000000000034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67</v>
      </c>
      <c r="B37" s="1" t="s">
        <v>32</v>
      </c>
      <c r="C37" s="1">
        <v>84.015000000000001</v>
      </c>
      <c r="D37" s="1">
        <v>119.28100000000001</v>
      </c>
      <c r="E37" s="1">
        <v>76.965999999999994</v>
      </c>
      <c r="F37" s="1">
        <v>90.956999999999994</v>
      </c>
      <c r="G37" s="6">
        <v>1</v>
      </c>
      <c r="H37" s="1">
        <v>60</v>
      </c>
      <c r="I37" s="1" t="s">
        <v>36</v>
      </c>
      <c r="J37" s="1">
        <v>74.5</v>
      </c>
      <c r="K37" s="1">
        <f t="shared" si="1"/>
        <v>2.465999999999994</v>
      </c>
      <c r="L37" s="1"/>
      <c r="M37" s="1"/>
      <c r="N37" s="1">
        <v>80</v>
      </c>
      <c r="O37" s="1">
        <v>60</v>
      </c>
      <c r="P37" s="1">
        <f t="shared" si="2"/>
        <v>15.393199999999998</v>
      </c>
      <c r="Q37" s="5"/>
      <c r="R37" s="5">
        <f t="shared" ref="R37" si="22">Q37</f>
        <v>0</v>
      </c>
      <c r="S37" s="5">
        <f t="shared" si="19"/>
        <v>0</v>
      </c>
      <c r="T37" s="5"/>
      <c r="U37" s="20"/>
      <c r="V37" s="21"/>
      <c r="W37" s="1">
        <f t="shared" si="20"/>
        <v>15.003832861263415</v>
      </c>
      <c r="X37" s="1">
        <f t="shared" si="3"/>
        <v>15.003832861263415</v>
      </c>
      <c r="Y37" s="1">
        <v>24.2058</v>
      </c>
      <c r="Z37" s="1">
        <v>19.8066</v>
      </c>
      <c r="AA37" s="1">
        <v>16.990400000000001</v>
      </c>
      <c r="AB37" s="1">
        <v>15.467000000000001</v>
      </c>
      <c r="AC37" s="1">
        <v>0.54600000000000004</v>
      </c>
      <c r="AD37" s="1"/>
      <c r="AE37" s="1">
        <f t="shared" si="4"/>
        <v>0</v>
      </c>
      <c r="AF37" s="1">
        <f t="shared" si="5"/>
        <v>0</v>
      </c>
      <c r="AG37" s="1">
        <f t="shared" si="6"/>
        <v>79.940999999999974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2" t="s">
        <v>68</v>
      </c>
      <c r="B38" s="12" t="s">
        <v>32</v>
      </c>
      <c r="C38" s="12">
        <v>98.99</v>
      </c>
      <c r="D38" s="12"/>
      <c r="E38" s="12">
        <v>25.754999999999999</v>
      </c>
      <c r="F38" s="12">
        <v>54.457999999999998</v>
      </c>
      <c r="G38" s="13">
        <v>0</v>
      </c>
      <c r="H38" s="12">
        <v>60</v>
      </c>
      <c r="I38" s="12" t="s">
        <v>33</v>
      </c>
      <c r="J38" s="12">
        <v>42.7</v>
      </c>
      <c r="K38" s="12">
        <f t="shared" ref="K38:K66" si="23">E38-J38</f>
        <v>-16.945000000000004</v>
      </c>
      <c r="L38" s="12"/>
      <c r="M38" s="12"/>
      <c r="N38" s="12"/>
      <c r="O38" s="12"/>
      <c r="P38" s="12">
        <f t="shared" ref="P38:P67" si="24">E38/5</f>
        <v>5.1509999999999998</v>
      </c>
      <c r="Q38" s="14"/>
      <c r="R38" s="14"/>
      <c r="S38" s="14"/>
      <c r="T38" s="14"/>
      <c r="U38" s="14"/>
      <c r="V38" s="12"/>
      <c r="W38" s="12">
        <f t="shared" si="10"/>
        <v>10.572316055134925</v>
      </c>
      <c r="X38" s="12">
        <f t="shared" si="3"/>
        <v>10.572316055134925</v>
      </c>
      <c r="Y38" s="12">
        <v>4.8899999999999997</v>
      </c>
      <c r="Z38" s="12">
        <v>3.9127999999999998</v>
      </c>
      <c r="AA38" s="12">
        <v>0</v>
      </c>
      <c r="AB38" s="12">
        <v>0.13439999999999999</v>
      </c>
      <c r="AC38" s="12">
        <v>4.0388000000000002</v>
      </c>
      <c r="AD38" s="12" t="s">
        <v>69</v>
      </c>
      <c r="AE38" s="12">
        <f t="shared" si="4"/>
        <v>0</v>
      </c>
      <c r="AF38" s="12">
        <f t="shared" si="5"/>
        <v>0</v>
      </c>
      <c r="AG38" s="1">
        <f t="shared" si="6"/>
        <v>22.807000000000002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70</v>
      </c>
      <c r="B39" s="1" t="s">
        <v>35</v>
      </c>
      <c r="C39" s="1"/>
      <c r="D39" s="1"/>
      <c r="E39" s="1"/>
      <c r="F39" s="1"/>
      <c r="G39" s="6">
        <v>0.4</v>
      </c>
      <c r="H39" s="1">
        <v>60</v>
      </c>
      <c r="I39" s="1" t="s">
        <v>36</v>
      </c>
      <c r="J39" s="1"/>
      <c r="K39" s="1">
        <f t="shared" si="23"/>
        <v>0</v>
      </c>
      <c r="L39" s="1"/>
      <c r="M39" s="1"/>
      <c r="N39" s="1"/>
      <c r="O39" s="1">
        <v>50</v>
      </c>
      <c r="P39" s="1">
        <f t="shared" si="24"/>
        <v>0</v>
      </c>
      <c r="Q39" s="5"/>
      <c r="R39" s="5">
        <v>50</v>
      </c>
      <c r="S39" s="5">
        <f t="shared" ref="S39:S48" si="25">ROUND(R39,0)-T39</f>
        <v>0</v>
      </c>
      <c r="T39" s="5">
        <v>50</v>
      </c>
      <c r="U39" s="5">
        <v>50</v>
      </c>
      <c r="V39" s="1"/>
      <c r="W39" s="1" t="e">
        <f t="shared" ref="W39:W48" si="26">(F39+N39+O39+R39)/P39</f>
        <v>#DIV/0!</v>
      </c>
      <c r="X39" s="1" t="e">
        <f t="shared" si="3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f t="shared" si="4"/>
        <v>0</v>
      </c>
      <c r="AF39" s="1">
        <f t="shared" si="5"/>
        <v>20</v>
      </c>
      <c r="AG39" s="1">
        <f t="shared" si="6"/>
        <v>-50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71</v>
      </c>
      <c r="B40" s="1" t="s">
        <v>32</v>
      </c>
      <c r="C40" s="1">
        <v>244.53</v>
      </c>
      <c r="D40" s="1">
        <v>99.370999999999995</v>
      </c>
      <c r="E40" s="11">
        <f>133.778+E112</f>
        <v>173.923</v>
      </c>
      <c r="F40" s="11">
        <f>141.233+F112</f>
        <v>134.69200000000001</v>
      </c>
      <c r="G40" s="6">
        <v>1</v>
      </c>
      <c r="H40" s="1">
        <v>45</v>
      </c>
      <c r="I40" s="1" t="s">
        <v>36</v>
      </c>
      <c r="J40" s="1">
        <v>120</v>
      </c>
      <c r="K40" s="1">
        <f t="shared" si="23"/>
        <v>53.923000000000002</v>
      </c>
      <c r="L40" s="1"/>
      <c r="M40" s="1"/>
      <c r="N40" s="1">
        <v>100</v>
      </c>
      <c r="O40" s="1">
        <v>100</v>
      </c>
      <c r="P40" s="1">
        <f t="shared" si="24"/>
        <v>34.784599999999998</v>
      </c>
      <c r="Q40" s="5">
        <f t="shared" ref="Q40:Q48" si="27">13*P40-O40-N40-F40</f>
        <v>117.50779999999997</v>
      </c>
      <c r="R40" s="5">
        <v>150</v>
      </c>
      <c r="S40" s="5">
        <f t="shared" si="25"/>
        <v>70</v>
      </c>
      <c r="T40" s="5">
        <v>80</v>
      </c>
      <c r="U40" s="5">
        <v>500</v>
      </c>
      <c r="V40" s="1"/>
      <c r="W40" s="1">
        <f t="shared" si="26"/>
        <v>13.934097272931126</v>
      </c>
      <c r="X40" s="1">
        <f t="shared" si="3"/>
        <v>9.6218441494224471</v>
      </c>
      <c r="Y40" s="1">
        <v>27.878799999999998</v>
      </c>
      <c r="Z40" s="1">
        <v>29.715199999999999</v>
      </c>
      <c r="AA40" s="1">
        <v>27.5914</v>
      </c>
      <c r="AB40" s="1">
        <v>34.112200000000001</v>
      </c>
      <c r="AC40" s="1">
        <v>27.035599999999999</v>
      </c>
      <c r="AD40" s="1"/>
      <c r="AE40" s="1">
        <f t="shared" si="4"/>
        <v>70</v>
      </c>
      <c r="AF40" s="1">
        <f t="shared" si="5"/>
        <v>80</v>
      </c>
      <c r="AG40" s="1">
        <f t="shared" si="6"/>
        <v>169.56920000000002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72</v>
      </c>
      <c r="B41" s="1" t="s">
        <v>32</v>
      </c>
      <c r="C41" s="1">
        <v>240.36500000000001</v>
      </c>
      <c r="D41" s="1">
        <v>14.018000000000001</v>
      </c>
      <c r="E41" s="11">
        <f>174.888+E108</f>
        <v>301.33100000000002</v>
      </c>
      <c r="F41" s="11">
        <f>F108</f>
        <v>272.74400000000003</v>
      </c>
      <c r="G41" s="6">
        <v>1</v>
      </c>
      <c r="H41" s="1">
        <v>45</v>
      </c>
      <c r="I41" s="1" t="s">
        <v>36</v>
      </c>
      <c r="J41" s="1">
        <v>168.684</v>
      </c>
      <c r="K41" s="1">
        <f t="shared" si="23"/>
        <v>132.64700000000002</v>
      </c>
      <c r="L41" s="1"/>
      <c r="M41" s="1"/>
      <c r="N41" s="1">
        <v>100</v>
      </c>
      <c r="O41" s="1">
        <v>120</v>
      </c>
      <c r="P41" s="1">
        <f t="shared" si="24"/>
        <v>60.266200000000005</v>
      </c>
      <c r="Q41" s="5">
        <f t="shared" si="27"/>
        <v>290.71660000000008</v>
      </c>
      <c r="R41" s="5">
        <v>300</v>
      </c>
      <c r="S41" s="5">
        <f t="shared" si="25"/>
        <v>100</v>
      </c>
      <c r="T41" s="5">
        <v>200</v>
      </c>
      <c r="U41" s="5">
        <v>400</v>
      </c>
      <c r="V41" s="1"/>
      <c r="W41" s="1">
        <f t="shared" si="26"/>
        <v>13.154039909601069</v>
      </c>
      <c r="X41" s="1">
        <f t="shared" si="3"/>
        <v>8.1761252576070831</v>
      </c>
      <c r="Y41" s="1">
        <v>61.489199999999997</v>
      </c>
      <c r="Z41" s="1">
        <v>61.021400000000007</v>
      </c>
      <c r="AA41" s="1">
        <v>55.4024</v>
      </c>
      <c r="AB41" s="1">
        <v>43.623399999999997</v>
      </c>
      <c r="AC41" s="1">
        <v>60.841999999999999</v>
      </c>
      <c r="AD41" s="1" t="s">
        <v>153</v>
      </c>
      <c r="AE41" s="1">
        <f t="shared" si="4"/>
        <v>100</v>
      </c>
      <c r="AF41" s="1">
        <f t="shared" si="5"/>
        <v>200</v>
      </c>
      <c r="AG41" s="1">
        <f t="shared" si="6"/>
        <v>220.53239999999994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73</v>
      </c>
      <c r="B42" s="1" t="s">
        <v>35</v>
      </c>
      <c r="C42" s="1">
        <v>16</v>
      </c>
      <c r="D42" s="1">
        <v>390</v>
      </c>
      <c r="E42" s="1">
        <v>203</v>
      </c>
      <c r="F42" s="1">
        <v>184</v>
      </c>
      <c r="G42" s="6">
        <v>0.36</v>
      </c>
      <c r="H42" s="1">
        <v>45</v>
      </c>
      <c r="I42" s="1" t="s">
        <v>36</v>
      </c>
      <c r="J42" s="1">
        <v>204</v>
      </c>
      <c r="K42" s="1">
        <f t="shared" si="23"/>
        <v>-1</v>
      </c>
      <c r="L42" s="1"/>
      <c r="M42" s="1"/>
      <c r="N42" s="1"/>
      <c r="O42" s="1">
        <v>200</v>
      </c>
      <c r="P42" s="1">
        <f t="shared" si="24"/>
        <v>40.6</v>
      </c>
      <c r="Q42" s="5">
        <f t="shared" si="27"/>
        <v>143.80000000000007</v>
      </c>
      <c r="R42" s="5">
        <v>180</v>
      </c>
      <c r="S42" s="5">
        <f t="shared" si="25"/>
        <v>80</v>
      </c>
      <c r="T42" s="5">
        <v>100</v>
      </c>
      <c r="U42" s="5">
        <v>200</v>
      </c>
      <c r="V42" s="1"/>
      <c r="W42" s="1">
        <f t="shared" si="26"/>
        <v>13.891625615763546</v>
      </c>
      <c r="X42" s="1">
        <f t="shared" si="3"/>
        <v>9.4581280788177331</v>
      </c>
      <c r="Y42" s="1">
        <v>38</v>
      </c>
      <c r="Z42" s="1">
        <v>43.8</v>
      </c>
      <c r="AA42" s="1">
        <v>14.4</v>
      </c>
      <c r="AB42" s="1">
        <v>38</v>
      </c>
      <c r="AC42" s="1">
        <v>28.2</v>
      </c>
      <c r="AD42" s="1"/>
      <c r="AE42" s="1">
        <f t="shared" si="4"/>
        <v>28.799999999999997</v>
      </c>
      <c r="AF42" s="1">
        <f t="shared" si="5"/>
        <v>36</v>
      </c>
      <c r="AG42" s="1">
        <f t="shared" si="6"/>
        <v>81.199999999999932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74</v>
      </c>
      <c r="B43" s="1" t="s">
        <v>32</v>
      </c>
      <c r="C43" s="1">
        <v>-2.5419999999999998</v>
      </c>
      <c r="D43" s="1">
        <v>265.839</v>
      </c>
      <c r="E43" s="1">
        <v>97.927999999999997</v>
      </c>
      <c r="F43" s="1">
        <v>164.005</v>
      </c>
      <c r="G43" s="6">
        <v>1</v>
      </c>
      <c r="H43" s="1">
        <v>60</v>
      </c>
      <c r="I43" s="1" t="s">
        <v>36</v>
      </c>
      <c r="J43" s="1">
        <v>97.6</v>
      </c>
      <c r="K43" s="1">
        <f t="shared" si="23"/>
        <v>0.32800000000000296</v>
      </c>
      <c r="L43" s="1"/>
      <c r="M43" s="1"/>
      <c r="N43" s="1">
        <v>50</v>
      </c>
      <c r="O43" s="1">
        <v>0</v>
      </c>
      <c r="P43" s="1">
        <f t="shared" si="24"/>
        <v>19.585599999999999</v>
      </c>
      <c r="Q43" s="5">
        <f t="shared" si="27"/>
        <v>40.607799999999997</v>
      </c>
      <c r="R43" s="5">
        <v>100</v>
      </c>
      <c r="S43" s="5">
        <f t="shared" si="25"/>
        <v>50</v>
      </c>
      <c r="T43" s="5">
        <v>50</v>
      </c>
      <c r="U43" s="5">
        <v>100</v>
      </c>
      <c r="V43" s="1"/>
      <c r="W43" s="1">
        <f t="shared" si="26"/>
        <v>16.032442202434442</v>
      </c>
      <c r="X43" s="1">
        <f t="shared" si="3"/>
        <v>10.92665019197778</v>
      </c>
      <c r="Y43" s="1">
        <v>3.26</v>
      </c>
      <c r="Z43" s="1">
        <v>19.8626</v>
      </c>
      <c r="AA43" s="1">
        <v>9.3468</v>
      </c>
      <c r="AB43" s="1">
        <v>17.001000000000001</v>
      </c>
      <c r="AC43" s="1">
        <v>15.8264</v>
      </c>
      <c r="AD43" s="1"/>
      <c r="AE43" s="1">
        <f t="shared" si="4"/>
        <v>50</v>
      </c>
      <c r="AF43" s="1">
        <f t="shared" si="5"/>
        <v>50</v>
      </c>
      <c r="AG43" s="1">
        <f t="shared" si="6"/>
        <v>89.171199999999999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75</v>
      </c>
      <c r="B44" s="1" t="s">
        <v>35</v>
      </c>
      <c r="C44" s="1"/>
      <c r="D44" s="1"/>
      <c r="E44" s="1"/>
      <c r="F44" s="1"/>
      <c r="G44" s="6">
        <v>0.09</v>
      </c>
      <c r="H44" s="1">
        <v>45</v>
      </c>
      <c r="I44" s="1" t="s">
        <v>36</v>
      </c>
      <c r="J44" s="1">
        <v>27</v>
      </c>
      <c r="K44" s="1">
        <f t="shared" si="23"/>
        <v>-27</v>
      </c>
      <c r="L44" s="1"/>
      <c r="M44" s="1"/>
      <c r="N44" s="1"/>
      <c r="O44" s="1">
        <v>80</v>
      </c>
      <c r="P44" s="1">
        <f t="shared" si="24"/>
        <v>0</v>
      </c>
      <c r="Q44" s="5"/>
      <c r="R44" s="5">
        <f t="shared" ref="R44" si="28">Q44</f>
        <v>0</v>
      </c>
      <c r="S44" s="5">
        <f t="shared" si="25"/>
        <v>0</v>
      </c>
      <c r="T44" s="5"/>
      <c r="U44" s="5"/>
      <c r="V44" s="1"/>
      <c r="W44" s="1" t="e">
        <f t="shared" si="26"/>
        <v>#DIV/0!</v>
      </c>
      <c r="X44" s="1" t="e">
        <f t="shared" si="3"/>
        <v>#DIV/0!</v>
      </c>
      <c r="Y44" s="1">
        <v>0</v>
      </c>
      <c r="Z44" s="1">
        <v>2.6</v>
      </c>
      <c r="AA44" s="1">
        <v>9.4</v>
      </c>
      <c r="AB44" s="1">
        <v>3.2</v>
      </c>
      <c r="AC44" s="1">
        <v>7</v>
      </c>
      <c r="AD44" s="1"/>
      <c r="AE44" s="1">
        <f t="shared" si="4"/>
        <v>0</v>
      </c>
      <c r="AF44" s="1">
        <f t="shared" si="5"/>
        <v>0</v>
      </c>
      <c r="AG44" s="1">
        <f t="shared" si="6"/>
        <v>-80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76</v>
      </c>
      <c r="B45" s="1" t="s">
        <v>35</v>
      </c>
      <c r="C45" s="1">
        <v>57</v>
      </c>
      <c r="D45" s="1">
        <v>354</v>
      </c>
      <c r="E45" s="1">
        <v>235</v>
      </c>
      <c r="F45" s="1">
        <v>106</v>
      </c>
      <c r="G45" s="6">
        <v>0.3</v>
      </c>
      <c r="H45" s="1">
        <v>45</v>
      </c>
      <c r="I45" s="1" t="s">
        <v>36</v>
      </c>
      <c r="J45" s="1">
        <v>242</v>
      </c>
      <c r="K45" s="1">
        <f t="shared" si="23"/>
        <v>-7</v>
      </c>
      <c r="L45" s="1"/>
      <c r="M45" s="1"/>
      <c r="N45" s="1"/>
      <c r="O45" s="1">
        <v>376</v>
      </c>
      <c r="P45" s="1">
        <f t="shared" si="24"/>
        <v>47</v>
      </c>
      <c r="Q45" s="5">
        <f t="shared" si="27"/>
        <v>129</v>
      </c>
      <c r="R45" s="5">
        <v>180</v>
      </c>
      <c r="S45" s="5">
        <f t="shared" si="25"/>
        <v>80</v>
      </c>
      <c r="T45" s="5">
        <v>100</v>
      </c>
      <c r="U45" s="5"/>
      <c r="V45" s="1"/>
      <c r="W45" s="1">
        <f t="shared" si="26"/>
        <v>14.085106382978724</v>
      </c>
      <c r="X45" s="1">
        <f t="shared" si="3"/>
        <v>10.25531914893617</v>
      </c>
      <c r="Y45" s="1">
        <v>56.4</v>
      </c>
      <c r="Z45" s="1">
        <v>48.6</v>
      </c>
      <c r="AA45" s="1">
        <v>21.4</v>
      </c>
      <c r="AB45" s="1">
        <v>54.4</v>
      </c>
      <c r="AC45" s="1">
        <v>27.8</v>
      </c>
      <c r="AD45" s="1"/>
      <c r="AE45" s="1">
        <f t="shared" si="4"/>
        <v>24</v>
      </c>
      <c r="AF45" s="1">
        <f t="shared" si="5"/>
        <v>30</v>
      </c>
      <c r="AG45" s="1">
        <f t="shared" si="6"/>
        <v>94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77</v>
      </c>
      <c r="B46" s="1" t="s">
        <v>35</v>
      </c>
      <c r="C46" s="1">
        <v>174</v>
      </c>
      <c r="D46" s="1">
        <v>323</v>
      </c>
      <c r="E46" s="1">
        <v>247</v>
      </c>
      <c r="F46" s="1">
        <v>181</v>
      </c>
      <c r="G46" s="6">
        <v>0.27</v>
      </c>
      <c r="H46" s="1">
        <v>45</v>
      </c>
      <c r="I46" s="1" t="s">
        <v>36</v>
      </c>
      <c r="J46" s="1">
        <v>272</v>
      </c>
      <c r="K46" s="1">
        <f t="shared" si="23"/>
        <v>-25</v>
      </c>
      <c r="L46" s="1"/>
      <c r="M46" s="1"/>
      <c r="N46" s="1"/>
      <c r="O46" s="1">
        <v>300</v>
      </c>
      <c r="P46" s="1">
        <f t="shared" si="24"/>
        <v>49.4</v>
      </c>
      <c r="Q46" s="5">
        <f t="shared" si="27"/>
        <v>161.19999999999993</v>
      </c>
      <c r="R46" s="5">
        <v>200</v>
      </c>
      <c r="S46" s="5">
        <f t="shared" si="25"/>
        <v>100</v>
      </c>
      <c r="T46" s="5">
        <v>100</v>
      </c>
      <c r="U46" s="5">
        <v>300</v>
      </c>
      <c r="V46" s="1"/>
      <c r="W46" s="1">
        <f t="shared" si="26"/>
        <v>13.785425101214575</v>
      </c>
      <c r="X46" s="1">
        <f t="shared" si="3"/>
        <v>9.7368421052631575</v>
      </c>
      <c r="Y46" s="1">
        <v>38.200000000000003</v>
      </c>
      <c r="Z46" s="1">
        <v>33</v>
      </c>
      <c r="AA46" s="1">
        <v>32.799999999999997</v>
      </c>
      <c r="AB46" s="1">
        <v>29.4</v>
      </c>
      <c r="AC46" s="1">
        <v>44.2</v>
      </c>
      <c r="AD46" s="1"/>
      <c r="AE46" s="1">
        <f t="shared" si="4"/>
        <v>27</v>
      </c>
      <c r="AF46" s="1">
        <f t="shared" si="5"/>
        <v>27</v>
      </c>
      <c r="AG46" s="1">
        <f t="shared" si="6"/>
        <v>98.800000000000068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78</v>
      </c>
      <c r="B47" s="1" t="s">
        <v>32</v>
      </c>
      <c r="C47" s="1">
        <v>16.577999999999999</v>
      </c>
      <c r="D47" s="1">
        <v>190.44800000000001</v>
      </c>
      <c r="E47" s="1">
        <v>97.266000000000005</v>
      </c>
      <c r="F47" s="1">
        <v>93.852999999999994</v>
      </c>
      <c r="G47" s="6">
        <v>1</v>
      </c>
      <c r="H47" s="1">
        <v>45</v>
      </c>
      <c r="I47" s="1" t="s">
        <v>36</v>
      </c>
      <c r="J47" s="1">
        <v>93.756</v>
      </c>
      <c r="K47" s="1">
        <f t="shared" si="23"/>
        <v>3.5100000000000051</v>
      </c>
      <c r="L47" s="1"/>
      <c r="M47" s="1"/>
      <c r="N47" s="1">
        <v>70</v>
      </c>
      <c r="O47" s="1">
        <v>80</v>
      </c>
      <c r="P47" s="1">
        <f t="shared" si="24"/>
        <v>19.453200000000002</v>
      </c>
      <c r="Q47" s="5">
        <v>10</v>
      </c>
      <c r="R47" s="5">
        <v>50</v>
      </c>
      <c r="S47" s="5">
        <f t="shared" si="25"/>
        <v>50</v>
      </c>
      <c r="T47" s="5"/>
      <c r="U47" s="5">
        <v>200</v>
      </c>
      <c r="V47" s="1"/>
      <c r="W47" s="1">
        <f t="shared" si="26"/>
        <v>15.105638146937263</v>
      </c>
      <c r="X47" s="1">
        <f t="shared" si="3"/>
        <v>12.535366931918654</v>
      </c>
      <c r="Y47" s="1">
        <v>20.450600000000001</v>
      </c>
      <c r="Z47" s="1">
        <v>22.4236</v>
      </c>
      <c r="AA47" s="1">
        <v>14.6518</v>
      </c>
      <c r="AB47" s="1">
        <v>9.2707999999999995</v>
      </c>
      <c r="AC47" s="1">
        <v>11.722799999999999</v>
      </c>
      <c r="AD47" s="1"/>
      <c r="AE47" s="1">
        <f t="shared" si="4"/>
        <v>50</v>
      </c>
      <c r="AF47" s="1">
        <f t="shared" si="5"/>
        <v>0</v>
      </c>
      <c r="AG47" s="1">
        <f t="shared" si="6"/>
        <v>107.94499999999999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79</v>
      </c>
      <c r="B48" s="1" t="s">
        <v>32</v>
      </c>
      <c r="C48" s="1">
        <v>170.35300000000001</v>
      </c>
      <c r="D48" s="1"/>
      <c r="E48" s="1">
        <v>98.751000000000005</v>
      </c>
      <c r="F48" s="1">
        <v>53.597000000000001</v>
      </c>
      <c r="G48" s="6">
        <v>1</v>
      </c>
      <c r="H48" s="1">
        <v>45</v>
      </c>
      <c r="I48" s="1" t="s">
        <v>36</v>
      </c>
      <c r="J48" s="1">
        <v>96</v>
      </c>
      <c r="K48" s="1">
        <f t="shared" si="23"/>
        <v>2.7510000000000048</v>
      </c>
      <c r="L48" s="1"/>
      <c r="M48" s="1"/>
      <c r="N48" s="1">
        <v>50</v>
      </c>
      <c r="O48" s="1">
        <v>50</v>
      </c>
      <c r="P48" s="1">
        <f t="shared" si="24"/>
        <v>19.7502</v>
      </c>
      <c r="Q48" s="5">
        <f t="shared" si="27"/>
        <v>103.15559999999996</v>
      </c>
      <c r="R48" s="5">
        <v>125</v>
      </c>
      <c r="S48" s="5">
        <f t="shared" si="25"/>
        <v>125</v>
      </c>
      <c r="T48" s="5"/>
      <c r="U48" s="5"/>
      <c r="V48" s="1"/>
      <c r="W48" s="1">
        <f t="shared" si="26"/>
        <v>14.106034369272209</v>
      </c>
      <c r="X48" s="1">
        <f t="shared" si="3"/>
        <v>7.7769845368654504</v>
      </c>
      <c r="Y48" s="1">
        <v>17.348800000000001</v>
      </c>
      <c r="Z48" s="1">
        <v>15.981199999999999</v>
      </c>
      <c r="AA48" s="1">
        <v>10.154999999999999</v>
      </c>
      <c r="AB48" s="1">
        <v>19.891400000000001</v>
      </c>
      <c r="AC48" s="1">
        <v>30.13</v>
      </c>
      <c r="AD48" s="1"/>
      <c r="AE48" s="1">
        <f t="shared" si="4"/>
        <v>125</v>
      </c>
      <c r="AF48" s="1">
        <f t="shared" si="5"/>
        <v>0</v>
      </c>
      <c r="AG48" s="1">
        <f t="shared" si="6"/>
        <v>89.50040000000007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2" t="s">
        <v>80</v>
      </c>
      <c r="B49" s="12" t="s">
        <v>35</v>
      </c>
      <c r="C49" s="21"/>
      <c r="D49" s="21">
        <v>1007</v>
      </c>
      <c r="E49" s="21">
        <v>34</v>
      </c>
      <c r="F49" s="21">
        <v>973</v>
      </c>
      <c r="G49" s="13">
        <v>0</v>
      </c>
      <c r="H49" s="12" t="e">
        <v>#N/A</v>
      </c>
      <c r="I49" s="12" t="s">
        <v>33</v>
      </c>
      <c r="J49" s="12">
        <v>34</v>
      </c>
      <c r="K49" s="12">
        <f t="shared" si="23"/>
        <v>0</v>
      </c>
      <c r="L49" s="12"/>
      <c r="M49" s="12"/>
      <c r="N49" s="12"/>
      <c r="O49" s="12"/>
      <c r="P49" s="12">
        <f t="shared" si="24"/>
        <v>6.8</v>
      </c>
      <c r="Q49" s="14"/>
      <c r="R49" s="14"/>
      <c r="S49" s="14"/>
      <c r="T49" s="14"/>
      <c r="U49" s="14"/>
      <c r="V49" s="12"/>
      <c r="W49" s="12">
        <f t="shared" si="10"/>
        <v>143.08823529411765</v>
      </c>
      <c r="X49" s="12">
        <f t="shared" si="3"/>
        <v>143.08823529411765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/>
      <c r="AE49" s="12">
        <f t="shared" si="4"/>
        <v>0</v>
      </c>
      <c r="AF49" s="12">
        <f t="shared" si="5"/>
        <v>0</v>
      </c>
      <c r="AG49" s="1">
        <f t="shared" si="6"/>
        <v>-871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81</v>
      </c>
      <c r="B50" s="1" t="s">
        <v>35</v>
      </c>
      <c r="C50" s="1">
        <v>87</v>
      </c>
      <c r="D50" s="1">
        <v>896</v>
      </c>
      <c r="E50" s="1">
        <v>524</v>
      </c>
      <c r="F50" s="1">
        <v>364</v>
      </c>
      <c r="G50" s="6">
        <v>0.4</v>
      </c>
      <c r="H50" s="1">
        <v>60</v>
      </c>
      <c r="I50" s="1" t="s">
        <v>36</v>
      </c>
      <c r="J50" s="1">
        <v>516</v>
      </c>
      <c r="K50" s="1">
        <f t="shared" si="23"/>
        <v>8</v>
      </c>
      <c r="L50" s="1"/>
      <c r="M50" s="1"/>
      <c r="N50" s="1"/>
      <c r="O50" s="1">
        <v>450</v>
      </c>
      <c r="P50" s="1">
        <f t="shared" si="24"/>
        <v>104.8</v>
      </c>
      <c r="Q50" s="5">
        <f>13*P50-O50-N50-F50</f>
        <v>548.39999999999986</v>
      </c>
      <c r="R50" s="5">
        <v>0</v>
      </c>
      <c r="S50" s="5">
        <f>ROUND(R50,0)-T50</f>
        <v>0</v>
      </c>
      <c r="T50" s="5"/>
      <c r="U50" s="20">
        <v>0</v>
      </c>
      <c r="V50" s="21" t="s">
        <v>150</v>
      </c>
      <c r="W50" s="1">
        <f>(F50+N50+O50+R50)/P50</f>
        <v>7.7671755725190845</v>
      </c>
      <c r="X50" s="1">
        <f t="shared" si="3"/>
        <v>7.7671755725190845</v>
      </c>
      <c r="Y50" s="1">
        <v>89.4</v>
      </c>
      <c r="Z50" s="1">
        <v>91.4</v>
      </c>
      <c r="AA50" s="1">
        <v>41</v>
      </c>
      <c r="AB50" s="1">
        <v>74.400000000000006</v>
      </c>
      <c r="AC50" s="1">
        <v>48.8</v>
      </c>
      <c r="AD50" s="10" t="s">
        <v>154</v>
      </c>
      <c r="AE50" s="1">
        <f t="shared" si="4"/>
        <v>0</v>
      </c>
      <c r="AF50" s="1">
        <f t="shared" si="5"/>
        <v>0</v>
      </c>
      <c r="AG50" s="1">
        <f t="shared" si="6"/>
        <v>209.60000000000014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2" t="s">
        <v>82</v>
      </c>
      <c r="B51" s="12" t="s">
        <v>35</v>
      </c>
      <c r="C51" s="21"/>
      <c r="D51" s="21">
        <v>1002</v>
      </c>
      <c r="E51" s="21">
        <v>27</v>
      </c>
      <c r="F51" s="21">
        <v>975</v>
      </c>
      <c r="G51" s="13">
        <v>0</v>
      </c>
      <c r="H51" s="12" t="e">
        <v>#N/A</v>
      </c>
      <c r="I51" s="12" t="s">
        <v>33</v>
      </c>
      <c r="J51" s="12">
        <v>28</v>
      </c>
      <c r="K51" s="12">
        <f t="shared" si="23"/>
        <v>-1</v>
      </c>
      <c r="L51" s="12"/>
      <c r="M51" s="12"/>
      <c r="N51" s="12"/>
      <c r="O51" s="12"/>
      <c r="P51" s="12">
        <f t="shared" si="24"/>
        <v>5.4</v>
      </c>
      <c r="Q51" s="14"/>
      <c r="R51" s="14"/>
      <c r="S51" s="14"/>
      <c r="T51" s="14"/>
      <c r="U51" s="14"/>
      <c r="V51" s="12"/>
      <c r="W51" s="12">
        <f t="shared" si="10"/>
        <v>180.55555555555554</v>
      </c>
      <c r="X51" s="12">
        <f t="shared" si="3"/>
        <v>180.55555555555554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/>
      <c r="AE51" s="12">
        <f t="shared" si="4"/>
        <v>0</v>
      </c>
      <c r="AF51" s="12">
        <f t="shared" si="5"/>
        <v>0</v>
      </c>
      <c r="AG51" s="1">
        <f t="shared" si="6"/>
        <v>-894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83</v>
      </c>
      <c r="B52" s="1" t="s">
        <v>35</v>
      </c>
      <c r="C52" s="1">
        <v>198</v>
      </c>
      <c r="D52" s="1">
        <v>600</v>
      </c>
      <c r="E52" s="1">
        <v>421</v>
      </c>
      <c r="F52" s="1">
        <v>299</v>
      </c>
      <c r="G52" s="6">
        <v>0.4</v>
      </c>
      <c r="H52" s="1">
        <v>60</v>
      </c>
      <c r="I52" s="1" t="s">
        <v>36</v>
      </c>
      <c r="J52" s="1">
        <v>418</v>
      </c>
      <c r="K52" s="1">
        <f t="shared" si="23"/>
        <v>3</v>
      </c>
      <c r="L52" s="1"/>
      <c r="M52" s="1"/>
      <c r="N52" s="1"/>
      <c r="O52" s="1">
        <v>400</v>
      </c>
      <c r="P52" s="1">
        <f t="shared" si="24"/>
        <v>84.2</v>
      </c>
      <c r="Q52" s="5">
        <f>13*P52-O52-N52-F52</f>
        <v>395.60000000000014</v>
      </c>
      <c r="R52" s="5">
        <v>0</v>
      </c>
      <c r="S52" s="5">
        <f>ROUND(R52,0)-T52</f>
        <v>0</v>
      </c>
      <c r="T52" s="5"/>
      <c r="U52" s="20">
        <v>0</v>
      </c>
      <c r="V52" s="21" t="s">
        <v>150</v>
      </c>
      <c r="W52" s="1">
        <f>(F52+N52+O52+R52)/P52</f>
        <v>8.3016627078384797</v>
      </c>
      <c r="X52" s="1">
        <f t="shared" si="3"/>
        <v>8.3016627078384797</v>
      </c>
      <c r="Y52" s="1">
        <v>75</v>
      </c>
      <c r="Z52" s="1">
        <v>76.8</v>
      </c>
      <c r="AA52" s="1">
        <v>64.8</v>
      </c>
      <c r="AB52" s="1">
        <v>52.2</v>
      </c>
      <c r="AC52" s="1">
        <v>57.4</v>
      </c>
      <c r="AD52" s="10" t="s">
        <v>154</v>
      </c>
      <c r="AE52" s="1">
        <f t="shared" si="4"/>
        <v>0</v>
      </c>
      <c r="AF52" s="1">
        <f t="shared" si="5"/>
        <v>0</v>
      </c>
      <c r="AG52" s="1">
        <f t="shared" si="6"/>
        <v>168.39999999999986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2" t="s">
        <v>84</v>
      </c>
      <c r="B53" s="12" t="s">
        <v>35</v>
      </c>
      <c r="C53" s="12">
        <v>-4</v>
      </c>
      <c r="D53" s="12"/>
      <c r="E53" s="12"/>
      <c r="F53" s="12">
        <v>-4</v>
      </c>
      <c r="G53" s="13">
        <v>0</v>
      </c>
      <c r="H53" s="12">
        <v>45</v>
      </c>
      <c r="I53" s="12" t="s">
        <v>33</v>
      </c>
      <c r="J53" s="12"/>
      <c r="K53" s="12">
        <f t="shared" si="23"/>
        <v>0</v>
      </c>
      <c r="L53" s="12"/>
      <c r="M53" s="12"/>
      <c r="N53" s="12"/>
      <c r="O53" s="12"/>
      <c r="P53" s="12">
        <f t="shared" si="24"/>
        <v>0</v>
      </c>
      <c r="Q53" s="14"/>
      <c r="R53" s="14"/>
      <c r="S53" s="14"/>
      <c r="T53" s="14"/>
      <c r="U53" s="14"/>
      <c r="V53" s="12"/>
      <c r="W53" s="12" t="e">
        <f t="shared" si="10"/>
        <v>#DIV/0!</v>
      </c>
      <c r="X53" s="12" t="e">
        <f t="shared" si="3"/>
        <v>#DIV/0!</v>
      </c>
      <c r="Y53" s="12">
        <v>0</v>
      </c>
      <c r="Z53" s="12">
        <v>0</v>
      </c>
      <c r="AA53" s="12">
        <v>0.4</v>
      </c>
      <c r="AB53" s="12">
        <v>0.4</v>
      </c>
      <c r="AC53" s="12">
        <v>0</v>
      </c>
      <c r="AD53" s="12" t="s">
        <v>40</v>
      </c>
      <c r="AE53" s="12">
        <f t="shared" si="4"/>
        <v>0</v>
      </c>
      <c r="AF53" s="12">
        <f t="shared" si="5"/>
        <v>0</v>
      </c>
      <c r="AG53" s="1">
        <f t="shared" si="6"/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2" t="s">
        <v>85</v>
      </c>
      <c r="B54" s="12" t="s">
        <v>35</v>
      </c>
      <c r="C54" s="12"/>
      <c r="D54" s="12">
        <v>5</v>
      </c>
      <c r="E54" s="11">
        <v>5</v>
      </c>
      <c r="F54" s="12"/>
      <c r="G54" s="13">
        <v>0</v>
      </c>
      <c r="H54" s="12" t="e">
        <v>#N/A</v>
      </c>
      <c r="I54" s="12" t="s">
        <v>33</v>
      </c>
      <c r="J54" s="12">
        <v>5</v>
      </c>
      <c r="K54" s="12">
        <f t="shared" si="23"/>
        <v>0</v>
      </c>
      <c r="L54" s="12"/>
      <c r="M54" s="12"/>
      <c r="N54" s="12"/>
      <c r="O54" s="12"/>
      <c r="P54" s="12">
        <f t="shared" si="24"/>
        <v>1</v>
      </c>
      <c r="Q54" s="14"/>
      <c r="R54" s="14"/>
      <c r="S54" s="14"/>
      <c r="T54" s="14"/>
      <c r="U54" s="14"/>
      <c r="V54" s="12"/>
      <c r="W54" s="12">
        <f t="shared" si="10"/>
        <v>0</v>
      </c>
      <c r="X54" s="12">
        <f t="shared" si="3"/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/>
      <c r="AE54" s="12">
        <f t="shared" si="4"/>
        <v>0</v>
      </c>
      <c r="AF54" s="12">
        <f t="shared" si="5"/>
        <v>0</v>
      </c>
      <c r="AG54" s="1">
        <f t="shared" si="6"/>
        <v>15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86</v>
      </c>
      <c r="B55" s="1" t="s">
        <v>35</v>
      </c>
      <c r="C55" s="1">
        <v>304</v>
      </c>
      <c r="D55" s="1">
        <v>488</v>
      </c>
      <c r="E55" s="1">
        <v>494</v>
      </c>
      <c r="F55" s="1">
        <v>195</v>
      </c>
      <c r="G55" s="6">
        <v>0.4</v>
      </c>
      <c r="H55" s="1">
        <v>60</v>
      </c>
      <c r="I55" s="1" t="s">
        <v>36</v>
      </c>
      <c r="J55" s="1">
        <v>492</v>
      </c>
      <c r="K55" s="1">
        <f t="shared" si="23"/>
        <v>2</v>
      </c>
      <c r="L55" s="1"/>
      <c r="M55" s="1"/>
      <c r="N55" s="1"/>
      <c r="O55" s="1">
        <v>270</v>
      </c>
      <c r="P55" s="1">
        <f t="shared" si="24"/>
        <v>98.8</v>
      </c>
      <c r="Q55" s="5">
        <f t="shared" ref="Q55:Q64" si="29">13*P55-O55-N55-F55</f>
        <v>819.39999999999986</v>
      </c>
      <c r="R55" s="5">
        <v>1100</v>
      </c>
      <c r="S55" s="5">
        <f t="shared" ref="S55:S64" si="30">ROUND(R55,0)-T55</f>
        <v>600</v>
      </c>
      <c r="T55" s="5">
        <v>500</v>
      </c>
      <c r="U55" s="5"/>
      <c r="V55" s="1"/>
      <c r="W55" s="1">
        <f t="shared" ref="W55:W64" si="31">(F55+N55+O55+R55)/P55</f>
        <v>15.840080971659919</v>
      </c>
      <c r="X55" s="1">
        <f t="shared" si="3"/>
        <v>4.7064777327935223</v>
      </c>
      <c r="Y55" s="1">
        <v>74.8</v>
      </c>
      <c r="Z55" s="1">
        <v>70.599999999999994</v>
      </c>
      <c r="AA55" s="1">
        <v>66.599999999999994</v>
      </c>
      <c r="AB55" s="1">
        <v>59</v>
      </c>
      <c r="AC55" s="1">
        <v>73.2</v>
      </c>
      <c r="AD55" s="1"/>
      <c r="AE55" s="1">
        <f t="shared" si="4"/>
        <v>240</v>
      </c>
      <c r="AF55" s="1">
        <f t="shared" si="5"/>
        <v>200</v>
      </c>
      <c r="AG55" s="1">
        <f t="shared" si="6"/>
        <v>197.60000000000014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87</v>
      </c>
      <c r="B56" s="1" t="s">
        <v>35</v>
      </c>
      <c r="C56" s="1"/>
      <c r="D56" s="1"/>
      <c r="E56" s="1"/>
      <c r="F56" s="1"/>
      <c r="G56" s="6">
        <v>0.1</v>
      </c>
      <c r="H56" s="1">
        <v>45</v>
      </c>
      <c r="I56" s="1" t="s">
        <v>36</v>
      </c>
      <c r="J56" s="1"/>
      <c r="K56" s="1">
        <f t="shared" si="23"/>
        <v>0</v>
      </c>
      <c r="L56" s="1"/>
      <c r="M56" s="1"/>
      <c r="N56" s="1"/>
      <c r="O56" s="1">
        <v>120</v>
      </c>
      <c r="P56" s="1">
        <f t="shared" si="24"/>
        <v>0</v>
      </c>
      <c r="Q56" s="5"/>
      <c r="R56" s="5">
        <v>100</v>
      </c>
      <c r="S56" s="5">
        <f t="shared" si="30"/>
        <v>50</v>
      </c>
      <c r="T56" s="5">
        <v>50</v>
      </c>
      <c r="U56" s="5">
        <v>200</v>
      </c>
      <c r="V56" s="1"/>
      <c r="W56" s="1" t="e">
        <f t="shared" si="31"/>
        <v>#DIV/0!</v>
      </c>
      <c r="X56" s="1" t="e">
        <f t="shared" si="3"/>
        <v>#DIV/0!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4"/>
        <v>5</v>
      </c>
      <c r="AF56" s="1">
        <f t="shared" si="5"/>
        <v>5</v>
      </c>
      <c r="AG56" s="1">
        <f t="shared" si="6"/>
        <v>-120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88</v>
      </c>
      <c r="B57" s="1" t="s">
        <v>35</v>
      </c>
      <c r="C57" s="1">
        <v>44</v>
      </c>
      <c r="D57" s="1">
        <v>20</v>
      </c>
      <c r="E57" s="1">
        <v>40</v>
      </c>
      <c r="F57" s="1">
        <v>15</v>
      </c>
      <c r="G57" s="6">
        <v>0.1</v>
      </c>
      <c r="H57" s="1">
        <v>60</v>
      </c>
      <c r="I57" s="1" t="s">
        <v>36</v>
      </c>
      <c r="J57" s="1">
        <v>40</v>
      </c>
      <c r="K57" s="1">
        <f t="shared" si="23"/>
        <v>0</v>
      </c>
      <c r="L57" s="1"/>
      <c r="M57" s="1"/>
      <c r="N57" s="1"/>
      <c r="O57" s="1">
        <v>67</v>
      </c>
      <c r="P57" s="1">
        <f t="shared" si="24"/>
        <v>8</v>
      </c>
      <c r="Q57" s="5">
        <f t="shared" si="29"/>
        <v>22</v>
      </c>
      <c r="R57" s="5">
        <v>50</v>
      </c>
      <c r="S57" s="5">
        <f t="shared" si="30"/>
        <v>50</v>
      </c>
      <c r="T57" s="5"/>
      <c r="U57" s="5">
        <v>50</v>
      </c>
      <c r="V57" s="1"/>
      <c r="W57" s="1">
        <f t="shared" si="31"/>
        <v>16.5</v>
      </c>
      <c r="X57" s="1">
        <f t="shared" si="3"/>
        <v>10.25</v>
      </c>
      <c r="Y57" s="1">
        <v>8.6</v>
      </c>
      <c r="Z57" s="1">
        <v>6.8</v>
      </c>
      <c r="AA57" s="1">
        <v>8.1999999999999993</v>
      </c>
      <c r="AB57" s="1">
        <v>6.2</v>
      </c>
      <c r="AC57" s="1">
        <v>7.2</v>
      </c>
      <c r="AD57" s="1"/>
      <c r="AE57" s="1">
        <f t="shared" si="4"/>
        <v>5</v>
      </c>
      <c r="AF57" s="1">
        <f t="shared" si="5"/>
        <v>0</v>
      </c>
      <c r="AG57" s="1">
        <f t="shared" si="6"/>
        <v>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89</v>
      </c>
      <c r="B58" s="1" t="s">
        <v>35</v>
      </c>
      <c r="C58" s="1"/>
      <c r="D58" s="1"/>
      <c r="E58" s="1"/>
      <c r="F58" s="1"/>
      <c r="G58" s="6">
        <v>0.1</v>
      </c>
      <c r="H58" s="1">
        <v>60</v>
      </c>
      <c r="I58" s="1" t="s">
        <v>36</v>
      </c>
      <c r="J58" s="1"/>
      <c r="K58" s="1">
        <f t="shared" si="23"/>
        <v>0</v>
      </c>
      <c r="L58" s="1"/>
      <c r="M58" s="1"/>
      <c r="N58" s="1"/>
      <c r="O58" s="1">
        <v>50</v>
      </c>
      <c r="P58" s="1">
        <f t="shared" si="24"/>
        <v>0</v>
      </c>
      <c r="Q58" s="5"/>
      <c r="R58" s="5">
        <v>50</v>
      </c>
      <c r="S58" s="5">
        <f t="shared" si="30"/>
        <v>0</v>
      </c>
      <c r="T58" s="5">
        <v>50</v>
      </c>
      <c r="U58" s="5">
        <v>50</v>
      </c>
      <c r="V58" s="1"/>
      <c r="W58" s="1" t="e">
        <f t="shared" si="31"/>
        <v>#DIV/0!</v>
      </c>
      <c r="X58" s="1" t="e">
        <f t="shared" si="3"/>
        <v>#DIV/0!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>
        <f t="shared" si="4"/>
        <v>0</v>
      </c>
      <c r="AF58" s="1">
        <f t="shared" si="5"/>
        <v>5</v>
      </c>
      <c r="AG58" s="1">
        <f t="shared" si="6"/>
        <v>-50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90</v>
      </c>
      <c r="B59" s="1" t="s">
        <v>35</v>
      </c>
      <c r="C59" s="1"/>
      <c r="D59" s="1">
        <v>252</v>
      </c>
      <c r="E59" s="1">
        <v>217</v>
      </c>
      <c r="F59" s="1">
        <v>33</v>
      </c>
      <c r="G59" s="6">
        <v>0.4</v>
      </c>
      <c r="H59" s="1">
        <v>45</v>
      </c>
      <c r="I59" s="1" t="s">
        <v>36</v>
      </c>
      <c r="J59" s="1">
        <v>226</v>
      </c>
      <c r="K59" s="1">
        <f t="shared" si="23"/>
        <v>-9</v>
      </c>
      <c r="L59" s="1"/>
      <c r="M59" s="1"/>
      <c r="N59" s="1"/>
      <c r="O59" s="1">
        <v>200</v>
      </c>
      <c r="P59" s="1">
        <f t="shared" si="24"/>
        <v>43.4</v>
      </c>
      <c r="Q59" s="5">
        <f t="shared" si="29"/>
        <v>331.19999999999993</v>
      </c>
      <c r="R59" s="5">
        <v>370</v>
      </c>
      <c r="S59" s="5">
        <f t="shared" si="30"/>
        <v>170</v>
      </c>
      <c r="T59" s="5">
        <v>200</v>
      </c>
      <c r="U59" s="5">
        <v>400</v>
      </c>
      <c r="V59" s="1"/>
      <c r="W59" s="1">
        <f t="shared" si="31"/>
        <v>13.894009216589863</v>
      </c>
      <c r="X59" s="1">
        <f t="shared" si="3"/>
        <v>5.3686635944700463</v>
      </c>
      <c r="Y59" s="1">
        <v>9.6</v>
      </c>
      <c r="Z59" s="1">
        <v>-2.4</v>
      </c>
      <c r="AA59" s="1">
        <v>9.1999999999999993</v>
      </c>
      <c r="AB59" s="1">
        <v>45.8</v>
      </c>
      <c r="AC59" s="1">
        <v>19.2</v>
      </c>
      <c r="AD59" s="1"/>
      <c r="AE59" s="1">
        <f t="shared" si="4"/>
        <v>68</v>
      </c>
      <c r="AF59" s="1">
        <f t="shared" si="5"/>
        <v>80</v>
      </c>
      <c r="AG59" s="1">
        <f t="shared" si="6"/>
        <v>86.800000000000068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91</v>
      </c>
      <c r="B60" s="1" t="s">
        <v>32</v>
      </c>
      <c r="C60" s="1"/>
      <c r="D60" s="1"/>
      <c r="E60" s="1"/>
      <c r="F60" s="1"/>
      <c r="G60" s="6">
        <v>1</v>
      </c>
      <c r="H60" s="1">
        <v>60</v>
      </c>
      <c r="I60" s="1" t="s">
        <v>36</v>
      </c>
      <c r="J60" s="1"/>
      <c r="K60" s="1">
        <f t="shared" si="23"/>
        <v>0</v>
      </c>
      <c r="L60" s="1"/>
      <c r="M60" s="1"/>
      <c r="N60" s="1">
        <v>50</v>
      </c>
      <c r="O60" s="1">
        <v>0</v>
      </c>
      <c r="P60" s="1">
        <f t="shared" si="24"/>
        <v>0</v>
      </c>
      <c r="Q60" s="5"/>
      <c r="R60" s="5">
        <v>50</v>
      </c>
      <c r="S60" s="5">
        <f t="shared" si="30"/>
        <v>0</v>
      </c>
      <c r="T60" s="5">
        <v>50</v>
      </c>
      <c r="U60" s="5">
        <v>50</v>
      </c>
      <c r="V60" s="1"/>
      <c r="W60" s="1" t="e">
        <f t="shared" si="31"/>
        <v>#DIV/0!</v>
      </c>
      <c r="X60" s="1" t="e">
        <f t="shared" si="3"/>
        <v>#DIV/0!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50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92</v>
      </c>
      <c r="B61" s="1" t="s">
        <v>32</v>
      </c>
      <c r="C61" s="1">
        <v>100.048</v>
      </c>
      <c r="D61" s="1">
        <v>290.91000000000003</v>
      </c>
      <c r="E61" s="1">
        <v>146.31800000000001</v>
      </c>
      <c r="F61" s="1">
        <v>140.44800000000001</v>
      </c>
      <c r="G61" s="6">
        <v>1</v>
      </c>
      <c r="H61" s="1">
        <v>45</v>
      </c>
      <c r="I61" s="1" t="s">
        <v>36</v>
      </c>
      <c r="J61" s="1">
        <v>158.13399999999999</v>
      </c>
      <c r="K61" s="1">
        <f t="shared" si="23"/>
        <v>-11.815999999999974</v>
      </c>
      <c r="L61" s="1"/>
      <c r="M61" s="1"/>
      <c r="N61" s="1">
        <v>250</v>
      </c>
      <c r="O61" s="1">
        <v>124</v>
      </c>
      <c r="P61" s="1">
        <f t="shared" si="24"/>
        <v>29.263600000000004</v>
      </c>
      <c r="Q61" s="5"/>
      <c r="R61" s="5">
        <f t="shared" ref="R61" si="32">Q61</f>
        <v>0</v>
      </c>
      <c r="S61" s="5">
        <f t="shared" si="30"/>
        <v>0</v>
      </c>
      <c r="T61" s="5"/>
      <c r="U61" s="5"/>
      <c r="V61" s="1"/>
      <c r="W61" s="1">
        <f t="shared" si="31"/>
        <v>17.57979195997758</v>
      </c>
      <c r="X61" s="1">
        <f t="shared" si="3"/>
        <v>17.57979195997758</v>
      </c>
      <c r="Y61" s="1">
        <v>45.2806</v>
      </c>
      <c r="Z61" s="1">
        <v>34.136800000000001</v>
      </c>
      <c r="AA61" s="1">
        <v>28.5154</v>
      </c>
      <c r="AB61" s="1">
        <v>33.255399999999987</v>
      </c>
      <c r="AC61" s="1">
        <v>43.128799999999998</v>
      </c>
      <c r="AD61" s="1"/>
      <c r="AE61" s="1">
        <f t="shared" si="4"/>
        <v>0</v>
      </c>
      <c r="AF61" s="1">
        <f t="shared" si="5"/>
        <v>0</v>
      </c>
      <c r="AG61" s="1">
        <f t="shared" si="6"/>
        <v>174.50600000000009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93</v>
      </c>
      <c r="B62" s="1" t="s">
        <v>32</v>
      </c>
      <c r="C62" s="1"/>
      <c r="D62" s="1"/>
      <c r="E62" s="1"/>
      <c r="F62" s="1"/>
      <c r="G62" s="6">
        <v>1</v>
      </c>
      <c r="H62" s="1">
        <v>45</v>
      </c>
      <c r="I62" s="1" t="s">
        <v>36</v>
      </c>
      <c r="J62" s="1"/>
      <c r="K62" s="1">
        <f t="shared" si="23"/>
        <v>0</v>
      </c>
      <c r="L62" s="1"/>
      <c r="M62" s="1"/>
      <c r="N62" s="1"/>
      <c r="O62" s="1">
        <v>40</v>
      </c>
      <c r="P62" s="1">
        <f t="shared" si="24"/>
        <v>0</v>
      </c>
      <c r="Q62" s="5"/>
      <c r="R62" s="5">
        <v>40</v>
      </c>
      <c r="S62" s="5">
        <f t="shared" si="30"/>
        <v>0</v>
      </c>
      <c r="T62" s="5">
        <v>40</v>
      </c>
      <c r="U62" s="5">
        <v>150</v>
      </c>
      <c r="V62" s="1"/>
      <c r="W62" s="1" t="e">
        <f t="shared" si="31"/>
        <v>#DIV/0!</v>
      </c>
      <c r="X62" s="1" t="e">
        <f t="shared" si="3"/>
        <v>#DIV/0!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4"/>
        <v>0</v>
      </c>
      <c r="AF62" s="1">
        <f t="shared" si="5"/>
        <v>40</v>
      </c>
      <c r="AG62" s="1">
        <f t="shared" si="6"/>
        <v>-40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94</v>
      </c>
      <c r="B63" s="1" t="s">
        <v>35</v>
      </c>
      <c r="C63" s="1">
        <v>20</v>
      </c>
      <c r="D63" s="1">
        <v>60</v>
      </c>
      <c r="E63" s="1">
        <v>76</v>
      </c>
      <c r="F63" s="1"/>
      <c r="G63" s="6">
        <v>0.1</v>
      </c>
      <c r="H63" s="1">
        <v>60</v>
      </c>
      <c r="I63" s="1" t="s">
        <v>36</v>
      </c>
      <c r="J63" s="1">
        <v>71.5</v>
      </c>
      <c r="K63" s="1">
        <f t="shared" si="23"/>
        <v>4.5</v>
      </c>
      <c r="L63" s="1"/>
      <c r="M63" s="1"/>
      <c r="N63" s="1"/>
      <c r="O63" s="1">
        <v>85</v>
      </c>
      <c r="P63" s="1">
        <f t="shared" si="24"/>
        <v>15.2</v>
      </c>
      <c r="Q63" s="5">
        <f t="shared" si="29"/>
        <v>112.6</v>
      </c>
      <c r="R63" s="5">
        <v>150</v>
      </c>
      <c r="S63" s="5">
        <f t="shared" si="30"/>
        <v>70</v>
      </c>
      <c r="T63" s="5">
        <v>80</v>
      </c>
      <c r="U63" s="5"/>
      <c r="V63" s="1"/>
      <c r="W63" s="1">
        <f t="shared" si="31"/>
        <v>15.460526315789474</v>
      </c>
      <c r="X63" s="1">
        <f t="shared" si="3"/>
        <v>5.5921052631578947</v>
      </c>
      <c r="Y63" s="1">
        <v>10.8</v>
      </c>
      <c r="Z63" s="1">
        <v>10.199999999999999</v>
      </c>
      <c r="AA63" s="1">
        <v>6.2</v>
      </c>
      <c r="AB63" s="1">
        <v>9</v>
      </c>
      <c r="AC63" s="1">
        <v>8.4</v>
      </c>
      <c r="AD63" s="1"/>
      <c r="AE63" s="1">
        <f t="shared" si="4"/>
        <v>7</v>
      </c>
      <c r="AF63" s="1">
        <f t="shared" si="5"/>
        <v>8</v>
      </c>
      <c r="AG63" s="1">
        <f t="shared" si="6"/>
        <v>30.400000000000006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95</v>
      </c>
      <c r="B64" s="1" t="s">
        <v>35</v>
      </c>
      <c r="C64" s="1">
        <v>248</v>
      </c>
      <c r="D64" s="1"/>
      <c r="E64" s="1">
        <v>86</v>
      </c>
      <c r="F64" s="1">
        <v>128</v>
      </c>
      <c r="G64" s="6">
        <v>0.35</v>
      </c>
      <c r="H64" s="1">
        <v>45</v>
      </c>
      <c r="I64" s="1" t="s">
        <v>36</v>
      </c>
      <c r="J64" s="1">
        <v>103</v>
      </c>
      <c r="K64" s="1">
        <f t="shared" si="23"/>
        <v>-17</v>
      </c>
      <c r="L64" s="1"/>
      <c r="M64" s="1"/>
      <c r="N64" s="1"/>
      <c r="O64" s="1">
        <v>60</v>
      </c>
      <c r="P64" s="1">
        <f t="shared" si="24"/>
        <v>17.2</v>
      </c>
      <c r="Q64" s="5">
        <f t="shared" si="29"/>
        <v>35.599999999999994</v>
      </c>
      <c r="R64" s="5">
        <v>70</v>
      </c>
      <c r="S64" s="5">
        <f t="shared" si="30"/>
        <v>70</v>
      </c>
      <c r="T64" s="5"/>
      <c r="U64" s="5">
        <v>100</v>
      </c>
      <c r="V64" s="1"/>
      <c r="W64" s="1">
        <f t="shared" si="31"/>
        <v>15</v>
      </c>
      <c r="X64" s="1">
        <f t="shared" si="3"/>
        <v>10.930232558139535</v>
      </c>
      <c r="Y64" s="1">
        <v>19.399999999999999</v>
      </c>
      <c r="Z64" s="1">
        <v>15.8</v>
      </c>
      <c r="AA64" s="1">
        <v>18.2</v>
      </c>
      <c r="AB64" s="1">
        <v>36.4</v>
      </c>
      <c r="AC64" s="1">
        <v>36.799999999999997</v>
      </c>
      <c r="AD64" s="1"/>
      <c r="AE64" s="1">
        <f t="shared" si="4"/>
        <v>24.5</v>
      </c>
      <c r="AF64" s="1">
        <f t="shared" si="5"/>
        <v>0</v>
      </c>
      <c r="AG64" s="1">
        <f t="shared" si="6"/>
        <v>34.400000000000006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2" t="s">
        <v>96</v>
      </c>
      <c r="B65" s="12" t="s">
        <v>32</v>
      </c>
      <c r="C65" s="12">
        <v>-3.0209999999999999</v>
      </c>
      <c r="D65" s="12">
        <v>3.0209999999999999</v>
      </c>
      <c r="E65" s="12"/>
      <c r="F65" s="12"/>
      <c r="G65" s="13">
        <v>0</v>
      </c>
      <c r="H65" s="12" t="e">
        <v>#N/A</v>
      </c>
      <c r="I65" s="12" t="s">
        <v>33</v>
      </c>
      <c r="J65" s="12">
        <v>3</v>
      </c>
      <c r="K65" s="12">
        <f t="shared" si="23"/>
        <v>-3</v>
      </c>
      <c r="L65" s="12"/>
      <c r="M65" s="12"/>
      <c r="N65" s="12"/>
      <c r="O65" s="12"/>
      <c r="P65" s="12">
        <f t="shared" si="24"/>
        <v>0</v>
      </c>
      <c r="Q65" s="14"/>
      <c r="R65" s="14"/>
      <c r="S65" s="14"/>
      <c r="T65" s="14"/>
      <c r="U65" s="14"/>
      <c r="V65" s="12"/>
      <c r="W65" s="12" t="e">
        <f t="shared" si="10"/>
        <v>#DIV/0!</v>
      </c>
      <c r="X65" s="12" t="e">
        <f t="shared" si="3"/>
        <v>#DIV/0!</v>
      </c>
      <c r="Y65" s="12">
        <v>0.60419999999999996</v>
      </c>
      <c r="Z65" s="12">
        <v>1.196</v>
      </c>
      <c r="AA65" s="12">
        <v>0.19800000000000001</v>
      </c>
      <c r="AB65" s="12">
        <v>0</v>
      </c>
      <c r="AC65" s="12">
        <v>0</v>
      </c>
      <c r="AD65" s="12" t="s">
        <v>40</v>
      </c>
      <c r="AE65" s="12">
        <f t="shared" si="4"/>
        <v>0</v>
      </c>
      <c r="AF65" s="12">
        <f t="shared" si="5"/>
        <v>0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97</v>
      </c>
      <c r="B66" s="1" t="s">
        <v>32</v>
      </c>
      <c r="C66" s="1"/>
      <c r="D66" s="1"/>
      <c r="E66" s="1"/>
      <c r="F66" s="1"/>
      <c r="G66" s="6">
        <v>1</v>
      </c>
      <c r="H66" s="1">
        <v>45</v>
      </c>
      <c r="I66" s="1" t="s">
        <v>36</v>
      </c>
      <c r="J66" s="1"/>
      <c r="K66" s="1">
        <f t="shared" si="23"/>
        <v>0</v>
      </c>
      <c r="L66" s="1"/>
      <c r="M66" s="1"/>
      <c r="N66" s="1">
        <v>50</v>
      </c>
      <c r="O66" s="1">
        <v>0</v>
      </c>
      <c r="P66" s="1">
        <f t="shared" si="24"/>
        <v>0</v>
      </c>
      <c r="Q66" s="5"/>
      <c r="R66" s="5">
        <v>50</v>
      </c>
      <c r="S66" s="5">
        <f>ROUND(R66,0)-T66</f>
        <v>0</v>
      </c>
      <c r="T66" s="5">
        <v>50</v>
      </c>
      <c r="U66" s="5">
        <v>150</v>
      </c>
      <c r="V66" s="1"/>
      <c r="W66" s="1" t="e">
        <f>(F66+N66+O66+R66)/P66</f>
        <v>#DIV/0!</v>
      </c>
      <c r="X66" s="1" t="e">
        <f t="shared" si="3"/>
        <v>#DIV/0!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/>
      <c r="AE66" s="1">
        <f t="shared" si="4"/>
        <v>0</v>
      </c>
      <c r="AF66" s="1">
        <f t="shared" si="5"/>
        <v>50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2" t="s">
        <v>98</v>
      </c>
      <c r="B67" s="12" t="s">
        <v>32</v>
      </c>
      <c r="C67" s="12">
        <v>130.66900000000001</v>
      </c>
      <c r="D67" s="12">
        <v>0.443</v>
      </c>
      <c r="E67" s="12">
        <v>108.574</v>
      </c>
      <c r="F67" s="12"/>
      <c r="G67" s="13">
        <v>0</v>
      </c>
      <c r="H67" s="12">
        <v>45</v>
      </c>
      <c r="I67" s="12" t="s">
        <v>33</v>
      </c>
      <c r="J67" s="12">
        <v>108.098</v>
      </c>
      <c r="K67" s="12">
        <f t="shared" ref="K67:K97" si="33">E67-J67</f>
        <v>0.47599999999999909</v>
      </c>
      <c r="L67" s="12"/>
      <c r="M67" s="12"/>
      <c r="N67" s="12"/>
      <c r="O67" s="12"/>
      <c r="P67" s="12">
        <f t="shared" si="24"/>
        <v>21.7148</v>
      </c>
      <c r="Q67" s="14"/>
      <c r="R67" s="14"/>
      <c r="S67" s="14"/>
      <c r="T67" s="14"/>
      <c r="U67" s="14"/>
      <c r="V67" s="12"/>
      <c r="W67" s="12">
        <f t="shared" si="10"/>
        <v>0</v>
      </c>
      <c r="X67" s="12">
        <f t="shared" si="3"/>
        <v>0</v>
      </c>
      <c r="Y67" s="12">
        <v>25.9192</v>
      </c>
      <c r="Z67" s="12">
        <v>19.206800000000001</v>
      </c>
      <c r="AA67" s="12">
        <v>18.3124</v>
      </c>
      <c r="AB67" s="12">
        <v>22.4176</v>
      </c>
      <c r="AC67" s="12">
        <v>29.418399999999998</v>
      </c>
      <c r="AD67" s="12" t="s">
        <v>69</v>
      </c>
      <c r="AE67" s="12">
        <f t="shared" si="4"/>
        <v>0</v>
      </c>
      <c r="AF67" s="12">
        <f t="shared" si="5"/>
        <v>0</v>
      </c>
      <c r="AG67" s="1">
        <f t="shared" si="6"/>
        <v>325.72199999999998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99</v>
      </c>
      <c r="B68" s="1" t="s">
        <v>32</v>
      </c>
      <c r="C68" s="1"/>
      <c r="D68" s="1"/>
      <c r="E68" s="1"/>
      <c r="F68" s="1"/>
      <c r="G68" s="6">
        <v>1</v>
      </c>
      <c r="H68" s="1">
        <v>45</v>
      </c>
      <c r="I68" s="1" t="s">
        <v>36</v>
      </c>
      <c r="J68" s="1"/>
      <c r="K68" s="1">
        <f t="shared" si="33"/>
        <v>0</v>
      </c>
      <c r="L68" s="1"/>
      <c r="M68" s="1"/>
      <c r="N68" s="1"/>
      <c r="O68" s="1">
        <v>70</v>
      </c>
      <c r="P68" s="1">
        <f t="shared" ref="P68:P113" si="34">E68/5</f>
        <v>0</v>
      </c>
      <c r="Q68" s="5"/>
      <c r="R68" s="5">
        <v>60</v>
      </c>
      <c r="S68" s="5">
        <f t="shared" ref="S68:S80" si="35">ROUND(R68,0)-T68</f>
        <v>0</v>
      </c>
      <c r="T68" s="5">
        <v>60</v>
      </c>
      <c r="U68" s="5">
        <v>150</v>
      </c>
      <c r="V68" s="1"/>
      <c r="W68" s="1" t="e">
        <f t="shared" ref="W68:W80" si="36">(F68+N68+O68+R68)/P68</f>
        <v>#DIV/0!</v>
      </c>
      <c r="X68" s="1" t="e">
        <f t="shared" si="3"/>
        <v>#DIV/0!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/>
      <c r="AE68" s="1">
        <f t="shared" si="4"/>
        <v>0</v>
      </c>
      <c r="AF68" s="1">
        <f t="shared" si="5"/>
        <v>60</v>
      </c>
      <c r="AG68" s="1">
        <f t="shared" si="6"/>
        <v>-70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100</v>
      </c>
      <c r="B69" s="1" t="s">
        <v>35</v>
      </c>
      <c r="C69" s="1">
        <v>445</v>
      </c>
      <c r="D69" s="1">
        <v>128</v>
      </c>
      <c r="E69" s="1">
        <v>363</v>
      </c>
      <c r="F69" s="1">
        <v>153</v>
      </c>
      <c r="G69" s="6">
        <v>0.28000000000000003</v>
      </c>
      <c r="H69" s="1">
        <v>45</v>
      </c>
      <c r="I69" s="1" t="s">
        <v>36</v>
      </c>
      <c r="J69" s="1">
        <v>364</v>
      </c>
      <c r="K69" s="1">
        <f t="shared" si="33"/>
        <v>-1</v>
      </c>
      <c r="L69" s="1"/>
      <c r="M69" s="1"/>
      <c r="N69" s="1"/>
      <c r="O69" s="1">
        <v>318</v>
      </c>
      <c r="P69" s="1">
        <f t="shared" si="34"/>
        <v>72.599999999999994</v>
      </c>
      <c r="Q69" s="5">
        <f t="shared" ref="Q69:Q80" si="37">13*P69-O69-N69-F69</f>
        <v>472.79999999999995</v>
      </c>
      <c r="R69" s="5">
        <v>550</v>
      </c>
      <c r="S69" s="5">
        <f t="shared" si="35"/>
        <v>350</v>
      </c>
      <c r="T69" s="5">
        <v>200</v>
      </c>
      <c r="U69" s="5"/>
      <c r="V69" s="1"/>
      <c r="W69" s="1">
        <f t="shared" si="36"/>
        <v>14.063360881542701</v>
      </c>
      <c r="X69" s="1">
        <f t="shared" si="3"/>
        <v>6.4876033057851243</v>
      </c>
      <c r="Y69" s="1">
        <v>64.8</v>
      </c>
      <c r="Z69" s="1">
        <v>65</v>
      </c>
      <c r="AA69" s="1">
        <v>77</v>
      </c>
      <c r="AB69" s="1">
        <v>51.816400000000002</v>
      </c>
      <c r="AC69" s="1">
        <v>73.400000000000006</v>
      </c>
      <c r="AD69" s="1"/>
      <c r="AE69" s="1">
        <f t="shared" si="4"/>
        <v>98.000000000000014</v>
      </c>
      <c r="AF69" s="1">
        <f t="shared" si="5"/>
        <v>56.000000000000007</v>
      </c>
      <c r="AG69" s="1">
        <f t="shared" si="6"/>
        <v>145.20000000000005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101</v>
      </c>
      <c r="B70" s="1" t="s">
        <v>35</v>
      </c>
      <c r="C70" s="1">
        <v>135</v>
      </c>
      <c r="D70" s="1">
        <v>738</v>
      </c>
      <c r="E70" s="1">
        <v>490</v>
      </c>
      <c r="F70" s="1">
        <v>296</v>
      </c>
      <c r="G70" s="6">
        <v>0.35</v>
      </c>
      <c r="H70" s="1">
        <v>45</v>
      </c>
      <c r="I70" s="1" t="s">
        <v>36</v>
      </c>
      <c r="J70" s="1">
        <v>496</v>
      </c>
      <c r="K70" s="1">
        <f t="shared" si="33"/>
        <v>-6</v>
      </c>
      <c r="L70" s="1"/>
      <c r="M70" s="1"/>
      <c r="N70" s="1"/>
      <c r="O70" s="1">
        <v>536</v>
      </c>
      <c r="P70" s="1">
        <f t="shared" si="34"/>
        <v>98</v>
      </c>
      <c r="Q70" s="5">
        <f t="shared" si="37"/>
        <v>442</v>
      </c>
      <c r="R70" s="5">
        <v>540</v>
      </c>
      <c r="S70" s="5">
        <f t="shared" si="35"/>
        <v>240</v>
      </c>
      <c r="T70" s="5">
        <v>300</v>
      </c>
      <c r="U70" s="5"/>
      <c r="V70" s="1"/>
      <c r="W70" s="1">
        <f t="shared" si="36"/>
        <v>14</v>
      </c>
      <c r="X70" s="1">
        <f t="shared" ref="X70:X113" si="38">(F70+N70+O70)/P70</f>
        <v>8.4897959183673475</v>
      </c>
      <c r="Y70" s="1">
        <v>101.8</v>
      </c>
      <c r="Z70" s="1">
        <v>99.2</v>
      </c>
      <c r="AA70" s="1">
        <v>75</v>
      </c>
      <c r="AB70" s="1">
        <v>102.4</v>
      </c>
      <c r="AC70" s="1">
        <v>95</v>
      </c>
      <c r="AD70" s="1"/>
      <c r="AE70" s="1">
        <f t="shared" si="4"/>
        <v>84</v>
      </c>
      <c r="AF70" s="1">
        <f t="shared" si="5"/>
        <v>105</v>
      </c>
      <c r="AG70" s="1">
        <f t="shared" si="6"/>
        <v>196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102</v>
      </c>
      <c r="B71" s="1" t="s">
        <v>35</v>
      </c>
      <c r="C71" s="1">
        <v>336</v>
      </c>
      <c r="D71" s="1">
        <v>529</v>
      </c>
      <c r="E71" s="1">
        <v>430</v>
      </c>
      <c r="F71" s="1">
        <v>344</v>
      </c>
      <c r="G71" s="6">
        <v>0.28000000000000003</v>
      </c>
      <c r="H71" s="1">
        <v>45</v>
      </c>
      <c r="I71" s="1" t="s">
        <v>36</v>
      </c>
      <c r="J71" s="1">
        <v>433</v>
      </c>
      <c r="K71" s="1">
        <f t="shared" si="33"/>
        <v>-3</v>
      </c>
      <c r="L71" s="1"/>
      <c r="M71" s="1"/>
      <c r="N71" s="1"/>
      <c r="O71" s="1">
        <v>438</v>
      </c>
      <c r="P71" s="1">
        <f t="shared" si="34"/>
        <v>86</v>
      </c>
      <c r="Q71" s="5">
        <f t="shared" si="37"/>
        <v>336</v>
      </c>
      <c r="R71" s="5">
        <v>420</v>
      </c>
      <c r="S71" s="5">
        <f t="shared" si="35"/>
        <v>220</v>
      </c>
      <c r="T71" s="5">
        <v>200</v>
      </c>
      <c r="U71" s="5"/>
      <c r="V71" s="1"/>
      <c r="W71" s="1">
        <f t="shared" si="36"/>
        <v>13.976744186046512</v>
      </c>
      <c r="X71" s="1">
        <f t="shared" si="38"/>
        <v>9.0930232558139537</v>
      </c>
      <c r="Y71" s="1">
        <v>92.4</v>
      </c>
      <c r="Z71" s="1">
        <v>93.6</v>
      </c>
      <c r="AA71" s="1">
        <v>59.8</v>
      </c>
      <c r="AB71" s="1">
        <v>115.2</v>
      </c>
      <c r="AC71" s="1">
        <v>96.4</v>
      </c>
      <c r="AD71" s="1"/>
      <c r="AE71" s="1">
        <f t="shared" ref="AE71:AE113" si="39">S71*G71</f>
        <v>61.600000000000009</v>
      </c>
      <c r="AF71" s="1">
        <f t="shared" ref="AF71:AF113" si="40">T71*G71</f>
        <v>56.000000000000007</v>
      </c>
      <c r="AG71" s="1">
        <f t="shared" ref="AG71:AG113" si="41">E71*3-F71-O71-Q71</f>
        <v>172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103</v>
      </c>
      <c r="B72" s="1" t="s">
        <v>35</v>
      </c>
      <c r="C72" s="1">
        <v>179</v>
      </c>
      <c r="D72" s="1">
        <v>640</v>
      </c>
      <c r="E72" s="1">
        <v>456</v>
      </c>
      <c r="F72" s="1">
        <v>280</v>
      </c>
      <c r="G72" s="6">
        <v>0.35</v>
      </c>
      <c r="H72" s="1">
        <v>45</v>
      </c>
      <c r="I72" s="1" t="s">
        <v>36</v>
      </c>
      <c r="J72" s="1">
        <v>461</v>
      </c>
      <c r="K72" s="1">
        <f t="shared" si="33"/>
        <v>-5</v>
      </c>
      <c r="L72" s="1"/>
      <c r="M72" s="1"/>
      <c r="N72" s="1"/>
      <c r="O72" s="1">
        <v>521</v>
      </c>
      <c r="P72" s="1">
        <f t="shared" si="34"/>
        <v>91.2</v>
      </c>
      <c r="Q72" s="5">
        <f t="shared" si="37"/>
        <v>384.60000000000014</v>
      </c>
      <c r="R72" s="5">
        <v>480</v>
      </c>
      <c r="S72" s="5">
        <f t="shared" si="35"/>
        <v>280</v>
      </c>
      <c r="T72" s="5">
        <v>200</v>
      </c>
      <c r="U72" s="5"/>
      <c r="V72" s="1"/>
      <c r="W72" s="1">
        <f t="shared" si="36"/>
        <v>14.046052631578947</v>
      </c>
      <c r="X72" s="1">
        <f t="shared" si="38"/>
        <v>8.7828947368421044</v>
      </c>
      <c r="Y72" s="1">
        <v>97.6</v>
      </c>
      <c r="Z72" s="1">
        <v>95</v>
      </c>
      <c r="AA72" s="1">
        <v>76.400000000000006</v>
      </c>
      <c r="AB72" s="1">
        <v>89.8</v>
      </c>
      <c r="AC72" s="1">
        <v>104.4</v>
      </c>
      <c r="AD72" s="1"/>
      <c r="AE72" s="1">
        <f t="shared" si="39"/>
        <v>98</v>
      </c>
      <c r="AF72" s="1">
        <f t="shared" si="40"/>
        <v>70</v>
      </c>
      <c r="AG72" s="1">
        <f t="shared" si="41"/>
        <v>182.39999999999986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104</v>
      </c>
      <c r="B73" s="1" t="s">
        <v>35</v>
      </c>
      <c r="C73" s="1">
        <v>174</v>
      </c>
      <c r="D73" s="1">
        <v>241</v>
      </c>
      <c r="E73" s="1">
        <v>245</v>
      </c>
      <c r="F73" s="1">
        <v>114</v>
      </c>
      <c r="G73" s="6">
        <v>0.28000000000000003</v>
      </c>
      <c r="H73" s="1">
        <v>45</v>
      </c>
      <c r="I73" s="1" t="s">
        <v>36</v>
      </c>
      <c r="J73" s="1">
        <v>246</v>
      </c>
      <c r="K73" s="1">
        <f t="shared" si="33"/>
        <v>-1</v>
      </c>
      <c r="L73" s="1"/>
      <c r="M73" s="1"/>
      <c r="N73" s="1"/>
      <c r="O73" s="1">
        <v>342</v>
      </c>
      <c r="P73" s="1">
        <f t="shared" si="34"/>
        <v>49</v>
      </c>
      <c r="Q73" s="5">
        <f t="shared" si="37"/>
        <v>181</v>
      </c>
      <c r="R73" s="5">
        <v>230</v>
      </c>
      <c r="S73" s="5">
        <f t="shared" si="35"/>
        <v>100</v>
      </c>
      <c r="T73" s="5">
        <v>130</v>
      </c>
      <c r="U73" s="5"/>
      <c r="V73" s="1"/>
      <c r="W73" s="1">
        <f t="shared" si="36"/>
        <v>14</v>
      </c>
      <c r="X73" s="1">
        <f t="shared" si="38"/>
        <v>9.3061224489795915</v>
      </c>
      <c r="Y73" s="1">
        <v>53.8</v>
      </c>
      <c r="Z73" s="1">
        <v>48</v>
      </c>
      <c r="AA73" s="1">
        <v>-1</v>
      </c>
      <c r="AB73" s="1">
        <v>63.2</v>
      </c>
      <c r="AC73" s="1">
        <v>24.6</v>
      </c>
      <c r="AD73" s="1"/>
      <c r="AE73" s="1">
        <f t="shared" si="39"/>
        <v>28.000000000000004</v>
      </c>
      <c r="AF73" s="1">
        <f t="shared" si="40"/>
        <v>36.400000000000006</v>
      </c>
      <c r="AG73" s="1">
        <f t="shared" si="41"/>
        <v>98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105</v>
      </c>
      <c r="B74" s="1" t="s">
        <v>35</v>
      </c>
      <c r="C74" s="1">
        <v>52</v>
      </c>
      <c r="D74" s="1">
        <v>702</v>
      </c>
      <c r="E74" s="11">
        <f>373+E54</f>
        <v>378</v>
      </c>
      <c r="F74" s="1">
        <v>311</v>
      </c>
      <c r="G74" s="6">
        <v>0.35</v>
      </c>
      <c r="H74" s="1">
        <v>45</v>
      </c>
      <c r="I74" s="1" t="s">
        <v>36</v>
      </c>
      <c r="J74" s="1">
        <v>370</v>
      </c>
      <c r="K74" s="1">
        <f t="shared" si="33"/>
        <v>8</v>
      </c>
      <c r="L74" s="1"/>
      <c r="M74" s="1"/>
      <c r="N74" s="1"/>
      <c r="O74" s="1">
        <v>550</v>
      </c>
      <c r="P74" s="1">
        <f t="shared" si="34"/>
        <v>75.599999999999994</v>
      </c>
      <c r="Q74" s="5">
        <f t="shared" si="37"/>
        <v>121.79999999999995</v>
      </c>
      <c r="R74" s="5">
        <v>200</v>
      </c>
      <c r="S74" s="5">
        <f t="shared" si="35"/>
        <v>100</v>
      </c>
      <c r="T74" s="5">
        <v>100</v>
      </c>
      <c r="U74" s="5"/>
      <c r="V74" s="1"/>
      <c r="W74" s="1">
        <f t="shared" si="36"/>
        <v>14.034391534391535</v>
      </c>
      <c r="X74" s="1">
        <f t="shared" si="38"/>
        <v>11.388888888888889</v>
      </c>
      <c r="Y74" s="1">
        <v>80.8</v>
      </c>
      <c r="Z74" s="1">
        <v>82</v>
      </c>
      <c r="AA74" s="1">
        <v>42.6</v>
      </c>
      <c r="AB74" s="1">
        <v>89.902000000000001</v>
      </c>
      <c r="AC74" s="1">
        <v>50.8</v>
      </c>
      <c r="AD74" s="1"/>
      <c r="AE74" s="1">
        <f t="shared" si="39"/>
        <v>35</v>
      </c>
      <c r="AF74" s="1">
        <f t="shared" si="40"/>
        <v>35</v>
      </c>
      <c r="AG74" s="1">
        <f t="shared" si="41"/>
        <v>151.20000000000005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106</v>
      </c>
      <c r="B75" s="1" t="s">
        <v>35</v>
      </c>
      <c r="C75" s="1"/>
      <c r="D75" s="1"/>
      <c r="E75" s="1"/>
      <c r="F75" s="1"/>
      <c r="G75" s="6">
        <v>0.28000000000000003</v>
      </c>
      <c r="H75" s="1">
        <v>45</v>
      </c>
      <c r="I75" s="1" t="s">
        <v>36</v>
      </c>
      <c r="J75" s="1"/>
      <c r="K75" s="1">
        <f t="shared" si="33"/>
        <v>0</v>
      </c>
      <c r="L75" s="1"/>
      <c r="M75" s="1"/>
      <c r="N75" s="1"/>
      <c r="O75" s="1">
        <v>50</v>
      </c>
      <c r="P75" s="1">
        <f t="shared" si="34"/>
        <v>0</v>
      </c>
      <c r="Q75" s="5"/>
      <c r="R75" s="5">
        <v>40</v>
      </c>
      <c r="S75" s="5">
        <f t="shared" si="35"/>
        <v>0</v>
      </c>
      <c r="T75" s="5">
        <v>40</v>
      </c>
      <c r="U75" s="5">
        <v>50</v>
      </c>
      <c r="V75" s="1"/>
      <c r="W75" s="1" t="e">
        <f t="shared" si="36"/>
        <v>#DIV/0!</v>
      </c>
      <c r="X75" s="1" t="e">
        <f t="shared" si="38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39"/>
        <v>0</v>
      </c>
      <c r="AF75" s="1">
        <f t="shared" si="40"/>
        <v>11.200000000000001</v>
      </c>
      <c r="AG75" s="1">
        <f t="shared" si="41"/>
        <v>-50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107</v>
      </c>
      <c r="B76" s="1" t="s">
        <v>35</v>
      </c>
      <c r="C76" s="1">
        <v>450</v>
      </c>
      <c r="D76" s="1">
        <v>632</v>
      </c>
      <c r="E76" s="1">
        <v>814</v>
      </c>
      <c r="F76" s="1">
        <v>112</v>
      </c>
      <c r="G76" s="6">
        <v>0.41</v>
      </c>
      <c r="H76" s="1">
        <v>45</v>
      </c>
      <c r="I76" s="1" t="s">
        <v>36</v>
      </c>
      <c r="J76" s="1">
        <v>814</v>
      </c>
      <c r="K76" s="1">
        <f t="shared" si="33"/>
        <v>0</v>
      </c>
      <c r="L76" s="1"/>
      <c r="M76" s="1"/>
      <c r="N76" s="1"/>
      <c r="O76" s="1">
        <v>940</v>
      </c>
      <c r="P76" s="1">
        <f t="shared" si="34"/>
        <v>162.80000000000001</v>
      </c>
      <c r="Q76" s="5">
        <f t="shared" si="37"/>
        <v>1064.4000000000001</v>
      </c>
      <c r="R76" s="5">
        <v>1200</v>
      </c>
      <c r="S76" s="5">
        <f t="shared" si="35"/>
        <v>600</v>
      </c>
      <c r="T76" s="5">
        <v>600</v>
      </c>
      <c r="U76" s="5"/>
      <c r="V76" s="1"/>
      <c r="W76" s="1">
        <f t="shared" si="36"/>
        <v>13.832923832923832</v>
      </c>
      <c r="X76" s="1">
        <f t="shared" si="38"/>
        <v>6.4619164619164611</v>
      </c>
      <c r="Y76" s="1">
        <v>168.4</v>
      </c>
      <c r="Z76" s="1">
        <v>143.6</v>
      </c>
      <c r="AA76" s="1">
        <v>132</v>
      </c>
      <c r="AB76" s="1">
        <v>87.6</v>
      </c>
      <c r="AC76" s="1">
        <v>154.6</v>
      </c>
      <c r="AD76" s="1"/>
      <c r="AE76" s="1">
        <f t="shared" si="39"/>
        <v>245.99999999999997</v>
      </c>
      <c r="AF76" s="1">
        <f t="shared" si="40"/>
        <v>245.99999999999997</v>
      </c>
      <c r="AG76" s="1">
        <f t="shared" si="41"/>
        <v>325.59999999999991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108</v>
      </c>
      <c r="B77" s="1" t="s">
        <v>35</v>
      </c>
      <c r="C77" s="1">
        <v>222</v>
      </c>
      <c r="D77" s="1"/>
      <c r="E77" s="11">
        <f>160+E110</f>
        <v>168</v>
      </c>
      <c r="F77" s="11">
        <f>3+F110</f>
        <v>0</v>
      </c>
      <c r="G77" s="6">
        <v>0.5</v>
      </c>
      <c r="H77" s="1">
        <v>45</v>
      </c>
      <c r="I77" s="1" t="s">
        <v>36</v>
      </c>
      <c r="J77" s="1">
        <v>180</v>
      </c>
      <c r="K77" s="1">
        <f t="shared" si="33"/>
        <v>-12</v>
      </c>
      <c r="L77" s="1"/>
      <c r="M77" s="1"/>
      <c r="N77" s="1"/>
      <c r="O77" s="1">
        <v>154</v>
      </c>
      <c r="P77" s="1">
        <f t="shared" si="34"/>
        <v>33.6</v>
      </c>
      <c r="Q77" s="5">
        <f t="shared" si="37"/>
        <v>282.8</v>
      </c>
      <c r="R77" s="5">
        <v>320</v>
      </c>
      <c r="S77" s="5">
        <f t="shared" si="35"/>
        <v>160</v>
      </c>
      <c r="T77" s="5">
        <v>160</v>
      </c>
      <c r="U77" s="5"/>
      <c r="V77" s="1"/>
      <c r="W77" s="1">
        <f t="shared" si="36"/>
        <v>14.107142857142856</v>
      </c>
      <c r="X77" s="1">
        <f t="shared" si="38"/>
        <v>4.583333333333333</v>
      </c>
      <c r="Y77" s="1">
        <v>26.6</v>
      </c>
      <c r="Z77" s="1">
        <v>19.399999999999999</v>
      </c>
      <c r="AA77" s="1">
        <v>35.4</v>
      </c>
      <c r="AB77" s="1">
        <v>17.2</v>
      </c>
      <c r="AC77" s="1">
        <v>25.4</v>
      </c>
      <c r="AD77" s="1"/>
      <c r="AE77" s="1">
        <f t="shared" si="39"/>
        <v>80</v>
      </c>
      <c r="AF77" s="1">
        <f t="shared" si="40"/>
        <v>80</v>
      </c>
      <c r="AG77" s="1">
        <f t="shared" si="41"/>
        <v>67.199999999999989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109</v>
      </c>
      <c r="B78" s="1" t="s">
        <v>35</v>
      </c>
      <c r="C78" s="1">
        <v>256</v>
      </c>
      <c r="D78" s="1">
        <v>425</v>
      </c>
      <c r="E78" s="11">
        <f>551+E111</f>
        <v>625</v>
      </c>
      <c r="F78" s="11">
        <f>16+F111</f>
        <v>5</v>
      </c>
      <c r="G78" s="6">
        <v>0.41</v>
      </c>
      <c r="H78" s="1">
        <v>45</v>
      </c>
      <c r="I78" s="1" t="s">
        <v>36</v>
      </c>
      <c r="J78" s="1">
        <v>579</v>
      </c>
      <c r="K78" s="1">
        <f t="shared" si="33"/>
        <v>46</v>
      </c>
      <c r="L78" s="1"/>
      <c r="M78" s="1"/>
      <c r="N78" s="1"/>
      <c r="O78" s="1">
        <v>1010</v>
      </c>
      <c r="P78" s="1">
        <f t="shared" si="34"/>
        <v>125</v>
      </c>
      <c r="Q78" s="5">
        <f t="shared" si="37"/>
        <v>610</v>
      </c>
      <c r="R78" s="5">
        <v>750</v>
      </c>
      <c r="S78" s="5">
        <f t="shared" si="35"/>
        <v>390</v>
      </c>
      <c r="T78" s="5">
        <v>360</v>
      </c>
      <c r="U78" s="5"/>
      <c r="V78" s="1"/>
      <c r="W78" s="1">
        <f t="shared" si="36"/>
        <v>14.12</v>
      </c>
      <c r="X78" s="1">
        <f t="shared" si="38"/>
        <v>8.1199999999999992</v>
      </c>
      <c r="Y78" s="1">
        <v>115.8</v>
      </c>
      <c r="Z78" s="1">
        <v>93.6</v>
      </c>
      <c r="AA78" s="1">
        <v>94.8</v>
      </c>
      <c r="AB78" s="1">
        <v>70.8</v>
      </c>
      <c r="AC78" s="1">
        <v>106.6</v>
      </c>
      <c r="AD78" s="1"/>
      <c r="AE78" s="1">
        <f t="shared" si="39"/>
        <v>159.89999999999998</v>
      </c>
      <c r="AF78" s="1">
        <f t="shared" si="40"/>
        <v>147.6</v>
      </c>
      <c r="AG78" s="1">
        <f t="shared" si="41"/>
        <v>250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110</v>
      </c>
      <c r="B79" s="1" t="s">
        <v>35</v>
      </c>
      <c r="C79" s="1"/>
      <c r="D79" s="1">
        <v>490</v>
      </c>
      <c r="E79" s="1">
        <v>342</v>
      </c>
      <c r="F79" s="1">
        <v>143</v>
      </c>
      <c r="G79" s="6">
        <v>0.41</v>
      </c>
      <c r="H79" s="1">
        <v>45</v>
      </c>
      <c r="I79" s="1" t="s">
        <v>36</v>
      </c>
      <c r="J79" s="1">
        <v>350</v>
      </c>
      <c r="K79" s="1">
        <f t="shared" si="33"/>
        <v>-8</v>
      </c>
      <c r="L79" s="1"/>
      <c r="M79" s="1"/>
      <c r="N79" s="1"/>
      <c r="O79" s="1">
        <v>150</v>
      </c>
      <c r="P79" s="1">
        <f t="shared" si="34"/>
        <v>68.400000000000006</v>
      </c>
      <c r="Q79" s="5">
        <f t="shared" si="37"/>
        <v>596.20000000000005</v>
      </c>
      <c r="R79" s="5">
        <v>660</v>
      </c>
      <c r="S79" s="5">
        <f t="shared" si="35"/>
        <v>360</v>
      </c>
      <c r="T79" s="5">
        <v>300</v>
      </c>
      <c r="U79" s="5"/>
      <c r="V79" s="1"/>
      <c r="W79" s="1">
        <f t="shared" si="36"/>
        <v>13.932748538011694</v>
      </c>
      <c r="X79" s="1">
        <f t="shared" si="38"/>
        <v>4.2836257309941521</v>
      </c>
      <c r="Y79" s="1">
        <v>27</v>
      </c>
      <c r="Z79" s="1">
        <v>59.2</v>
      </c>
      <c r="AA79" s="1">
        <v>26</v>
      </c>
      <c r="AB79" s="1">
        <v>34.200000000000003</v>
      </c>
      <c r="AC79" s="1">
        <v>8</v>
      </c>
      <c r="AD79" s="1"/>
      <c r="AE79" s="1">
        <f t="shared" si="39"/>
        <v>147.6</v>
      </c>
      <c r="AF79" s="1">
        <f t="shared" si="40"/>
        <v>122.99999999999999</v>
      </c>
      <c r="AG79" s="1">
        <f t="shared" si="41"/>
        <v>136.79999999999995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111</v>
      </c>
      <c r="B80" s="1" t="s">
        <v>35</v>
      </c>
      <c r="C80" s="1"/>
      <c r="D80" s="1">
        <v>48</v>
      </c>
      <c r="E80" s="1">
        <v>32</v>
      </c>
      <c r="F80" s="1">
        <v>16</v>
      </c>
      <c r="G80" s="6">
        <v>0.5</v>
      </c>
      <c r="H80" s="1">
        <v>45</v>
      </c>
      <c r="I80" s="1" t="s">
        <v>36</v>
      </c>
      <c r="J80" s="1">
        <v>31</v>
      </c>
      <c r="K80" s="1">
        <f t="shared" si="33"/>
        <v>1</v>
      </c>
      <c r="L80" s="1"/>
      <c r="M80" s="1"/>
      <c r="N80" s="1"/>
      <c r="O80" s="1">
        <v>40</v>
      </c>
      <c r="P80" s="1">
        <f t="shared" si="34"/>
        <v>6.4</v>
      </c>
      <c r="Q80" s="5">
        <f t="shared" si="37"/>
        <v>27.200000000000003</v>
      </c>
      <c r="R80" s="5">
        <v>35</v>
      </c>
      <c r="S80" s="5">
        <f t="shared" si="35"/>
        <v>0</v>
      </c>
      <c r="T80" s="5">
        <v>35</v>
      </c>
      <c r="U80" s="5">
        <v>50</v>
      </c>
      <c r="V80" s="1"/>
      <c r="W80" s="1">
        <f t="shared" si="36"/>
        <v>14.21875</v>
      </c>
      <c r="X80" s="1">
        <f t="shared" si="38"/>
        <v>8.75</v>
      </c>
      <c r="Y80" s="1">
        <v>0</v>
      </c>
      <c r="Z80" s="1">
        <v>2.4</v>
      </c>
      <c r="AA80" s="1">
        <v>0</v>
      </c>
      <c r="AB80" s="1">
        <v>4</v>
      </c>
      <c r="AC80" s="1">
        <v>9.8000000000000007</v>
      </c>
      <c r="AD80" s="1"/>
      <c r="AE80" s="1">
        <f t="shared" si="39"/>
        <v>0</v>
      </c>
      <c r="AF80" s="1">
        <f t="shared" si="40"/>
        <v>17.5</v>
      </c>
      <c r="AG80" s="1">
        <f t="shared" si="41"/>
        <v>12.799999999999997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2" t="s">
        <v>112</v>
      </c>
      <c r="B81" s="12" t="s">
        <v>35</v>
      </c>
      <c r="C81" s="12">
        <v>122</v>
      </c>
      <c r="D81" s="12"/>
      <c r="E81" s="12">
        <v>65</v>
      </c>
      <c r="F81" s="12">
        <v>45</v>
      </c>
      <c r="G81" s="13">
        <v>0</v>
      </c>
      <c r="H81" s="12">
        <v>45</v>
      </c>
      <c r="I81" s="12" t="s">
        <v>33</v>
      </c>
      <c r="J81" s="12">
        <v>65</v>
      </c>
      <c r="K81" s="12">
        <f t="shared" si="33"/>
        <v>0</v>
      </c>
      <c r="L81" s="12"/>
      <c r="M81" s="12"/>
      <c r="N81" s="12"/>
      <c r="O81" s="12"/>
      <c r="P81" s="12">
        <f t="shared" si="34"/>
        <v>13</v>
      </c>
      <c r="Q81" s="14"/>
      <c r="R81" s="14"/>
      <c r="S81" s="14"/>
      <c r="T81" s="14"/>
      <c r="U81" s="14"/>
      <c r="V81" s="12"/>
      <c r="W81" s="12">
        <f t="shared" ref="W81:W113" si="42">(F81+N81+O81+Q81)/P81</f>
        <v>3.4615384615384617</v>
      </c>
      <c r="X81" s="12">
        <f t="shared" si="38"/>
        <v>3.4615384615384617</v>
      </c>
      <c r="Y81" s="12">
        <v>22.2</v>
      </c>
      <c r="Z81" s="12">
        <v>13.8</v>
      </c>
      <c r="AA81" s="12">
        <v>14.4</v>
      </c>
      <c r="AB81" s="12">
        <v>6.6</v>
      </c>
      <c r="AC81" s="12">
        <v>30.8</v>
      </c>
      <c r="AD81" s="12" t="s">
        <v>69</v>
      </c>
      <c r="AE81" s="12">
        <f t="shared" si="39"/>
        <v>0</v>
      </c>
      <c r="AF81" s="12">
        <f t="shared" si="40"/>
        <v>0</v>
      </c>
      <c r="AG81" s="1">
        <f t="shared" si="41"/>
        <v>150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113</v>
      </c>
      <c r="B82" s="1" t="s">
        <v>35</v>
      </c>
      <c r="C82" s="1"/>
      <c r="D82" s="1"/>
      <c r="E82" s="1">
        <v>-2</v>
      </c>
      <c r="F82" s="1"/>
      <c r="G82" s="6">
        <v>0.4</v>
      </c>
      <c r="H82" s="1">
        <v>60</v>
      </c>
      <c r="I82" s="1" t="s">
        <v>36</v>
      </c>
      <c r="J82" s="1"/>
      <c r="K82" s="1">
        <f t="shared" si="33"/>
        <v>-2</v>
      </c>
      <c r="L82" s="1"/>
      <c r="M82" s="1"/>
      <c r="N82" s="1"/>
      <c r="O82" s="1">
        <v>50</v>
      </c>
      <c r="P82" s="1">
        <f t="shared" si="34"/>
        <v>-0.4</v>
      </c>
      <c r="Q82" s="5"/>
      <c r="R82" s="5">
        <v>100</v>
      </c>
      <c r="S82" s="5">
        <f t="shared" ref="S82:S98" si="43">ROUND(R82,0)-T82</f>
        <v>0</v>
      </c>
      <c r="T82" s="5">
        <v>100</v>
      </c>
      <c r="U82" s="5">
        <v>100</v>
      </c>
      <c r="V82" s="1"/>
      <c r="W82" s="1">
        <f t="shared" ref="W82:W98" si="44">(F82+N82+O82+R82)/P82</f>
        <v>-375</v>
      </c>
      <c r="X82" s="1">
        <f t="shared" si="38"/>
        <v>-125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39"/>
        <v>0</v>
      </c>
      <c r="AF82" s="1">
        <f t="shared" si="40"/>
        <v>40</v>
      </c>
      <c r="AG82" s="1">
        <f t="shared" si="41"/>
        <v>-56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114</v>
      </c>
      <c r="B83" s="1" t="s">
        <v>32</v>
      </c>
      <c r="C83" s="1">
        <v>56.889000000000003</v>
      </c>
      <c r="D83" s="1">
        <v>148.07400000000001</v>
      </c>
      <c r="E83" s="1">
        <v>130.398</v>
      </c>
      <c r="F83" s="1">
        <v>53.442</v>
      </c>
      <c r="G83" s="6">
        <v>1</v>
      </c>
      <c r="H83" s="1">
        <v>60</v>
      </c>
      <c r="I83" s="1" t="s">
        <v>36</v>
      </c>
      <c r="J83" s="1">
        <v>133.5</v>
      </c>
      <c r="K83" s="1">
        <f t="shared" si="33"/>
        <v>-3.1020000000000039</v>
      </c>
      <c r="L83" s="1"/>
      <c r="M83" s="1"/>
      <c r="N83" s="1">
        <v>100</v>
      </c>
      <c r="O83" s="1">
        <v>93</v>
      </c>
      <c r="P83" s="1">
        <f t="shared" si="34"/>
        <v>26.079599999999999</v>
      </c>
      <c r="Q83" s="5">
        <f t="shared" ref="Q83:Q90" si="45">13*P83-O83-N83-F83</f>
        <v>92.592800000000011</v>
      </c>
      <c r="R83" s="5">
        <v>120</v>
      </c>
      <c r="S83" s="5">
        <f t="shared" si="43"/>
        <v>120</v>
      </c>
      <c r="T83" s="5"/>
      <c r="U83" s="5"/>
      <c r="V83" s="1"/>
      <c r="W83" s="1">
        <f t="shared" si="44"/>
        <v>14.050905688737558</v>
      </c>
      <c r="X83" s="1">
        <f t="shared" si="38"/>
        <v>9.449608122823971</v>
      </c>
      <c r="Y83" s="1">
        <v>29.3188</v>
      </c>
      <c r="Z83" s="1">
        <v>25.407800000000002</v>
      </c>
      <c r="AA83" s="1">
        <v>23.4602</v>
      </c>
      <c r="AB83" s="1">
        <v>27.544599999999999</v>
      </c>
      <c r="AC83" s="1">
        <v>32.906399999999998</v>
      </c>
      <c r="AD83" s="10" t="s">
        <v>148</v>
      </c>
      <c r="AE83" s="1">
        <f t="shared" si="39"/>
        <v>120</v>
      </c>
      <c r="AF83" s="1">
        <f t="shared" si="40"/>
        <v>0</v>
      </c>
      <c r="AG83" s="1">
        <f t="shared" si="41"/>
        <v>152.15919999999994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115</v>
      </c>
      <c r="B84" s="1" t="s">
        <v>32</v>
      </c>
      <c r="C84" s="1"/>
      <c r="D84" s="1"/>
      <c r="E84" s="1"/>
      <c r="F84" s="1"/>
      <c r="G84" s="6">
        <v>1</v>
      </c>
      <c r="H84" s="1">
        <v>30</v>
      </c>
      <c r="I84" s="1" t="s">
        <v>36</v>
      </c>
      <c r="J84" s="1"/>
      <c r="K84" s="1">
        <f t="shared" si="33"/>
        <v>0</v>
      </c>
      <c r="L84" s="1"/>
      <c r="M84" s="1"/>
      <c r="N84" s="1"/>
      <c r="O84" s="1">
        <v>25</v>
      </c>
      <c r="P84" s="1">
        <f t="shared" si="34"/>
        <v>0</v>
      </c>
      <c r="Q84" s="5"/>
      <c r="R84" s="5">
        <v>25</v>
      </c>
      <c r="S84" s="5">
        <f t="shared" si="43"/>
        <v>0</v>
      </c>
      <c r="T84" s="5">
        <v>25</v>
      </c>
      <c r="U84" s="5">
        <v>50</v>
      </c>
      <c r="V84" s="1"/>
      <c r="W84" s="1" t="e">
        <f t="shared" si="44"/>
        <v>#DIV/0!</v>
      </c>
      <c r="X84" s="1" t="e">
        <f t="shared" si="38"/>
        <v>#DIV/0!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25</v>
      </c>
      <c r="AG84" s="1">
        <f t="shared" si="41"/>
        <v>-25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116</v>
      </c>
      <c r="B85" s="1" t="s">
        <v>32</v>
      </c>
      <c r="C85" s="1"/>
      <c r="D85" s="1"/>
      <c r="E85" s="1"/>
      <c r="F85" s="1"/>
      <c r="G85" s="6">
        <v>1</v>
      </c>
      <c r="H85" s="1">
        <v>45</v>
      </c>
      <c r="I85" s="1" t="s">
        <v>36</v>
      </c>
      <c r="J85" s="1"/>
      <c r="K85" s="1">
        <f t="shared" si="33"/>
        <v>0</v>
      </c>
      <c r="L85" s="1"/>
      <c r="M85" s="1"/>
      <c r="N85" s="1">
        <v>25</v>
      </c>
      <c r="O85" s="1">
        <v>0</v>
      </c>
      <c r="P85" s="1">
        <f t="shared" si="34"/>
        <v>0</v>
      </c>
      <c r="Q85" s="5"/>
      <c r="R85" s="5">
        <v>35</v>
      </c>
      <c r="S85" s="5">
        <f t="shared" si="43"/>
        <v>0</v>
      </c>
      <c r="T85" s="5">
        <v>35</v>
      </c>
      <c r="U85" s="5">
        <v>50</v>
      </c>
      <c r="V85" s="1"/>
      <c r="W85" s="1" t="e">
        <f t="shared" si="44"/>
        <v>#DIV/0!</v>
      </c>
      <c r="X85" s="1" t="e">
        <f t="shared" si="38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39"/>
        <v>0</v>
      </c>
      <c r="AF85" s="1">
        <f t="shared" si="40"/>
        <v>35</v>
      </c>
      <c r="AG85" s="1">
        <f t="shared" si="4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117</v>
      </c>
      <c r="B86" s="1" t="s">
        <v>32</v>
      </c>
      <c r="C86" s="1"/>
      <c r="D86" s="1"/>
      <c r="E86" s="1"/>
      <c r="F86" s="1"/>
      <c r="G86" s="6">
        <v>1</v>
      </c>
      <c r="H86" s="1">
        <v>45</v>
      </c>
      <c r="I86" s="1" t="s">
        <v>36</v>
      </c>
      <c r="J86" s="1"/>
      <c r="K86" s="1">
        <f t="shared" si="33"/>
        <v>0</v>
      </c>
      <c r="L86" s="1"/>
      <c r="M86" s="1"/>
      <c r="N86" s="1">
        <v>25</v>
      </c>
      <c r="O86" s="1">
        <v>0</v>
      </c>
      <c r="P86" s="1">
        <f t="shared" si="34"/>
        <v>0</v>
      </c>
      <c r="Q86" s="5"/>
      <c r="R86" s="5">
        <v>35</v>
      </c>
      <c r="S86" s="5">
        <f t="shared" si="43"/>
        <v>0</v>
      </c>
      <c r="T86" s="5">
        <v>35</v>
      </c>
      <c r="U86" s="5">
        <v>50</v>
      </c>
      <c r="V86" s="1"/>
      <c r="W86" s="1" t="e">
        <f t="shared" si="44"/>
        <v>#DIV/0!</v>
      </c>
      <c r="X86" s="1" t="e">
        <f t="shared" si="38"/>
        <v>#DIV/0!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39"/>
        <v>0</v>
      </c>
      <c r="AF86" s="1">
        <f t="shared" si="40"/>
        <v>35</v>
      </c>
      <c r="AG86" s="1">
        <f t="shared" si="4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118</v>
      </c>
      <c r="B87" s="1" t="s">
        <v>32</v>
      </c>
      <c r="C87" s="1">
        <v>166.55699999999999</v>
      </c>
      <c r="D87" s="1">
        <v>43.838000000000001</v>
      </c>
      <c r="E87" s="1">
        <v>16.305</v>
      </c>
      <c r="F87" s="1">
        <v>187.309</v>
      </c>
      <c r="G87" s="6">
        <v>1</v>
      </c>
      <c r="H87" s="1">
        <v>60</v>
      </c>
      <c r="I87" s="1" t="s">
        <v>36</v>
      </c>
      <c r="J87" s="1">
        <v>15</v>
      </c>
      <c r="K87" s="1">
        <f t="shared" si="33"/>
        <v>1.3049999999999997</v>
      </c>
      <c r="L87" s="1"/>
      <c r="M87" s="1"/>
      <c r="N87" s="1"/>
      <c r="O87" s="1">
        <v>0</v>
      </c>
      <c r="P87" s="1">
        <f t="shared" si="34"/>
        <v>3.2610000000000001</v>
      </c>
      <c r="Q87" s="5"/>
      <c r="R87" s="5">
        <f t="shared" ref="R87:R98" si="46">Q87</f>
        <v>0</v>
      </c>
      <c r="S87" s="5">
        <f t="shared" si="43"/>
        <v>0</v>
      </c>
      <c r="T87" s="5"/>
      <c r="U87" s="5"/>
      <c r="V87" s="1"/>
      <c r="W87" s="1">
        <f t="shared" si="44"/>
        <v>57.439129101502601</v>
      </c>
      <c r="X87" s="1">
        <f t="shared" si="38"/>
        <v>57.439129101502601</v>
      </c>
      <c r="Y87" s="1">
        <v>10.824199999999999</v>
      </c>
      <c r="Z87" s="1">
        <v>11.513400000000001</v>
      </c>
      <c r="AA87" s="1">
        <v>17.847200000000001</v>
      </c>
      <c r="AB87" s="1">
        <v>1.6037999999999999</v>
      </c>
      <c r="AC87" s="1">
        <v>0</v>
      </c>
      <c r="AD87" s="10" t="s">
        <v>149</v>
      </c>
      <c r="AE87" s="1">
        <f t="shared" si="39"/>
        <v>0</v>
      </c>
      <c r="AF87" s="1">
        <f t="shared" si="40"/>
        <v>0</v>
      </c>
      <c r="AG87" s="1">
        <f t="shared" si="41"/>
        <v>-138.39400000000001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119</v>
      </c>
      <c r="B88" s="1" t="s">
        <v>35</v>
      </c>
      <c r="C88" s="1">
        <v>206</v>
      </c>
      <c r="D88" s="1">
        <v>56</v>
      </c>
      <c r="E88" s="1">
        <v>138</v>
      </c>
      <c r="F88" s="1">
        <v>86</v>
      </c>
      <c r="G88" s="6">
        <v>0.28000000000000003</v>
      </c>
      <c r="H88" s="1">
        <v>45</v>
      </c>
      <c r="I88" s="1" t="s">
        <v>36</v>
      </c>
      <c r="J88" s="1">
        <v>138</v>
      </c>
      <c r="K88" s="1">
        <f t="shared" si="33"/>
        <v>0</v>
      </c>
      <c r="L88" s="1"/>
      <c r="M88" s="1"/>
      <c r="N88" s="1"/>
      <c r="O88" s="1">
        <v>209</v>
      </c>
      <c r="P88" s="1">
        <f t="shared" si="34"/>
        <v>27.6</v>
      </c>
      <c r="Q88" s="5">
        <f t="shared" si="45"/>
        <v>63.800000000000011</v>
      </c>
      <c r="R88" s="5">
        <v>100</v>
      </c>
      <c r="S88" s="5">
        <f t="shared" si="43"/>
        <v>100</v>
      </c>
      <c r="T88" s="5"/>
      <c r="U88" s="5">
        <v>100</v>
      </c>
      <c r="V88" s="1"/>
      <c r="W88" s="1">
        <f t="shared" si="44"/>
        <v>14.311594202898551</v>
      </c>
      <c r="X88" s="1">
        <f t="shared" si="38"/>
        <v>10.688405797101449</v>
      </c>
      <c r="Y88" s="1">
        <v>33.200000000000003</v>
      </c>
      <c r="Z88" s="1">
        <v>29.4</v>
      </c>
      <c r="AA88" s="1">
        <v>13.2</v>
      </c>
      <c r="AB88" s="1">
        <v>0</v>
      </c>
      <c r="AC88" s="1">
        <v>0</v>
      </c>
      <c r="AD88" s="1"/>
      <c r="AE88" s="1">
        <f t="shared" si="39"/>
        <v>28.000000000000004</v>
      </c>
      <c r="AF88" s="1">
        <f t="shared" si="40"/>
        <v>0</v>
      </c>
      <c r="AG88" s="1">
        <f t="shared" si="41"/>
        <v>55.199999999999989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120</v>
      </c>
      <c r="B89" s="1" t="s">
        <v>35</v>
      </c>
      <c r="C89" s="1">
        <v>170</v>
      </c>
      <c r="D89" s="1">
        <v>32</v>
      </c>
      <c r="E89" s="1">
        <v>143</v>
      </c>
      <c r="F89" s="1">
        <v>43</v>
      </c>
      <c r="G89" s="6">
        <v>0.35</v>
      </c>
      <c r="H89" s="1">
        <v>45</v>
      </c>
      <c r="I89" s="1" t="s">
        <v>36</v>
      </c>
      <c r="J89" s="1">
        <v>146</v>
      </c>
      <c r="K89" s="1">
        <f t="shared" si="33"/>
        <v>-3</v>
      </c>
      <c r="L89" s="1"/>
      <c r="M89" s="1"/>
      <c r="N89" s="1"/>
      <c r="O89" s="1">
        <v>383</v>
      </c>
      <c r="P89" s="1">
        <f t="shared" si="34"/>
        <v>28.6</v>
      </c>
      <c r="Q89" s="5"/>
      <c r="R89" s="5">
        <v>30</v>
      </c>
      <c r="S89" s="5">
        <f t="shared" si="43"/>
        <v>30</v>
      </c>
      <c r="T89" s="5"/>
      <c r="U89" s="5">
        <v>100</v>
      </c>
      <c r="V89" s="1"/>
      <c r="W89" s="1">
        <f t="shared" si="44"/>
        <v>15.944055944055943</v>
      </c>
      <c r="X89" s="1">
        <f t="shared" si="38"/>
        <v>14.895104895104895</v>
      </c>
      <c r="Y89" s="1">
        <v>43.8</v>
      </c>
      <c r="Z89" s="1">
        <v>31.2</v>
      </c>
      <c r="AA89" s="1">
        <v>37.4</v>
      </c>
      <c r="AB89" s="1">
        <v>9</v>
      </c>
      <c r="AC89" s="1">
        <v>0</v>
      </c>
      <c r="AD89" s="1"/>
      <c r="AE89" s="1">
        <f t="shared" si="39"/>
        <v>10.5</v>
      </c>
      <c r="AF89" s="1">
        <f t="shared" si="40"/>
        <v>0</v>
      </c>
      <c r="AG89" s="1">
        <f t="shared" si="41"/>
        <v>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121</v>
      </c>
      <c r="B90" s="1" t="s">
        <v>35</v>
      </c>
      <c r="C90" s="1">
        <v>340</v>
      </c>
      <c r="D90" s="1"/>
      <c r="E90" s="1">
        <v>253</v>
      </c>
      <c r="F90" s="1"/>
      <c r="G90" s="6">
        <v>0.4</v>
      </c>
      <c r="H90" s="1">
        <v>45</v>
      </c>
      <c r="I90" s="1" t="s">
        <v>36</v>
      </c>
      <c r="J90" s="1">
        <v>309</v>
      </c>
      <c r="K90" s="1">
        <f t="shared" si="33"/>
        <v>-56</v>
      </c>
      <c r="L90" s="1"/>
      <c r="M90" s="1"/>
      <c r="N90" s="1"/>
      <c r="O90" s="1">
        <v>344</v>
      </c>
      <c r="P90" s="1">
        <f t="shared" si="34"/>
        <v>50.6</v>
      </c>
      <c r="Q90" s="5">
        <f t="shared" si="45"/>
        <v>313.80000000000007</v>
      </c>
      <c r="R90" s="5">
        <v>370</v>
      </c>
      <c r="S90" s="5">
        <f t="shared" si="43"/>
        <v>220</v>
      </c>
      <c r="T90" s="5">
        <v>150</v>
      </c>
      <c r="U90" s="5"/>
      <c r="V90" s="1"/>
      <c r="W90" s="1">
        <f t="shared" si="44"/>
        <v>14.110671936758893</v>
      </c>
      <c r="X90" s="1">
        <f t="shared" si="38"/>
        <v>6.7984189723320156</v>
      </c>
      <c r="Y90" s="1">
        <v>45.8</v>
      </c>
      <c r="Z90" s="1">
        <v>28.4</v>
      </c>
      <c r="AA90" s="1">
        <v>54.2</v>
      </c>
      <c r="AB90" s="1">
        <v>25.2</v>
      </c>
      <c r="AC90" s="1">
        <v>0</v>
      </c>
      <c r="AD90" s="1"/>
      <c r="AE90" s="1">
        <f t="shared" si="39"/>
        <v>88</v>
      </c>
      <c r="AF90" s="1">
        <f t="shared" si="40"/>
        <v>60</v>
      </c>
      <c r="AG90" s="1">
        <f t="shared" si="41"/>
        <v>101.19999999999993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0" t="s">
        <v>122</v>
      </c>
      <c r="B91" s="1" t="s">
        <v>35</v>
      </c>
      <c r="C91" s="1">
        <v>312</v>
      </c>
      <c r="D91" s="1"/>
      <c r="E91" s="1">
        <v>-6</v>
      </c>
      <c r="F91" s="1">
        <v>307</v>
      </c>
      <c r="G91" s="6">
        <v>0.16</v>
      </c>
      <c r="H91" s="1">
        <v>30</v>
      </c>
      <c r="I91" s="1" t="s">
        <v>36</v>
      </c>
      <c r="J91" s="1">
        <v>19</v>
      </c>
      <c r="K91" s="1">
        <f t="shared" si="33"/>
        <v>-25</v>
      </c>
      <c r="L91" s="1"/>
      <c r="M91" s="1"/>
      <c r="N91" s="1"/>
      <c r="O91" s="1">
        <v>0</v>
      </c>
      <c r="P91" s="1">
        <f t="shared" si="34"/>
        <v>-1.2</v>
      </c>
      <c r="Q91" s="5"/>
      <c r="R91" s="5">
        <f t="shared" si="46"/>
        <v>0</v>
      </c>
      <c r="S91" s="5">
        <f t="shared" si="43"/>
        <v>0</v>
      </c>
      <c r="T91" s="5"/>
      <c r="U91" s="20">
        <v>0</v>
      </c>
      <c r="V91" s="21"/>
      <c r="W91" s="1">
        <f t="shared" si="44"/>
        <v>-255.83333333333334</v>
      </c>
      <c r="X91" s="1">
        <f t="shared" si="38"/>
        <v>-255.83333333333334</v>
      </c>
      <c r="Y91" s="1">
        <v>4.5999999999999996</v>
      </c>
      <c r="Z91" s="1">
        <v>2</v>
      </c>
      <c r="AA91" s="1">
        <v>3.8</v>
      </c>
      <c r="AB91" s="1">
        <v>3.6</v>
      </c>
      <c r="AC91" s="1">
        <v>-0.2</v>
      </c>
      <c r="AD91" s="17" t="s">
        <v>147</v>
      </c>
      <c r="AE91" s="1">
        <f t="shared" si="39"/>
        <v>0</v>
      </c>
      <c r="AF91" s="1">
        <f t="shared" si="40"/>
        <v>0</v>
      </c>
      <c r="AG91" s="1">
        <f t="shared" si="41"/>
        <v>-325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123</v>
      </c>
      <c r="B92" s="1" t="s">
        <v>32</v>
      </c>
      <c r="C92" s="1">
        <v>8.3040000000000003</v>
      </c>
      <c r="D92" s="1">
        <v>0.223</v>
      </c>
      <c r="E92" s="1">
        <v>3.2749999999999999</v>
      </c>
      <c r="F92" s="1"/>
      <c r="G92" s="6">
        <v>1</v>
      </c>
      <c r="H92" s="1">
        <v>45</v>
      </c>
      <c r="I92" s="1" t="s">
        <v>36</v>
      </c>
      <c r="J92" s="1">
        <v>7.9</v>
      </c>
      <c r="K92" s="1">
        <f t="shared" si="33"/>
        <v>-4.625</v>
      </c>
      <c r="L92" s="1"/>
      <c r="M92" s="1"/>
      <c r="N92" s="1"/>
      <c r="O92" s="1">
        <v>70</v>
      </c>
      <c r="P92" s="1">
        <f t="shared" si="34"/>
        <v>0.65500000000000003</v>
      </c>
      <c r="Q92" s="5"/>
      <c r="R92" s="5">
        <v>30</v>
      </c>
      <c r="S92" s="5">
        <f t="shared" si="43"/>
        <v>30</v>
      </c>
      <c r="T92" s="5"/>
      <c r="U92" s="5">
        <v>100</v>
      </c>
      <c r="V92" s="1"/>
      <c r="W92" s="1">
        <f t="shared" si="44"/>
        <v>152.67175572519082</v>
      </c>
      <c r="X92" s="1">
        <f t="shared" si="38"/>
        <v>106.87022900763358</v>
      </c>
      <c r="Y92" s="1">
        <v>5.6482000000000001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39"/>
        <v>30</v>
      </c>
      <c r="AF92" s="1">
        <f t="shared" si="40"/>
        <v>0</v>
      </c>
      <c r="AG92" s="1">
        <f t="shared" si="41"/>
        <v>-60.174999999999997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124</v>
      </c>
      <c r="B93" s="1" t="s">
        <v>35</v>
      </c>
      <c r="C93" s="1"/>
      <c r="D93" s="1"/>
      <c r="E93" s="1"/>
      <c r="F93" s="1"/>
      <c r="G93" s="6">
        <v>0.33</v>
      </c>
      <c r="H93" s="1">
        <v>45</v>
      </c>
      <c r="I93" s="1" t="s">
        <v>36</v>
      </c>
      <c r="J93" s="1">
        <v>5</v>
      </c>
      <c r="K93" s="1">
        <f t="shared" si="33"/>
        <v>-5</v>
      </c>
      <c r="L93" s="1"/>
      <c r="M93" s="1"/>
      <c r="N93" s="1"/>
      <c r="O93" s="1">
        <v>100</v>
      </c>
      <c r="P93" s="1">
        <f t="shared" si="34"/>
        <v>0</v>
      </c>
      <c r="Q93" s="5"/>
      <c r="R93" s="5">
        <v>60</v>
      </c>
      <c r="S93" s="5">
        <f t="shared" si="43"/>
        <v>60</v>
      </c>
      <c r="T93" s="5"/>
      <c r="U93" s="5">
        <v>100</v>
      </c>
      <c r="V93" s="1"/>
      <c r="W93" s="1" t="e">
        <f t="shared" si="44"/>
        <v>#DIV/0!</v>
      </c>
      <c r="X93" s="1" t="e">
        <f t="shared" si="38"/>
        <v>#DIV/0!</v>
      </c>
      <c r="Y93" s="1">
        <v>10</v>
      </c>
      <c r="Z93" s="1">
        <v>0</v>
      </c>
      <c r="AA93" s="1">
        <v>0</v>
      </c>
      <c r="AB93" s="1">
        <v>0</v>
      </c>
      <c r="AC93" s="1">
        <v>0</v>
      </c>
      <c r="AD93" s="1"/>
      <c r="AE93" s="1">
        <f t="shared" si="39"/>
        <v>19.8</v>
      </c>
      <c r="AF93" s="1">
        <f t="shared" si="40"/>
        <v>0</v>
      </c>
      <c r="AG93" s="1">
        <f t="shared" si="41"/>
        <v>-100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125</v>
      </c>
      <c r="B94" s="1" t="s">
        <v>32</v>
      </c>
      <c r="C94" s="1"/>
      <c r="D94" s="1"/>
      <c r="E94" s="1"/>
      <c r="F94" s="1"/>
      <c r="G94" s="6">
        <v>1</v>
      </c>
      <c r="H94" s="1">
        <v>45</v>
      </c>
      <c r="I94" s="1" t="s">
        <v>36</v>
      </c>
      <c r="J94" s="1"/>
      <c r="K94" s="1">
        <f t="shared" si="33"/>
        <v>0</v>
      </c>
      <c r="L94" s="1"/>
      <c r="M94" s="1"/>
      <c r="N94" s="1"/>
      <c r="O94" s="1">
        <v>0</v>
      </c>
      <c r="P94" s="1">
        <f t="shared" si="34"/>
        <v>0</v>
      </c>
      <c r="Q94" s="5">
        <v>20</v>
      </c>
      <c r="R94" s="5">
        <v>40</v>
      </c>
      <c r="S94" s="5">
        <f t="shared" si="43"/>
        <v>0</v>
      </c>
      <c r="T94" s="5">
        <v>40</v>
      </c>
      <c r="U94" s="5">
        <v>50</v>
      </c>
      <c r="V94" s="1"/>
      <c r="W94" s="1" t="e">
        <f t="shared" si="44"/>
        <v>#DIV/0!</v>
      </c>
      <c r="X94" s="1" t="e">
        <f t="shared" si="38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126</v>
      </c>
      <c r="AE94" s="1">
        <f t="shared" si="39"/>
        <v>0</v>
      </c>
      <c r="AF94" s="1">
        <f t="shared" si="40"/>
        <v>40</v>
      </c>
      <c r="AG94" s="1">
        <f t="shared" si="41"/>
        <v>-20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127</v>
      </c>
      <c r="B95" s="1" t="s">
        <v>35</v>
      </c>
      <c r="C95" s="1"/>
      <c r="D95" s="1"/>
      <c r="E95" s="1"/>
      <c r="F95" s="1"/>
      <c r="G95" s="6">
        <v>0.33</v>
      </c>
      <c r="H95" s="1">
        <v>45</v>
      </c>
      <c r="I95" s="1" t="s">
        <v>36</v>
      </c>
      <c r="J95" s="1">
        <v>2</v>
      </c>
      <c r="K95" s="1">
        <f t="shared" si="33"/>
        <v>-2</v>
      </c>
      <c r="L95" s="1"/>
      <c r="M95" s="1"/>
      <c r="N95" s="1"/>
      <c r="O95" s="1">
        <v>100</v>
      </c>
      <c r="P95" s="1">
        <f t="shared" si="34"/>
        <v>0</v>
      </c>
      <c r="Q95" s="5"/>
      <c r="R95" s="5">
        <v>60</v>
      </c>
      <c r="S95" s="5">
        <f t="shared" si="43"/>
        <v>60</v>
      </c>
      <c r="T95" s="5"/>
      <c r="U95" s="5">
        <v>100</v>
      </c>
      <c r="V95" s="1"/>
      <c r="W95" s="1" t="e">
        <f t="shared" si="44"/>
        <v>#DIV/0!</v>
      </c>
      <c r="X95" s="1" t="e">
        <f t="shared" si="38"/>
        <v>#DIV/0!</v>
      </c>
      <c r="Y95" s="1">
        <v>9.1999999999999993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39"/>
        <v>19.8</v>
      </c>
      <c r="AF95" s="1">
        <f t="shared" si="40"/>
        <v>0</v>
      </c>
      <c r="AG95" s="1">
        <f t="shared" si="41"/>
        <v>-100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128</v>
      </c>
      <c r="B96" s="1" t="s">
        <v>32</v>
      </c>
      <c r="C96" s="1">
        <v>23.062000000000001</v>
      </c>
      <c r="D96" s="1">
        <v>0.30499999999999999</v>
      </c>
      <c r="E96" s="1">
        <v>18.178999999999998</v>
      </c>
      <c r="F96" s="1"/>
      <c r="G96" s="6">
        <v>1</v>
      </c>
      <c r="H96" s="1">
        <v>45</v>
      </c>
      <c r="I96" s="1" t="s">
        <v>36</v>
      </c>
      <c r="J96" s="1">
        <v>24.905999999999999</v>
      </c>
      <c r="K96" s="1">
        <f t="shared" si="33"/>
        <v>-6.7270000000000003</v>
      </c>
      <c r="L96" s="1"/>
      <c r="M96" s="1"/>
      <c r="N96" s="1"/>
      <c r="O96" s="1">
        <v>80</v>
      </c>
      <c r="P96" s="1">
        <f t="shared" si="34"/>
        <v>3.6357999999999997</v>
      </c>
      <c r="Q96" s="5"/>
      <c r="R96" s="5">
        <v>20</v>
      </c>
      <c r="S96" s="5">
        <f t="shared" si="43"/>
        <v>20</v>
      </c>
      <c r="T96" s="5"/>
      <c r="U96" s="5">
        <v>50</v>
      </c>
      <c r="V96" s="1"/>
      <c r="W96" s="1">
        <f t="shared" si="44"/>
        <v>27.504263160789925</v>
      </c>
      <c r="X96" s="1">
        <f t="shared" si="38"/>
        <v>22.003410528631939</v>
      </c>
      <c r="Y96" s="1">
        <v>5.7265999999999986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39"/>
        <v>20</v>
      </c>
      <c r="AF96" s="1">
        <f t="shared" si="40"/>
        <v>0</v>
      </c>
      <c r="AG96" s="1">
        <f t="shared" si="41"/>
        <v>-25.463000000000008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129</v>
      </c>
      <c r="B97" s="1" t="s">
        <v>35</v>
      </c>
      <c r="C97" s="1"/>
      <c r="D97" s="1"/>
      <c r="E97" s="1"/>
      <c r="F97" s="1"/>
      <c r="G97" s="6">
        <v>0.33</v>
      </c>
      <c r="H97" s="1">
        <v>45</v>
      </c>
      <c r="I97" s="1" t="s">
        <v>36</v>
      </c>
      <c r="J97" s="1">
        <v>2</v>
      </c>
      <c r="K97" s="1">
        <f t="shared" si="33"/>
        <v>-2</v>
      </c>
      <c r="L97" s="1"/>
      <c r="M97" s="1"/>
      <c r="N97" s="1"/>
      <c r="O97" s="1">
        <v>70</v>
      </c>
      <c r="P97" s="1">
        <f t="shared" si="34"/>
        <v>0</v>
      </c>
      <c r="Q97" s="5"/>
      <c r="R97" s="5">
        <v>50</v>
      </c>
      <c r="S97" s="5">
        <f t="shared" si="43"/>
        <v>50</v>
      </c>
      <c r="T97" s="5"/>
      <c r="U97" s="5">
        <v>70</v>
      </c>
      <c r="V97" s="1"/>
      <c r="W97" s="1" t="e">
        <f t="shared" si="44"/>
        <v>#DIV/0!</v>
      </c>
      <c r="X97" s="1" t="e">
        <f t="shared" si="38"/>
        <v>#DIV/0!</v>
      </c>
      <c r="Y97" s="1">
        <v>6.4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39"/>
        <v>16.5</v>
      </c>
      <c r="AF97" s="1">
        <f t="shared" si="40"/>
        <v>0</v>
      </c>
      <c r="AG97" s="1">
        <f t="shared" si="41"/>
        <v>-70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130</v>
      </c>
      <c r="B98" s="1" t="s">
        <v>32</v>
      </c>
      <c r="C98" s="1">
        <v>19.109000000000002</v>
      </c>
      <c r="D98" s="1">
        <v>0.14399999999999999</v>
      </c>
      <c r="E98" s="1">
        <v>11.263999999999999</v>
      </c>
      <c r="F98" s="1">
        <v>5.3</v>
      </c>
      <c r="G98" s="6">
        <v>1</v>
      </c>
      <c r="H98" s="1">
        <v>45</v>
      </c>
      <c r="I98" s="1" t="s">
        <v>36</v>
      </c>
      <c r="J98" s="1">
        <v>12.5</v>
      </c>
      <c r="K98" s="1">
        <f t="shared" ref="K98:K113" si="47">E98-J98</f>
        <v>-1.2360000000000007</v>
      </c>
      <c r="L98" s="1"/>
      <c r="M98" s="1"/>
      <c r="N98" s="1"/>
      <c r="O98" s="1">
        <v>45</v>
      </c>
      <c r="P98" s="1">
        <f t="shared" si="34"/>
        <v>2.2527999999999997</v>
      </c>
      <c r="Q98" s="5"/>
      <c r="R98" s="5">
        <f t="shared" si="46"/>
        <v>0</v>
      </c>
      <c r="S98" s="5">
        <f t="shared" si="43"/>
        <v>0</v>
      </c>
      <c r="T98" s="5"/>
      <c r="U98" s="5">
        <v>50</v>
      </c>
      <c r="V98" s="1"/>
      <c r="W98" s="1">
        <f t="shared" si="44"/>
        <v>22.327769886363637</v>
      </c>
      <c r="X98" s="1">
        <f t="shared" si="38"/>
        <v>22.327769886363637</v>
      </c>
      <c r="Y98" s="1">
        <v>3.0184000000000002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39"/>
        <v>0</v>
      </c>
      <c r="AF98" s="1">
        <f t="shared" si="40"/>
        <v>0</v>
      </c>
      <c r="AG98" s="1">
        <f t="shared" si="41"/>
        <v>-16.507999999999999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5" t="s">
        <v>131</v>
      </c>
      <c r="B99" s="12" t="s">
        <v>35</v>
      </c>
      <c r="C99" s="12">
        <v>226</v>
      </c>
      <c r="D99" s="12"/>
      <c r="E99" s="12">
        <v>7</v>
      </c>
      <c r="F99" s="12">
        <v>219</v>
      </c>
      <c r="G99" s="13">
        <v>0</v>
      </c>
      <c r="H99" s="12">
        <v>60</v>
      </c>
      <c r="I99" s="12" t="s">
        <v>33</v>
      </c>
      <c r="J99" s="12">
        <v>7</v>
      </c>
      <c r="K99" s="12">
        <f t="shared" si="47"/>
        <v>0</v>
      </c>
      <c r="L99" s="12"/>
      <c r="M99" s="12"/>
      <c r="N99" s="12"/>
      <c r="O99" s="12"/>
      <c r="P99" s="12">
        <f t="shared" si="34"/>
        <v>1.4</v>
      </c>
      <c r="Q99" s="14"/>
      <c r="R99" s="14"/>
      <c r="S99" s="14"/>
      <c r="T99" s="14"/>
      <c r="U99" s="14"/>
      <c r="V99" s="12"/>
      <c r="W99" s="12">
        <f t="shared" si="42"/>
        <v>156.42857142857144</v>
      </c>
      <c r="X99" s="12">
        <f t="shared" si="38"/>
        <v>156.42857142857144</v>
      </c>
      <c r="Y99" s="12">
        <v>2.6</v>
      </c>
      <c r="Z99" s="12">
        <v>1</v>
      </c>
      <c r="AA99" s="12">
        <v>1.6</v>
      </c>
      <c r="AB99" s="12">
        <v>2</v>
      </c>
      <c r="AC99" s="12">
        <v>12.8</v>
      </c>
      <c r="AD99" s="17" t="s">
        <v>147</v>
      </c>
      <c r="AE99" s="12">
        <f t="shared" si="39"/>
        <v>0</v>
      </c>
      <c r="AF99" s="12">
        <f t="shared" si="40"/>
        <v>0</v>
      </c>
      <c r="AG99" s="1">
        <f t="shared" si="41"/>
        <v>-198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132</v>
      </c>
      <c r="B100" s="1" t="s">
        <v>35</v>
      </c>
      <c r="C100" s="1">
        <v>72</v>
      </c>
      <c r="D100" s="1"/>
      <c r="E100" s="1">
        <v>47</v>
      </c>
      <c r="F100" s="1">
        <v>17</v>
      </c>
      <c r="G100" s="6">
        <v>0.66</v>
      </c>
      <c r="H100" s="1">
        <v>45</v>
      </c>
      <c r="I100" s="1" t="s">
        <v>36</v>
      </c>
      <c r="J100" s="1">
        <v>47</v>
      </c>
      <c r="K100" s="1">
        <f t="shared" si="47"/>
        <v>0</v>
      </c>
      <c r="L100" s="1"/>
      <c r="M100" s="1"/>
      <c r="N100" s="1"/>
      <c r="O100" s="1">
        <v>0</v>
      </c>
      <c r="P100" s="1">
        <f t="shared" si="34"/>
        <v>9.4</v>
      </c>
      <c r="Q100" s="5">
        <f>11*P100-O100-N100-F100</f>
        <v>86.4</v>
      </c>
      <c r="R100" s="5">
        <v>100</v>
      </c>
      <c r="S100" s="5">
        <f t="shared" ref="S100:S107" si="48">ROUND(R100,0)-T100</f>
        <v>100</v>
      </c>
      <c r="T100" s="5"/>
      <c r="U100" s="5">
        <v>100</v>
      </c>
      <c r="V100" s="1"/>
      <c r="W100" s="1">
        <f t="shared" ref="W100:W107" si="49">(F100+N100+O100+R100)/P100</f>
        <v>12.446808510638297</v>
      </c>
      <c r="X100" s="1">
        <f t="shared" si="38"/>
        <v>1.8085106382978722</v>
      </c>
      <c r="Y100" s="1">
        <v>1.4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39"/>
        <v>66</v>
      </c>
      <c r="AF100" s="1">
        <f t="shared" si="40"/>
        <v>0</v>
      </c>
      <c r="AG100" s="1">
        <f t="shared" si="41"/>
        <v>37.599999999999994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133</v>
      </c>
      <c r="B101" s="1" t="s">
        <v>35</v>
      </c>
      <c r="C101" s="1">
        <v>32</v>
      </c>
      <c r="D101" s="1"/>
      <c r="E101" s="1">
        <v>30</v>
      </c>
      <c r="F101" s="1"/>
      <c r="G101" s="6">
        <v>0.66</v>
      </c>
      <c r="H101" s="1">
        <v>45</v>
      </c>
      <c r="I101" s="1" t="s">
        <v>36</v>
      </c>
      <c r="J101" s="1">
        <v>33</v>
      </c>
      <c r="K101" s="1">
        <f t="shared" si="47"/>
        <v>-3</v>
      </c>
      <c r="L101" s="1"/>
      <c r="M101" s="1"/>
      <c r="N101" s="1"/>
      <c r="O101" s="1">
        <v>0</v>
      </c>
      <c r="P101" s="1">
        <f t="shared" si="34"/>
        <v>6</v>
      </c>
      <c r="Q101" s="5">
        <f>9*P101-O101-N101-F101</f>
        <v>54</v>
      </c>
      <c r="R101" s="5">
        <v>65</v>
      </c>
      <c r="S101" s="5">
        <f t="shared" si="48"/>
        <v>0</v>
      </c>
      <c r="T101" s="5">
        <v>65</v>
      </c>
      <c r="U101" s="5">
        <v>100</v>
      </c>
      <c r="V101" s="1"/>
      <c r="W101" s="1">
        <f t="shared" si="49"/>
        <v>10.833333333333334</v>
      </c>
      <c r="X101" s="1">
        <f t="shared" si="38"/>
        <v>0</v>
      </c>
      <c r="Y101" s="1">
        <v>0.4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9"/>
        <v>0</v>
      </c>
      <c r="AF101" s="1">
        <f t="shared" si="40"/>
        <v>42.9</v>
      </c>
      <c r="AG101" s="1">
        <f t="shared" si="41"/>
        <v>36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134</v>
      </c>
      <c r="B102" s="1" t="s">
        <v>35</v>
      </c>
      <c r="C102" s="1"/>
      <c r="D102" s="1"/>
      <c r="E102" s="1"/>
      <c r="F102" s="1"/>
      <c r="G102" s="6">
        <v>0.66</v>
      </c>
      <c r="H102" s="1">
        <v>45</v>
      </c>
      <c r="I102" s="1" t="s">
        <v>36</v>
      </c>
      <c r="J102" s="1"/>
      <c r="K102" s="1">
        <f t="shared" si="47"/>
        <v>0</v>
      </c>
      <c r="L102" s="1"/>
      <c r="M102" s="1"/>
      <c r="N102" s="1"/>
      <c r="O102" s="1">
        <v>0</v>
      </c>
      <c r="P102" s="1">
        <f t="shared" si="34"/>
        <v>0</v>
      </c>
      <c r="Q102" s="5">
        <v>20</v>
      </c>
      <c r="R102" s="5">
        <v>30</v>
      </c>
      <c r="S102" s="5">
        <f t="shared" si="48"/>
        <v>0</v>
      </c>
      <c r="T102" s="5">
        <v>30</v>
      </c>
      <c r="U102" s="5">
        <v>50</v>
      </c>
      <c r="V102" s="1"/>
      <c r="W102" s="1" t="e">
        <f t="shared" si="49"/>
        <v>#DIV/0!</v>
      </c>
      <c r="X102" s="1" t="e">
        <f t="shared" si="38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126</v>
      </c>
      <c r="AE102" s="1">
        <f t="shared" si="39"/>
        <v>0</v>
      </c>
      <c r="AF102" s="1">
        <f t="shared" si="40"/>
        <v>19.8</v>
      </c>
      <c r="AG102" s="1">
        <f t="shared" si="41"/>
        <v>-20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 t="s">
        <v>135</v>
      </c>
      <c r="B103" s="1" t="s">
        <v>35</v>
      </c>
      <c r="C103" s="1"/>
      <c r="D103" s="1"/>
      <c r="E103" s="1"/>
      <c r="F103" s="1"/>
      <c r="G103" s="6">
        <v>0.33</v>
      </c>
      <c r="H103" s="1">
        <v>45</v>
      </c>
      <c r="I103" s="1" t="s">
        <v>36</v>
      </c>
      <c r="J103" s="1">
        <v>2</v>
      </c>
      <c r="K103" s="1">
        <f t="shared" si="47"/>
        <v>-2</v>
      </c>
      <c r="L103" s="1"/>
      <c r="M103" s="1"/>
      <c r="N103" s="1"/>
      <c r="O103" s="1">
        <v>86</v>
      </c>
      <c r="P103" s="1">
        <f t="shared" si="34"/>
        <v>0</v>
      </c>
      <c r="Q103" s="5"/>
      <c r="R103" s="5">
        <v>30</v>
      </c>
      <c r="S103" s="5">
        <f t="shared" si="48"/>
        <v>30</v>
      </c>
      <c r="T103" s="5"/>
      <c r="U103" s="5">
        <v>50</v>
      </c>
      <c r="V103" s="1"/>
      <c r="W103" s="1" t="e">
        <f t="shared" si="49"/>
        <v>#DIV/0!</v>
      </c>
      <c r="X103" s="1" t="e">
        <f t="shared" si="38"/>
        <v>#DIV/0!</v>
      </c>
      <c r="Y103" s="1">
        <v>9.6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>
        <f t="shared" si="39"/>
        <v>9.9</v>
      </c>
      <c r="AF103" s="1">
        <f t="shared" si="40"/>
        <v>0</v>
      </c>
      <c r="AG103" s="1">
        <f t="shared" si="41"/>
        <v>-86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 t="s">
        <v>136</v>
      </c>
      <c r="B104" s="1" t="s">
        <v>35</v>
      </c>
      <c r="C104" s="1">
        <v>59</v>
      </c>
      <c r="D104" s="1">
        <v>253</v>
      </c>
      <c r="E104" s="1">
        <v>128</v>
      </c>
      <c r="F104" s="1">
        <v>171</v>
      </c>
      <c r="G104" s="6">
        <v>0.36</v>
      </c>
      <c r="H104" s="1">
        <v>45</v>
      </c>
      <c r="I104" s="1" t="s">
        <v>36</v>
      </c>
      <c r="J104" s="1">
        <v>128</v>
      </c>
      <c r="K104" s="1">
        <f t="shared" si="47"/>
        <v>0</v>
      </c>
      <c r="L104" s="1"/>
      <c r="M104" s="1"/>
      <c r="N104" s="1"/>
      <c r="O104" s="1">
        <v>45</v>
      </c>
      <c r="P104" s="1">
        <f t="shared" si="34"/>
        <v>25.6</v>
      </c>
      <c r="Q104" s="5">
        <f t="shared" ref="Q104:Q107" si="50">13*P104-O104-N104-F104</f>
        <v>116.80000000000001</v>
      </c>
      <c r="R104" s="5">
        <v>150</v>
      </c>
      <c r="S104" s="5">
        <f t="shared" si="48"/>
        <v>150</v>
      </c>
      <c r="T104" s="5"/>
      <c r="U104" s="5">
        <v>200</v>
      </c>
      <c r="V104" s="1"/>
      <c r="W104" s="1">
        <f t="shared" si="49"/>
        <v>14.296875</v>
      </c>
      <c r="X104" s="1">
        <f t="shared" si="38"/>
        <v>8.4375</v>
      </c>
      <c r="Y104" s="1">
        <v>21</v>
      </c>
      <c r="Z104" s="1">
        <v>25</v>
      </c>
      <c r="AA104" s="1">
        <v>18.399999999999999</v>
      </c>
      <c r="AB104" s="1">
        <v>17</v>
      </c>
      <c r="AC104" s="1">
        <v>12.8</v>
      </c>
      <c r="AD104" s="1"/>
      <c r="AE104" s="1">
        <f t="shared" si="39"/>
        <v>54</v>
      </c>
      <c r="AF104" s="1">
        <f t="shared" si="40"/>
        <v>0</v>
      </c>
      <c r="AG104" s="1">
        <f t="shared" si="41"/>
        <v>51.199999999999989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 t="s">
        <v>137</v>
      </c>
      <c r="B105" s="1" t="s">
        <v>35</v>
      </c>
      <c r="C105" s="1">
        <v>290</v>
      </c>
      <c r="D105" s="1">
        <v>96</v>
      </c>
      <c r="E105" s="1">
        <v>185</v>
      </c>
      <c r="F105" s="1">
        <v>173</v>
      </c>
      <c r="G105" s="6">
        <v>0.15</v>
      </c>
      <c r="H105" s="1">
        <v>60</v>
      </c>
      <c r="I105" s="1" t="s">
        <v>36</v>
      </c>
      <c r="J105" s="1">
        <v>190</v>
      </c>
      <c r="K105" s="1">
        <f t="shared" si="47"/>
        <v>-5</v>
      </c>
      <c r="L105" s="1"/>
      <c r="M105" s="1"/>
      <c r="N105" s="1"/>
      <c r="O105" s="1">
        <v>60</v>
      </c>
      <c r="P105" s="1">
        <f t="shared" si="34"/>
        <v>37</v>
      </c>
      <c r="Q105" s="5">
        <f t="shared" si="50"/>
        <v>248</v>
      </c>
      <c r="R105" s="5">
        <v>290</v>
      </c>
      <c r="S105" s="5">
        <f t="shared" si="48"/>
        <v>150</v>
      </c>
      <c r="T105" s="5">
        <v>140</v>
      </c>
      <c r="U105" s="5"/>
      <c r="V105" s="1"/>
      <c r="W105" s="1">
        <f t="shared" si="49"/>
        <v>14.135135135135135</v>
      </c>
      <c r="X105" s="1">
        <f t="shared" si="38"/>
        <v>6.2972972972972974</v>
      </c>
      <c r="Y105" s="1">
        <v>28.6</v>
      </c>
      <c r="Z105" s="1">
        <v>32.4</v>
      </c>
      <c r="AA105" s="1">
        <v>42.2</v>
      </c>
      <c r="AB105" s="1">
        <v>15.4</v>
      </c>
      <c r="AC105" s="1">
        <v>0</v>
      </c>
      <c r="AD105" s="1"/>
      <c r="AE105" s="1">
        <f t="shared" si="39"/>
        <v>22.5</v>
      </c>
      <c r="AF105" s="1">
        <f t="shared" si="40"/>
        <v>21</v>
      </c>
      <c r="AG105" s="1">
        <f t="shared" si="41"/>
        <v>74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 t="s">
        <v>138</v>
      </c>
      <c r="B106" s="1" t="s">
        <v>35</v>
      </c>
      <c r="C106" s="1">
        <v>370</v>
      </c>
      <c r="D106" s="1">
        <v>61</v>
      </c>
      <c r="E106" s="1">
        <v>189</v>
      </c>
      <c r="F106" s="1">
        <v>231</v>
      </c>
      <c r="G106" s="6">
        <v>0.15</v>
      </c>
      <c r="H106" s="1">
        <v>60</v>
      </c>
      <c r="I106" s="1" t="s">
        <v>36</v>
      </c>
      <c r="J106" s="1">
        <v>192</v>
      </c>
      <c r="K106" s="1">
        <f t="shared" si="47"/>
        <v>-3</v>
      </c>
      <c r="L106" s="1"/>
      <c r="M106" s="1"/>
      <c r="N106" s="1"/>
      <c r="O106" s="1">
        <v>40</v>
      </c>
      <c r="P106" s="1">
        <f t="shared" si="34"/>
        <v>37.799999999999997</v>
      </c>
      <c r="Q106" s="5">
        <f t="shared" si="50"/>
        <v>220.39999999999998</v>
      </c>
      <c r="R106" s="5">
        <v>260</v>
      </c>
      <c r="S106" s="5">
        <f t="shared" si="48"/>
        <v>160</v>
      </c>
      <c r="T106" s="5">
        <v>100</v>
      </c>
      <c r="U106" s="5"/>
      <c r="V106" s="1"/>
      <c r="W106" s="1">
        <f t="shared" si="49"/>
        <v>14.047619047619049</v>
      </c>
      <c r="X106" s="1">
        <f t="shared" si="38"/>
        <v>7.1693121693121702</v>
      </c>
      <c r="Y106" s="1">
        <v>25</v>
      </c>
      <c r="Z106" s="1">
        <v>27.6</v>
      </c>
      <c r="AA106" s="1">
        <v>32.799999999999997</v>
      </c>
      <c r="AB106" s="1">
        <v>18.600000000000001</v>
      </c>
      <c r="AC106" s="1">
        <v>0</v>
      </c>
      <c r="AD106" s="1"/>
      <c r="AE106" s="1">
        <f t="shared" si="39"/>
        <v>24</v>
      </c>
      <c r="AF106" s="1">
        <f t="shared" si="40"/>
        <v>15</v>
      </c>
      <c r="AG106" s="1">
        <f t="shared" si="41"/>
        <v>75.600000000000023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 t="s">
        <v>139</v>
      </c>
      <c r="B107" s="1" t="s">
        <v>35</v>
      </c>
      <c r="C107" s="1">
        <v>241</v>
      </c>
      <c r="D107" s="1">
        <v>150</v>
      </c>
      <c r="E107" s="1">
        <v>234</v>
      </c>
      <c r="F107" s="1">
        <v>133</v>
      </c>
      <c r="G107" s="6">
        <v>0.15</v>
      </c>
      <c r="H107" s="1">
        <v>60</v>
      </c>
      <c r="I107" s="1" t="s">
        <v>36</v>
      </c>
      <c r="J107" s="1">
        <v>241</v>
      </c>
      <c r="K107" s="1">
        <f t="shared" si="47"/>
        <v>-7</v>
      </c>
      <c r="L107" s="1"/>
      <c r="M107" s="1"/>
      <c r="N107" s="1"/>
      <c r="O107" s="1">
        <v>156</v>
      </c>
      <c r="P107" s="1">
        <f t="shared" si="34"/>
        <v>46.8</v>
      </c>
      <c r="Q107" s="5">
        <f t="shared" si="50"/>
        <v>319.39999999999998</v>
      </c>
      <c r="R107" s="5">
        <v>370</v>
      </c>
      <c r="S107" s="5">
        <f t="shared" si="48"/>
        <v>220</v>
      </c>
      <c r="T107" s="5">
        <v>150</v>
      </c>
      <c r="U107" s="5"/>
      <c r="V107" s="1"/>
      <c r="W107" s="1">
        <f t="shared" si="49"/>
        <v>14.081196581196583</v>
      </c>
      <c r="X107" s="1">
        <f t="shared" si="38"/>
        <v>6.1752136752136755</v>
      </c>
      <c r="Y107" s="1">
        <v>40.6</v>
      </c>
      <c r="Z107" s="1">
        <v>44.2</v>
      </c>
      <c r="AA107" s="1">
        <v>48.2</v>
      </c>
      <c r="AB107" s="1">
        <v>34.6</v>
      </c>
      <c r="AC107" s="1">
        <v>0</v>
      </c>
      <c r="AD107" s="1"/>
      <c r="AE107" s="1">
        <f t="shared" si="39"/>
        <v>33</v>
      </c>
      <c r="AF107" s="1">
        <f t="shared" si="40"/>
        <v>22.5</v>
      </c>
      <c r="AG107" s="1">
        <f t="shared" si="41"/>
        <v>93.600000000000023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5" t="s">
        <v>140</v>
      </c>
      <c r="B108" s="12" t="s">
        <v>32</v>
      </c>
      <c r="C108" s="12"/>
      <c r="D108" s="16">
        <v>401.601</v>
      </c>
      <c r="E108" s="11">
        <v>126.443</v>
      </c>
      <c r="F108" s="11">
        <v>272.74400000000003</v>
      </c>
      <c r="G108" s="13">
        <v>0</v>
      </c>
      <c r="H108" s="12" t="e">
        <v>#N/A</v>
      </c>
      <c r="I108" s="15" t="s">
        <v>33</v>
      </c>
      <c r="J108" s="12">
        <v>118</v>
      </c>
      <c r="K108" s="12">
        <f t="shared" si="47"/>
        <v>8.4429999999999978</v>
      </c>
      <c r="L108" s="12"/>
      <c r="M108" s="12"/>
      <c r="N108" s="12"/>
      <c r="O108" s="12"/>
      <c r="P108" s="12">
        <f t="shared" si="34"/>
        <v>25.288599999999999</v>
      </c>
      <c r="Q108" s="14"/>
      <c r="R108" s="14"/>
      <c r="S108" s="14"/>
      <c r="T108" s="14"/>
      <c r="U108" s="14"/>
      <c r="V108" s="12"/>
      <c r="W108" s="12">
        <f t="shared" si="42"/>
        <v>10.78525501609421</v>
      </c>
      <c r="X108" s="12">
        <f t="shared" si="38"/>
        <v>10.78525501609421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5" t="s">
        <v>152</v>
      </c>
      <c r="AE108" s="12">
        <f t="shared" si="39"/>
        <v>0</v>
      </c>
      <c r="AF108" s="12">
        <f t="shared" si="40"/>
        <v>0</v>
      </c>
      <c r="AG108" s="1">
        <f t="shared" si="41"/>
        <v>106.58499999999998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 t="s">
        <v>141</v>
      </c>
      <c r="B109" s="1" t="s">
        <v>35</v>
      </c>
      <c r="C109" s="1"/>
      <c r="D109" s="1"/>
      <c r="E109" s="1"/>
      <c r="F109" s="1"/>
      <c r="G109" s="6">
        <v>0.18</v>
      </c>
      <c r="H109" s="1">
        <v>45</v>
      </c>
      <c r="I109" s="1" t="s">
        <v>36</v>
      </c>
      <c r="J109" s="1"/>
      <c r="K109" s="1">
        <f t="shared" si="47"/>
        <v>0</v>
      </c>
      <c r="L109" s="1"/>
      <c r="M109" s="1"/>
      <c r="N109" s="1"/>
      <c r="O109" s="1">
        <v>100</v>
      </c>
      <c r="P109" s="1">
        <f t="shared" si="34"/>
        <v>0</v>
      </c>
      <c r="Q109" s="5"/>
      <c r="R109" s="5">
        <v>60</v>
      </c>
      <c r="S109" s="5">
        <f>ROUND(R109,0)-T109</f>
        <v>0</v>
      </c>
      <c r="T109" s="5">
        <v>60</v>
      </c>
      <c r="U109" s="5">
        <v>100</v>
      </c>
      <c r="V109" s="1"/>
      <c r="W109" s="1" t="e">
        <f>(F109+N109+O109+R109)/P109</f>
        <v>#DIV/0!</v>
      </c>
      <c r="X109" s="1" t="e">
        <f t="shared" si="38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>
        <f t="shared" si="39"/>
        <v>0</v>
      </c>
      <c r="AF109" s="1">
        <f t="shared" si="40"/>
        <v>10.799999999999999</v>
      </c>
      <c r="AG109" s="1">
        <f t="shared" si="41"/>
        <v>-100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0" t="s">
        <v>142</v>
      </c>
      <c r="B110" s="1" t="s">
        <v>35</v>
      </c>
      <c r="C110" s="1">
        <v>-12</v>
      </c>
      <c r="D110" s="1">
        <v>20</v>
      </c>
      <c r="E110" s="11">
        <v>8</v>
      </c>
      <c r="F110" s="11">
        <v>-3</v>
      </c>
      <c r="G110" s="6">
        <v>0</v>
      </c>
      <c r="H110" s="1" t="e">
        <v>#N/A</v>
      </c>
      <c r="I110" s="1" t="s">
        <v>143</v>
      </c>
      <c r="J110" s="1">
        <v>8</v>
      </c>
      <c r="K110" s="1">
        <f t="shared" si="47"/>
        <v>0</v>
      </c>
      <c r="L110" s="1"/>
      <c r="M110" s="1"/>
      <c r="N110" s="1"/>
      <c r="O110" s="1"/>
      <c r="P110" s="1">
        <f t="shared" si="34"/>
        <v>1.6</v>
      </c>
      <c r="Q110" s="5"/>
      <c r="R110" s="5"/>
      <c r="S110" s="5"/>
      <c r="T110" s="5"/>
      <c r="U110" s="5"/>
      <c r="V110" s="1"/>
      <c r="W110" s="1">
        <f t="shared" si="42"/>
        <v>-1.875</v>
      </c>
      <c r="X110" s="1">
        <f t="shared" si="38"/>
        <v>-1.875</v>
      </c>
      <c r="Y110" s="1">
        <v>2.2000000000000002</v>
      </c>
      <c r="Z110" s="1">
        <v>0.8</v>
      </c>
      <c r="AA110" s="1">
        <v>2</v>
      </c>
      <c r="AB110" s="1">
        <v>1.4</v>
      </c>
      <c r="AC110" s="1">
        <v>4.5999999999999996</v>
      </c>
      <c r="AD110" s="1"/>
      <c r="AE110" s="1">
        <f t="shared" si="39"/>
        <v>0</v>
      </c>
      <c r="AF110" s="1">
        <f t="shared" si="40"/>
        <v>0</v>
      </c>
      <c r="AG110" s="1">
        <f t="shared" si="41"/>
        <v>27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0" t="s">
        <v>144</v>
      </c>
      <c r="B111" s="1" t="s">
        <v>35</v>
      </c>
      <c r="C111" s="1"/>
      <c r="D111" s="1">
        <v>80</v>
      </c>
      <c r="E111" s="11">
        <v>74</v>
      </c>
      <c r="F111" s="11">
        <v>-11</v>
      </c>
      <c r="G111" s="6">
        <v>0</v>
      </c>
      <c r="H111" s="1">
        <v>45</v>
      </c>
      <c r="I111" s="1" t="s">
        <v>143</v>
      </c>
      <c r="J111" s="1">
        <v>74</v>
      </c>
      <c r="K111" s="1">
        <f t="shared" si="47"/>
        <v>0</v>
      </c>
      <c r="L111" s="1"/>
      <c r="M111" s="1"/>
      <c r="N111" s="1"/>
      <c r="O111" s="1"/>
      <c r="P111" s="1">
        <f t="shared" si="34"/>
        <v>14.8</v>
      </c>
      <c r="Q111" s="5"/>
      <c r="R111" s="5"/>
      <c r="S111" s="5"/>
      <c r="T111" s="5"/>
      <c r="U111" s="5"/>
      <c r="V111" s="1"/>
      <c r="W111" s="1">
        <f t="shared" si="42"/>
        <v>-0.7432432432432432</v>
      </c>
      <c r="X111" s="1">
        <f t="shared" si="38"/>
        <v>-0.7432432432432432</v>
      </c>
      <c r="Y111" s="1">
        <v>15.4</v>
      </c>
      <c r="Z111" s="1">
        <v>9.8000000000000007</v>
      </c>
      <c r="AA111" s="1">
        <v>11.4</v>
      </c>
      <c r="AB111" s="1">
        <v>7.4</v>
      </c>
      <c r="AC111" s="1">
        <v>4.8</v>
      </c>
      <c r="AD111" s="1"/>
      <c r="AE111" s="1">
        <f t="shared" si="39"/>
        <v>0</v>
      </c>
      <c r="AF111" s="1">
        <f t="shared" si="40"/>
        <v>0</v>
      </c>
      <c r="AG111" s="1">
        <f t="shared" si="41"/>
        <v>233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0" t="s">
        <v>145</v>
      </c>
      <c r="B112" s="1" t="s">
        <v>32</v>
      </c>
      <c r="C112" s="1">
        <v>-24.815000000000001</v>
      </c>
      <c r="D112" s="1">
        <v>64.626999999999995</v>
      </c>
      <c r="E112" s="11">
        <v>40.145000000000003</v>
      </c>
      <c r="F112" s="11">
        <v>-6.5410000000000004</v>
      </c>
      <c r="G112" s="6">
        <v>0</v>
      </c>
      <c r="H112" s="1">
        <v>45</v>
      </c>
      <c r="I112" s="1" t="s">
        <v>143</v>
      </c>
      <c r="J112" s="1">
        <v>36</v>
      </c>
      <c r="K112" s="1">
        <f t="shared" si="47"/>
        <v>4.1450000000000031</v>
      </c>
      <c r="L112" s="1"/>
      <c r="M112" s="1"/>
      <c r="N112" s="1"/>
      <c r="O112" s="1"/>
      <c r="P112" s="1">
        <f t="shared" si="34"/>
        <v>8.0289999999999999</v>
      </c>
      <c r="Q112" s="5"/>
      <c r="R112" s="5"/>
      <c r="S112" s="5"/>
      <c r="T112" s="5"/>
      <c r="U112" s="5"/>
      <c r="V112" s="1"/>
      <c r="W112" s="1">
        <f t="shared" si="42"/>
        <v>-0.81467181467181471</v>
      </c>
      <c r="X112" s="1">
        <f t="shared" si="38"/>
        <v>-0.81467181467181471</v>
      </c>
      <c r="Y112" s="1">
        <v>5.7707999999999986</v>
      </c>
      <c r="Z112" s="1">
        <v>4.6996000000000002</v>
      </c>
      <c r="AA112" s="1">
        <v>4.7159999999999993</v>
      </c>
      <c r="AB112" s="1">
        <v>2.6053999999999999</v>
      </c>
      <c r="AC112" s="1">
        <v>8.2438000000000002</v>
      </c>
      <c r="AD112" s="1"/>
      <c r="AE112" s="1">
        <f t="shared" si="39"/>
        <v>0</v>
      </c>
      <c r="AF112" s="1">
        <f t="shared" si="40"/>
        <v>0</v>
      </c>
      <c r="AG112" s="1">
        <f t="shared" si="41"/>
        <v>126.976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2" t="s">
        <v>146</v>
      </c>
      <c r="B113" s="12" t="s">
        <v>32</v>
      </c>
      <c r="C113" s="12">
        <v>-1.43</v>
      </c>
      <c r="D113" s="12"/>
      <c r="E113" s="12"/>
      <c r="F113" s="12">
        <v>-1.43</v>
      </c>
      <c r="G113" s="13">
        <v>0</v>
      </c>
      <c r="H113" s="12" t="e">
        <v>#N/A</v>
      </c>
      <c r="I113" s="12" t="s">
        <v>33</v>
      </c>
      <c r="J113" s="12"/>
      <c r="K113" s="12">
        <f t="shared" si="47"/>
        <v>0</v>
      </c>
      <c r="L113" s="12"/>
      <c r="M113" s="12"/>
      <c r="N113" s="12"/>
      <c r="O113" s="12"/>
      <c r="P113" s="12">
        <f t="shared" si="34"/>
        <v>0</v>
      </c>
      <c r="Q113" s="14"/>
      <c r="R113" s="14"/>
      <c r="S113" s="14"/>
      <c r="T113" s="14"/>
      <c r="U113" s="14"/>
      <c r="V113" s="12"/>
      <c r="W113" s="12" t="e">
        <f t="shared" si="42"/>
        <v>#DIV/0!</v>
      </c>
      <c r="X113" s="12" t="e">
        <f t="shared" si="38"/>
        <v>#DIV/0!</v>
      </c>
      <c r="Y113" s="12">
        <v>0</v>
      </c>
      <c r="Z113" s="12">
        <v>0.28599999999999998</v>
      </c>
      <c r="AA113" s="12">
        <v>0</v>
      </c>
      <c r="AB113" s="12">
        <v>0</v>
      </c>
      <c r="AC113" s="12">
        <v>0</v>
      </c>
      <c r="AD113" s="12" t="s">
        <v>33</v>
      </c>
      <c r="AE113" s="12">
        <f t="shared" si="39"/>
        <v>0</v>
      </c>
      <c r="AF113" s="12">
        <f t="shared" si="40"/>
        <v>0</v>
      </c>
      <c r="AG113" s="1">
        <f t="shared" si="41"/>
        <v>1.43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0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8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8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8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8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8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E113" xr:uid="{0255347B-46B8-4969-8135-0B1CC8066C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2024-06-04T10:13:21Z</dcterms:created>
  <dcterms:modified xsi:type="dcterms:W3CDTF">2024-06-05T10:28:39Z</dcterms:modified>
</cp:coreProperties>
</file>