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6,24 Ост КИ филиалы\"/>
    </mc:Choice>
  </mc:AlternateContent>
  <xr:revisionPtr revIDLastSave="0" documentId="13_ncr:1_{5371DD43-13E8-4156-9C81-E035E74DD75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0" i="1" l="1"/>
  <c r="AD100" i="1" s="1"/>
  <c r="R98" i="1"/>
  <c r="AD98" i="1" s="1"/>
  <c r="R97" i="1"/>
  <c r="R95" i="1"/>
  <c r="AD95" i="1" s="1"/>
  <c r="R94" i="1"/>
  <c r="AD94" i="1" s="1"/>
  <c r="R93" i="1"/>
  <c r="R92" i="1"/>
  <c r="AD92" i="1" s="1"/>
  <c r="R91" i="1"/>
  <c r="AD91" i="1" s="1"/>
  <c r="R90" i="1"/>
  <c r="AD90" i="1" s="1"/>
  <c r="R89" i="1"/>
  <c r="AD89" i="1" s="1"/>
  <c r="R88" i="1"/>
  <c r="AD88" i="1" s="1"/>
  <c r="R87" i="1"/>
  <c r="AD87" i="1" s="1"/>
  <c r="R86" i="1"/>
  <c r="AD86" i="1" s="1"/>
  <c r="R85" i="1"/>
  <c r="R84" i="1"/>
  <c r="AD84" i="1" s="1"/>
  <c r="R82" i="1"/>
  <c r="AD82" i="1" s="1"/>
  <c r="R81" i="1"/>
  <c r="R80" i="1"/>
  <c r="AD80" i="1" s="1"/>
  <c r="R79" i="1"/>
  <c r="R78" i="1"/>
  <c r="AD78" i="1" s="1"/>
  <c r="R77" i="1"/>
  <c r="AD77" i="1" s="1"/>
  <c r="R76" i="1"/>
  <c r="AD76" i="1" s="1"/>
  <c r="R75" i="1"/>
  <c r="R74" i="1"/>
  <c r="AD74" i="1" s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AD60" i="1" s="1"/>
  <c r="R59" i="1"/>
  <c r="AD59" i="1" s="1"/>
  <c r="R58" i="1"/>
  <c r="R55" i="1"/>
  <c r="AD55" i="1" s="1"/>
  <c r="R54" i="1"/>
  <c r="AD54" i="1" s="1"/>
  <c r="R53" i="1"/>
  <c r="R52" i="1"/>
  <c r="AD52" i="1" s="1"/>
  <c r="R51" i="1"/>
  <c r="AD51" i="1" s="1"/>
  <c r="R50" i="1"/>
  <c r="AD50" i="1" s="1"/>
  <c r="R49" i="1"/>
  <c r="AD49" i="1" s="1"/>
  <c r="R48" i="1"/>
  <c r="AD48" i="1" s="1"/>
  <c r="R47" i="1"/>
  <c r="AD47" i="1" s="1"/>
  <c r="R45" i="1"/>
  <c r="AD45" i="1" s="1"/>
  <c r="R43" i="1"/>
  <c r="R42" i="1"/>
  <c r="AD42" i="1" s="1"/>
  <c r="R41" i="1"/>
  <c r="AD41" i="1" s="1"/>
  <c r="R40" i="1"/>
  <c r="AD40" i="1" s="1"/>
  <c r="R39" i="1"/>
  <c r="AD39" i="1" s="1"/>
  <c r="R38" i="1"/>
  <c r="AD38" i="1" s="1"/>
  <c r="R37" i="1"/>
  <c r="AD37" i="1" s="1"/>
  <c r="R36" i="1"/>
  <c r="AD36" i="1" s="1"/>
  <c r="R35" i="1"/>
  <c r="R34" i="1"/>
  <c r="AD34" i="1" s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4" i="1"/>
  <c r="R13" i="1"/>
  <c r="R12" i="1"/>
  <c r="R11" i="1"/>
  <c r="R10" i="1"/>
  <c r="R9" i="1"/>
  <c r="R8" i="1"/>
  <c r="R7" i="1"/>
  <c r="R6" i="1"/>
  <c r="AD6" i="1" s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6" i="1"/>
  <c r="AD7" i="1"/>
  <c r="AD8" i="1"/>
  <c r="AD9" i="1"/>
  <c r="AD10" i="1"/>
  <c r="AD11" i="1"/>
  <c r="AD12" i="1"/>
  <c r="AD13" i="1"/>
  <c r="AD14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5" i="1"/>
  <c r="AD43" i="1"/>
  <c r="AD44" i="1"/>
  <c r="AD46" i="1"/>
  <c r="AD53" i="1"/>
  <c r="AD57" i="1"/>
  <c r="AD58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5" i="1"/>
  <c r="AD79" i="1"/>
  <c r="AD81" i="1"/>
  <c r="AD85" i="1"/>
  <c r="AD93" i="1"/>
  <c r="AD97" i="1"/>
  <c r="AD99" i="1"/>
  <c r="AD101" i="1"/>
  <c r="AD102" i="1"/>
  <c r="AD103" i="1"/>
  <c r="S5" i="1"/>
  <c r="AE5" i="1" l="1"/>
  <c r="Q96" i="1"/>
  <c r="R96" i="1" s="1"/>
  <c r="AD96" i="1" s="1"/>
  <c r="Q83" i="1"/>
  <c r="R83" i="1" s="1"/>
  <c r="AD83" i="1" s="1"/>
  <c r="Q56" i="1"/>
  <c r="R56" i="1" s="1"/>
  <c r="AD56" i="1" s="1"/>
  <c r="Q15" i="1"/>
  <c r="R15" i="1" s="1"/>
  <c r="AD15" i="1" s="1"/>
  <c r="R5" i="1" l="1"/>
  <c r="E35" i="1"/>
  <c r="F70" i="1"/>
  <c r="E70" i="1"/>
  <c r="E69" i="1"/>
  <c r="F36" i="1"/>
  <c r="E36" i="1"/>
  <c r="L7" i="1" l="1"/>
  <c r="O7" i="1" s="1"/>
  <c r="V7" i="1" s="1"/>
  <c r="L8" i="1"/>
  <c r="O8" i="1" s="1"/>
  <c r="L9" i="1"/>
  <c r="O9" i="1" s="1"/>
  <c r="L10" i="1"/>
  <c r="O10" i="1" s="1"/>
  <c r="L11" i="1"/>
  <c r="O11" i="1" s="1"/>
  <c r="L12" i="1"/>
  <c r="O12" i="1" s="1"/>
  <c r="V12" i="1" s="1"/>
  <c r="L13" i="1"/>
  <c r="O13" i="1" s="1"/>
  <c r="L14" i="1"/>
  <c r="O14" i="1" s="1"/>
  <c r="L15" i="1"/>
  <c r="O15" i="1" s="1"/>
  <c r="V15" i="1" s="1"/>
  <c r="L16" i="1"/>
  <c r="O16" i="1" s="1"/>
  <c r="V16" i="1" s="1"/>
  <c r="L17" i="1"/>
  <c r="O17" i="1" s="1"/>
  <c r="L18" i="1"/>
  <c r="O18" i="1" s="1"/>
  <c r="V18" i="1" s="1"/>
  <c r="L19" i="1"/>
  <c r="O19" i="1" s="1"/>
  <c r="L20" i="1"/>
  <c r="O20" i="1" s="1"/>
  <c r="L21" i="1"/>
  <c r="O21" i="1" s="1"/>
  <c r="V21" i="1" s="1"/>
  <c r="L22" i="1"/>
  <c r="O22" i="1" s="1"/>
  <c r="L23" i="1"/>
  <c r="O23" i="1" s="1"/>
  <c r="L24" i="1"/>
  <c r="O24" i="1" s="1"/>
  <c r="V24" i="1" s="1"/>
  <c r="L25" i="1"/>
  <c r="O25" i="1" s="1"/>
  <c r="V25" i="1" s="1"/>
  <c r="L26" i="1"/>
  <c r="O26" i="1" s="1"/>
  <c r="V26" i="1" s="1"/>
  <c r="L27" i="1"/>
  <c r="O27" i="1" s="1"/>
  <c r="L28" i="1"/>
  <c r="O28" i="1" s="1"/>
  <c r="L29" i="1"/>
  <c r="O29" i="1" s="1"/>
  <c r="L30" i="1"/>
  <c r="O30" i="1" s="1"/>
  <c r="V30" i="1" s="1"/>
  <c r="L31" i="1"/>
  <c r="O31" i="1" s="1"/>
  <c r="L32" i="1"/>
  <c r="O32" i="1" s="1"/>
  <c r="L33" i="1"/>
  <c r="O33" i="1" s="1"/>
  <c r="V33" i="1" s="1"/>
  <c r="L34" i="1"/>
  <c r="O34" i="1" s="1"/>
  <c r="V34" i="1" s="1"/>
  <c r="L35" i="1"/>
  <c r="O35" i="1" s="1"/>
  <c r="L36" i="1"/>
  <c r="O36" i="1" s="1"/>
  <c r="L37" i="1"/>
  <c r="O37" i="1" s="1"/>
  <c r="V37" i="1" s="1"/>
  <c r="L38" i="1"/>
  <c r="O38" i="1" s="1"/>
  <c r="L39" i="1"/>
  <c r="O39" i="1" s="1"/>
  <c r="V39" i="1" s="1"/>
  <c r="L40" i="1"/>
  <c r="O40" i="1" s="1"/>
  <c r="L41" i="1"/>
  <c r="O41" i="1" s="1"/>
  <c r="V41" i="1" s="1"/>
  <c r="L42" i="1"/>
  <c r="O42" i="1" s="1"/>
  <c r="V42" i="1" s="1"/>
  <c r="L43" i="1"/>
  <c r="O43" i="1" s="1"/>
  <c r="L44" i="1"/>
  <c r="O44" i="1" s="1"/>
  <c r="V44" i="1" s="1"/>
  <c r="L45" i="1"/>
  <c r="O45" i="1" s="1"/>
  <c r="L46" i="1"/>
  <c r="O46" i="1" s="1"/>
  <c r="V46" i="1" s="1"/>
  <c r="L47" i="1"/>
  <c r="O47" i="1" s="1"/>
  <c r="V47" i="1" s="1"/>
  <c r="L48" i="1"/>
  <c r="O48" i="1" s="1"/>
  <c r="L49" i="1"/>
  <c r="O49" i="1" s="1"/>
  <c r="V49" i="1" s="1"/>
  <c r="L50" i="1"/>
  <c r="O50" i="1" s="1"/>
  <c r="L51" i="1"/>
  <c r="O51" i="1" s="1"/>
  <c r="V51" i="1" s="1"/>
  <c r="L52" i="1"/>
  <c r="O52" i="1" s="1"/>
  <c r="V52" i="1" s="1"/>
  <c r="L53" i="1"/>
  <c r="O53" i="1" s="1"/>
  <c r="L54" i="1"/>
  <c r="O54" i="1" s="1"/>
  <c r="L55" i="1"/>
  <c r="O55" i="1" s="1"/>
  <c r="V55" i="1" s="1"/>
  <c r="L56" i="1"/>
  <c r="O56" i="1" s="1"/>
  <c r="V56" i="1" s="1"/>
  <c r="L57" i="1"/>
  <c r="O57" i="1" s="1"/>
  <c r="V57" i="1" s="1"/>
  <c r="L58" i="1"/>
  <c r="O58" i="1" s="1"/>
  <c r="V58" i="1" s="1"/>
  <c r="L59" i="1"/>
  <c r="O59" i="1" s="1"/>
  <c r="V59" i="1" s="1"/>
  <c r="L60" i="1"/>
  <c r="O60" i="1" s="1"/>
  <c r="L61" i="1"/>
  <c r="O61" i="1" s="1"/>
  <c r="L62" i="1"/>
  <c r="O62" i="1" s="1"/>
  <c r="L63" i="1"/>
  <c r="O63" i="1" s="1"/>
  <c r="L64" i="1"/>
  <c r="O64" i="1" s="1"/>
  <c r="L65" i="1"/>
  <c r="O65" i="1" s="1"/>
  <c r="V65" i="1" s="1"/>
  <c r="L66" i="1"/>
  <c r="O66" i="1" s="1"/>
  <c r="L67" i="1"/>
  <c r="O67" i="1" s="1"/>
  <c r="V67" i="1" s="1"/>
  <c r="L68" i="1"/>
  <c r="O68" i="1" s="1"/>
  <c r="V68" i="1" s="1"/>
  <c r="L69" i="1"/>
  <c r="O69" i="1" s="1"/>
  <c r="L70" i="1"/>
  <c r="O70" i="1" s="1"/>
  <c r="L71" i="1"/>
  <c r="O71" i="1" s="1"/>
  <c r="L72" i="1"/>
  <c r="O72" i="1" s="1"/>
  <c r="V72" i="1" s="1"/>
  <c r="L73" i="1"/>
  <c r="O73" i="1" s="1"/>
  <c r="V73" i="1" s="1"/>
  <c r="L74" i="1"/>
  <c r="O74" i="1" s="1"/>
  <c r="V74" i="1" s="1"/>
  <c r="L75" i="1"/>
  <c r="O75" i="1" s="1"/>
  <c r="P75" i="1" s="1"/>
  <c r="L76" i="1"/>
  <c r="O76" i="1" s="1"/>
  <c r="V76" i="1" s="1"/>
  <c r="L77" i="1"/>
  <c r="O77" i="1" s="1"/>
  <c r="V77" i="1" s="1"/>
  <c r="L78" i="1"/>
  <c r="O78" i="1" s="1"/>
  <c r="V78" i="1" s="1"/>
  <c r="L79" i="1"/>
  <c r="O79" i="1" s="1"/>
  <c r="L80" i="1"/>
  <c r="O80" i="1" s="1"/>
  <c r="P80" i="1" s="1"/>
  <c r="L81" i="1"/>
  <c r="O81" i="1" s="1"/>
  <c r="V81" i="1" s="1"/>
  <c r="L82" i="1"/>
  <c r="O82" i="1" s="1"/>
  <c r="P82" i="1" s="1"/>
  <c r="L83" i="1"/>
  <c r="O83" i="1" s="1"/>
  <c r="V83" i="1" s="1"/>
  <c r="L84" i="1"/>
  <c r="O84" i="1" s="1"/>
  <c r="V84" i="1" s="1"/>
  <c r="L85" i="1"/>
  <c r="O85" i="1" s="1"/>
  <c r="L86" i="1"/>
  <c r="O86" i="1" s="1"/>
  <c r="V86" i="1" s="1"/>
  <c r="L87" i="1"/>
  <c r="O87" i="1" s="1"/>
  <c r="V87" i="1" s="1"/>
  <c r="L88" i="1"/>
  <c r="O88" i="1" s="1"/>
  <c r="V88" i="1" s="1"/>
  <c r="L89" i="1"/>
  <c r="O89" i="1" s="1"/>
  <c r="L90" i="1"/>
  <c r="O90" i="1" s="1"/>
  <c r="L91" i="1"/>
  <c r="O91" i="1" s="1"/>
  <c r="P91" i="1" s="1"/>
  <c r="L92" i="1"/>
  <c r="O92" i="1" s="1"/>
  <c r="L93" i="1"/>
  <c r="O93" i="1" s="1"/>
  <c r="V93" i="1" s="1"/>
  <c r="L94" i="1"/>
  <c r="O94" i="1" s="1"/>
  <c r="L95" i="1"/>
  <c r="O95" i="1" s="1"/>
  <c r="L96" i="1"/>
  <c r="O96" i="1" s="1"/>
  <c r="V96" i="1" s="1"/>
  <c r="L97" i="1"/>
  <c r="O97" i="1" s="1"/>
  <c r="L98" i="1"/>
  <c r="O98" i="1" s="1"/>
  <c r="L99" i="1"/>
  <c r="O99" i="1" s="1"/>
  <c r="V99" i="1" s="1"/>
  <c r="L100" i="1"/>
  <c r="O100" i="1" s="1"/>
  <c r="V100" i="1" s="1"/>
  <c r="L101" i="1"/>
  <c r="O101" i="1" s="1"/>
  <c r="V101" i="1" s="1"/>
  <c r="L102" i="1"/>
  <c r="O102" i="1" s="1"/>
  <c r="V102" i="1" s="1"/>
  <c r="L103" i="1"/>
  <c r="O103" i="1" s="1"/>
  <c r="V103" i="1" s="1"/>
  <c r="L6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T5" i="1"/>
  <c r="N5" i="1"/>
  <c r="M5" i="1"/>
  <c r="J5" i="1"/>
  <c r="F5" i="1"/>
  <c r="E5" i="1"/>
  <c r="V91" i="1" l="1"/>
  <c r="V75" i="1"/>
  <c r="V82" i="1"/>
  <c r="V80" i="1"/>
  <c r="P98" i="1"/>
  <c r="P94" i="1"/>
  <c r="P92" i="1"/>
  <c r="P90" i="1"/>
  <c r="P70" i="1"/>
  <c r="P66" i="1"/>
  <c r="P64" i="1"/>
  <c r="P62" i="1"/>
  <c r="P60" i="1"/>
  <c r="P54" i="1"/>
  <c r="P50" i="1"/>
  <c r="P48" i="1"/>
  <c r="P40" i="1"/>
  <c r="P38" i="1"/>
  <c r="P36" i="1"/>
  <c r="P32" i="1"/>
  <c r="P28" i="1"/>
  <c r="P22" i="1"/>
  <c r="P20" i="1"/>
  <c r="P14" i="1"/>
  <c r="P10" i="1"/>
  <c r="P8" i="1"/>
  <c r="P97" i="1"/>
  <c r="P95" i="1"/>
  <c r="P89" i="1"/>
  <c r="P85" i="1"/>
  <c r="P79" i="1"/>
  <c r="P71" i="1"/>
  <c r="P69" i="1"/>
  <c r="P63" i="1"/>
  <c r="P61" i="1"/>
  <c r="P53" i="1"/>
  <c r="P45" i="1"/>
  <c r="P43" i="1"/>
  <c r="P35" i="1"/>
  <c r="P31" i="1"/>
  <c r="P29" i="1"/>
  <c r="P27" i="1"/>
  <c r="P23" i="1"/>
  <c r="P19" i="1"/>
  <c r="P17" i="1"/>
  <c r="P13" i="1"/>
  <c r="P11" i="1"/>
  <c r="P9" i="1"/>
  <c r="W97" i="1"/>
  <c r="W87" i="1"/>
  <c r="W77" i="1"/>
  <c r="W65" i="1"/>
  <c r="W58" i="1"/>
  <c r="W52" i="1"/>
  <c r="W102" i="1"/>
  <c r="W93" i="1"/>
  <c r="W81" i="1"/>
  <c r="W71" i="1"/>
  <c r="W62" i="1"/>
  <c r="W56" i="1"/>
  <c r="W48" i="1"/>
  <c r="W43" i="1"/>
  <c r="W39" i="1"/>
  <c r="W35" i="1"/>
  <c r="W31" i="1"/>
  <c r="W28" i="1"/>
  <c r="W24" i="1"/>
  <c r="W20" i="1"/>
  <c r="W16" i="1"/>
  <c r="W13" i="1"/>
  <c r="W9" i="1"/>
  <c r="W95" i="1"/>
  <c r="W89" i="1"/>
  <c r="W85" i="1"/>
  <c r="W79" i="1"/>
  <c r="W73" i="1"/>
  <c r="W69" i="1"/>
  <c r="W60" i="1"/>
  <c r="W54" i="1"/>
  <c r="W50" i="1"/>
  <c r="W45" i="1"/>
  <c r="W41" i="1"/>
  <c r="W37" i="1"/>
  <c r="W33" i="1"/>
  <c r="W26" i="1"/>
  <c r="W22" i="1"/>
  <c r="W18" i="1"/>
  <c r="W11" i="1"/>
  <c r="W7" i="1"/>
  <c r="W91" i="1"/>
  <c r="W75" i="1"/>
  <c r="W103" i="1"/>
  <c r="W101" i="1"/>
  <c r="W100" i="1"/>
  <c r="W99" i="1"/>
  <c r="W98" i="1"/>
  <c r="W96" i="1"/>
  <c r="W94" i="1"/>
  <c r="W92" i="1"/>
  <c r="W90" i="1"/>
  <c r="W88" i="1"/>
  <c r="W86" i="1"/>
  <c r="W83" i="1"/>
  <c r="W67" i="1"/>
  <c r="W84" i="1"/>
  <c r="W82" i="1"/>
  <c r="W80" i="1"/>
  <c r="W78" i="1"/>
  <c r="W76" i="1"/>
  <c r="W74" i="1"/>
  <c r="W72" i="1"/>
  <c r="W70" i="1"/>
  <c r="W68" i="1"/>
  <c r="W66" i="1"/>
  <c r="W64" i="1"/>
  <c r="W63" i="1"/>
  <c r="W61" i="1"/>
  <c r="W59" i="1"/>
  <c r="W57" i="1"/>
  <c r="W55" i="1"/>
  <c r="W53" i="1"/>
  <c r="W51" i="1"/>
  <c r="W49" i="1"/>
  <c r="W47" i="1"/>
  <c r="W46" i="1"/>
  <c r="W44" i="1"/>
  <c r="W42" i="1"/>
  <c r="W40" i="1"/>
  <c r="W38" i="1"/>
  <c r="W36" i="1"/>
  <c r="W34" i="1"/>
  <c r="W32" i="1"/>
  <c r="W30" i="1"/>
  <c r="W29" i="1"/>
  <c r="W27" i="1"/>
  <c r="W25" i="1"/>
  <c r="W23" i="1"/>
  <c r="W21" i="1"/>
  <c r="W19" i="1"/>
  <c r="W17" i="1"/>
  <c r="W15" i="1"/>
  <c r="W14" i="1"/>
  <c r="W12" i="1"/>
  <c r="W10" i="1"/>
  <c r="W8" i="1"/>
  <c r="K5" i="1"/>
  <c r="L5" i="1"/>
  <c r="O6" i="1"/>
  <c r="P6" i="1" l="1"/>
  <c r="P5" i="1" s="1"/>
  <c r="V6" i="1"/>
  <c r="V9" i="1"/>
  <c r="V13" i="1"/>
  <c r="V19" i="1"/>
  <c r="V27" i="1"/>
  <c r="V31" i="1"/>
  <c r="V43" i="1"/>
  <c r="V53" i="1"/>
  <c r="V63" i="1"/>
  <c r="V71" i="1"/>
  <c r="V85" i="1"/>
  <c r="V95" i="1"/>
  <c r="V8" i="1"/>
  <c r="Q5" i="1"/>
  <c r="V14" i="1"/>
  <c r="V22" i="1"/>
  <c r="V32" i="1"/>
  <c r="V38" i="1"/>
  <c r="V48" i="1"/>
  <c r="V54" i="1"/>
  <c r="V62" i="1"/>
  <c r="V66" i="1"/>
  <c r="V90" i="1"/>
  <c r="V94" i="1"/>
  <c r="V11" i="1"/>
  <c r="V17" i="1"/>
  <c r="V23" i="1"/>
  <c r="V29" i="1"/>
  <c r="V35" i="1"/>
  <c r="V45" i="1"/>
  <c r="V61" i="1"/>
  <c r="V69" i="1"/>
  <c r="V79" i="1"/>
  <c r="V89" i="1"/>
  <c r="V97" i="1"/>
  <c r="V10" i="1"/>
  <c r="V20" i="1"/>
  <c r="V28" i="1"/>
  <c r="V36" i="1"/>
  <c r="V40" i="1"/>
  <c r="V50" i="1"/>
  <c r="V60" i="1"/>
  <c r="V64" i="1"/>
  <c r="V70" i="1"/>
  <c r="V92" i="1"/>
  <c r="V98" i="1"/>
  <c r="O5" i="1"/>
  <c r="W6" i="1"/>
  <c r="AD5" i="1" l="1"/>
</calcChain>
</file>

<file path=xl/sharedStrings.xml><?xml version="1.0" encoding="utf-8"?>
<sst xmlns="http://schemas.openxmlformats.org/spreadsheetml/2006/main" count="365" uniqueCount="147">
  <si>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</si>
  <si>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</si>
  <si>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</si>
  <si>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</si>
  <si>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</si>
  <si>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</si>
  <si>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</si>
  <si>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</si>
  <si>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</si>
  <si>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</si>
  <si>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</si>
  <si>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</si>
  <si>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</si>
  <si>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</si>
  <si>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</si>
  <si>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</si>
  <si>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</si>
  <si>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</si>
  <si>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</si>
  <si>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</si>
  <si>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</si>
  <si>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</si>
  <si>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</si>
  <si>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01,06,</t>
  </si>
  <si>
    <t>04,06,</t>
  </si>
  <si>
    <t>28,05,</t>
  </si>
  <si>
    <t>21,05,</t>
  </si>
  <si>
    <t>14,05,</t>
  </si>
  <si>
    <t>06,05,</t>
  </si>
  <si>
    <t>29,04,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</si>
  <si>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</si>
  <si>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</si>
  <si>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</si>
  <si>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</si>
  <si>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</si>
  <si>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</si>
  <si>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</si>
  <si>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</si>
  <si>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</si>
  <si>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</si>
  <si>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</si>
  <si>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</si>
  <si>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не в матрице</t>
  </si>
  <si>
    <t>5206 Ладожская с/к в/у ОСТАНКИНО</t>
  </si>
  <si>
    <t>необходимо увеличить продажи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</si>
  <si>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</si>
  <si>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</si>
  <si>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</si>
  <si>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</si>
  <si>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</si>
  <si>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</si>
  <si>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</si>
  <si>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</si>
  <si>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</si>
  <si>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</si>
  <si>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</si>
  <si>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</si>
  <si>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</si>
  <si>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</si>
  <si>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новинка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</si>
  <si>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</si>
  <si>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</si>
  <si>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</si>
  <si>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</si>
  <si>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</si>
  <si>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</si>
  <si>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</si>
  <si>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</si>
  <si>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</si>
  <si>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</si>
  <si>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</si>
  <si>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</si>
  <si>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</si>
  <si>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</si>
  <si>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6332 МЯСНАЯ Папа может вар п/о 0,5кг 8шт  Останкино</t>
  </si>
  <si>
    <t>6333 МЯСНАЯ Папа может вар п/о 0.4кг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</si>
  <si>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</si>
  <si>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</si>
  <si>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</si>
  <si>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</si>
  <si>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</si>
  <si>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</si>
  <si>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</si>
  <si>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</si>
  <si>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</si>
  <si>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</si>
  <si>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</si>
  <si>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</si>
  <si>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</si>
  <si>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</si>
  <si>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</si>
  <si>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</si>
  <si>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</si>
  <si>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</si>
  <si>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</si>
  <si>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</si>
  <si>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</si>
  <si>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</si>
  <si>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</si>
  <si>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</si>
  <si>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</si>
  <si>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</si>
  <si>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</si>
  <si>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</si>
  <si>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</si>
  <si>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</si>
  <si>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ротация (6865, ВЕТЧ.НЕЖНАЯ Коровино п/о)</t>
  </si>
  <si>
    <t>6761 МОЛОЧНЫЕ ГОСТ сос ц/о мгс 1*4</t>
  </si>
  <si>
    <t>6764 СЛИВОЧНЫЕ сос ц/о мгс 1*4</t>
  </si>
  <si>
    <t>6767 РУБЛЕНЫЕ сос ц/о мгс 1*4</t>
  </si>
  <si>
    <t>6769 СЕМЕЙНАЯ вар п/о  Останкино</t>
  </si>
  <si>
    <t>6773 САЛЯМИ Папа может п/к в/у 0,28кг 8шт  Останкино</t>
  </si>
  <si>
    <t>вместо 6669 (ротация завода)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</si>
  <si>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</si>
  <si>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</si>
  <si>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</si>
  <si>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</si>
  <si>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</si>
  <si>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</si>
  <si>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новинка / завод не отгрузил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</si>
  <si>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</si>
  <si>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</si>
  <si>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</si>
  <si>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</si>
  <si>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</si>
  <si>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</si>
  <si>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 в/у 0.66кг 8шт.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</si>
  <si>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</si>
  <si>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</si>
  <si>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</si>
  <si>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ротация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</si>
  <si>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</si>
  <si>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</si>
  <si>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</si>
  <si>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БЕКОН СЫРОКОПЧЕНЫЙ НАРЕЗКА В/У (шт.0.180кг)</t>
  </si>
  <si>
    <t>бонус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</si>
  <si>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</si>
  <si>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</si>
  <si>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</si>
  <si>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новинка / необходимо увеличить продажи</t>
  </si>
  <si>
    <t>ротация с 6829</t>
  </si>
  <si>
    <t>ротация с 6123</t>
  </si>
  <si>
    <t>итого</t>
  </si>
  <si>
    <t>Зверев (под хот-доги)</t>
  </si>
  <si>
    <t>заказ</t>
  </si>
  <si>
    <t>08,06,(1)</t>
  </si>
  <si>
    <t>08,06,(2)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</si>
</sst>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4" fillId="5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4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2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10" sqref="U10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5.42578125" style="8" customWidth="1"/>
    <col min="8" max="8" width="5.42578125" customWidth="1"/>
    <col min="9" max="9" width="13.85546875" customWidth="1"/>
    <col min="10" max="20" width="6.5703125" customWidth="1"/>
    <col min="21" max="21" width="21.140625" customWidth="1"/>
    <col min="22" max="23" width="5.28515625" customWidth="1"/>
    <col min="24" max="28" width="6" customWidth="1"/>
    <col min="29" max="29" width="33.710937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142</v>
      </c>
      <c r="R3" s="3" t="s">
        <v>144</v>
      </c>
      <c r="S3" s="3" t="s">
        <v>144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145</v>
      </c>
      <c r="S4" s="1" t="s">
        <v>146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/>
      <c r="AD4" s="1" t="s">
        <v>145</v>
      </c>
      <c r="AE4" s="1" t="s">
        <v>146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SUM(E6:E492)</f>
        <v>16641.902000000002</v>
      </c>
      <c r="F5" s="4">
        <f>SUM(F6:F492)</f>
        <v>14955.063</v>
      </c>
      <c r="G5" s="6"/>
      <c r="H5" s="1"/>
      <c r="I5" s="1"/>
      <c r="J5" s="4">
        <f t="shared" ref="J5:T5" si="0">SUM(J6:J492)</f>
        <v>16195.233000000002</v>
      </c>
      <c r="K5" s="4">
        <f t="shared" si="0"/>
        <v>446.66899999999998</v>
      </c>
      <c r="L5" s="4">
        <f t="shared" si="0"/>
        <v>16001.868999999999</v>
      </c>
      <c r="M5" s="4">
        <f t="shared" si="0"/>
        <v>640.0329999999999</v>
      </c>
      <c r="N5" s="4">
        <f t="shared" si="0"/>
        <v>20640</v>
      </c>
      <c r="O5" s="4">
        <f t="shared" si="0"/>
        <v>3200.3737999999994</v>
      </c>
      <c r="P5" s="4">
        <f t="shared" si="0"/>
        <v>11594.980799999999</v>
      </c>
      <c r="Q5" s="4">
        <f t="shared" si="0"/>
        <v>21250</v>
      </c>
      <c r="R5" s="4">
        <f t="shared" si="0"/>
        <v>10830</v>
      </c>
      <c r="S5" s="4">
        <f t="shared" si="0"/>
        <v>10420</v>
      </c>
      <c r="T5" s="4">
        <f t="shared" si="0"/>
        <v>21011</v>
      </c>
      <c r="U5" s="1"/>
      <c r="V5" s="1"/>
      <c r="W5" s="1"/>
      <c r="X5" s="4">
        <f>SUM(X6:X492)</f>
        <v>3182.7925999999998</v>
      </c>
      <c r="Y5" s="4">
        <f>SUM(Y6:Y492)</f>
        <v>3202.0977999999996</v>
      </c>
      <c r="Z5" s="4">
        <f>SUM(Z6:Z492)</f>
        <v>2908.2237999999993</v>
      </c>
      <c r="AA5" s="4">
        <f>SUM(AA6:AA492)</f>
        <v>3242.2776000000003</v>
      </c>
      <c r="AB5" s="4">
        <f>SUM(AB6:AB492)</f>
        <v>2772.4609999999993</v>
      </c>
      <c r="AC5" s="1"/>
      <c r="AD5" s="4">
        <f>SUM(AD6:AD492)</f>
        <v>6602</v>
      </c>
      <c r="AE5" s="4">
        <f>SUM(AE6:AE492)</f>
        <v>6297.8999999999987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>
        <v>35</v>
      </c>
      <c r="D6" s="1">
        <v>296</v>
      </c>
      <c r="E6" s="1">
        <v>223</v>
      </c>
      <c r="F6" s="1">
        <v>71</v>
      </c>
      <c r="G6" s="6">
        <v>0.4</v>
      </c>
      <c r="H6" s="1">
        <v>60</v>
      </c>
      <c r="I6" s="1" t="s">
        <v>32</v>
      </c>
      <c r="J6" s="1">
        <v>231</v>
      </c>
      <c r="K6" s="1">
        <f t="shared" ref="K6:K35" si="1">E6-J6</f>
        <v>-8</v>
      </c>
      <c r="L6" s="1">
        <f>E6-M6</f>
        <v>223</v>
      </c>
      <c r="M6" s="1"/>
      <c r="N6" s="1">
        <v>300</v>
      </c>
      <c r="O6" s="1">
        <f>L6/5</f>
        <v>44.6</v>
      </c>
      <c r="P6" s="5">
        <f>13*O6-N6-F6</f>
        <v>208.80000000000007</v>
      </c>
      <c r="Q6" s="5">
        <v>450</v>
      </c>
      <c r="R6" s="5">
        <f>ROUND(Q6,0)-S6</f>
        <v>200</v>
      </c>
      <c r="S6" s="5">
        <v>250</v>
      </c>
      <c r="T6" s="5">
        <v>450</v>
      </c>
      <c r="U6" s="1"/>
      <c r="V6" s="1">
        <f>(F6+N6+Q6)/O6</f>
        <v>18.408071748878925</v>
      </c>
      <c r="W6" s="1">
        <f>(F6+N6)/O6</f>
        <v>8.3183856502242151</v>
      </c>
      <c r="X6" s="1">
        <v>25.6</v>
      </c>
      <c r="Y6" s="1">
        <v>0</v>
      </c>
      <c r="Z6" s="1">
        <v>22.6</v>
      </c>
      <c r="AA6" s="1">
        <v>57.6</v>
      </c>
      <c r="AB6" s="1">
        <v>62.8</v>
      </c>
      <c r="AC6" s="1"/>
      <c r="AD6" s="1">
        <f>R6*G6</f>
        <v>80</v>
      </c>
      <c r="AE6" s="1">
        <f>S6*G6</f>
        <v>100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34</v>
      </c>
      <c r="C7" s="1"/>
      <c r="D7" s="1">
        <v>71.662999999999997</v>
      </c>
      <c r="E7" s="1">
        <v>33.93</v>
      </c>
      <c r="F7" s="1">
        <v>37.228000000000002</v>
      </c>
      <c r="G7" s="6">
        <v>1</v>
      </c>
      <c r="H7" s="1">
        <v>120</v>
      </c>
      <c r="I7" s="1" t="s">
        <v>32</v>
      </c>
      <c r="J7" s="1">
        <v>33.9</v>
      </c>
      <c r="K7" s="1">
        <f t="shared" si="1"/>
        <v>3.0000000000001137E-2</v>
      </c>
      <c r="L7" s="1">
        <f t="shared" ref="L7:L63" si="2">E7-M7</f>
        <v>33.93</v>
      </c>
      <c r="M7" s="1"/>
      <c r="N7" s="1">
        <v>80</v>
      </c>
      <c r="O7" s="1">
        <f t="shared" ref="O7:O63" si="3">L7/5</f>
        <v>6.7859999999999996</v>
      </c>
      <c r="P7" s="5"/>
      <c r="Q7" s="5">
        <v>50</v>
      </c>
      <c r="R7" s="5">
        <f t="shared" ref="R7:R32" si="4">ROUND(Q7,0)-S7</f>
        <v>50</v>
      </c>
      <c r="S7" s="5"/>
      <c r="T7" s="5">
        <v>80</v>
      </c>
      <c r="U7" s="1"/>
      <c r="V7" s="1">
        <f t="shared" ref="V7:V32" si="5">(F7+N7+Q7)/O7</f>
        <v>24.643088712054233</v>
      </c>
      <c r="W7" s="1">
        <f t="shared" ref="W7:W63" si="6">(F7+N7)/O7</f>
        <v>17.274977895667554</v>
      </c>
      <c r="X7" s="1">
        <v>6.0720000000000001</v>
      </c>
      <c r="Y7" s="1">
        <v>8.0047999999999995</v>
      </c>
      <c r="Z7" s="1">
        <v>3.8538000000000001</v>
      </c>
      <c r="AA7" s="1">
        <v>11.5328</v>
      </c>
      <c r="AB7" s="1">
        <v>5.2165999999999997</v>
      </c>
      <c r="AC7" s="1"/>
      <c r="AD7" s="1">
        <f t="shared" ref="AD7:AD70" si="7">R7*G7</f>
        <v>50</v>
      </c>
      <c r="AE7" s="1">
        <f t="shared" ref="AE7:AE70" si="8">S7*G7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34</v>
      </c>
      <c r="C8" s="1">
        <v>168.00899999999999</v>
      </c>
      <c r="D8" s="1">
        <v>349.798</v>
      </c>
      <c r="E8" s="1">
        <v>339.55599999999998</v>
      </c>
      <c r="F8" s="1">
        <v>93.432000000000002</v>
      </c>
      <c r="G8" s="6">
        <v>1</v>
      </c>
      <c r="H8" s="1">
        <v>45</v>
      </c>
      <c r="I8" s="1" t="s">
        <v>32</v>
      </c>
      <c r="J8" s="1">
        <v>338</v>
      </c>
      <c r="K8" s="1">
        <f t="shared" si="1"/>
        <v>1.5559999999999832</v>
      </c>
      <c r="L8" s="1">
        <f t="shared" si="2"/>
        <v>339.55599999999998</v>
      </c>
      <c r="M8" s="1"/>
      <c r="N8" s="1">
        <v>430</v>
      </c>
      <c r="O8" s="1">
        <f t="shared" si="3"/>
        <v>67.911199999999994</v>
      </c>
      <c r="P8" s="5">
        <f t="shared" ref="P8:P32" si="9">13*O8-N8-F8</f>
        <v>359.41359999999986</v>
      </c>
      <c r="Q8" s="5">
        <v>430</v>
      </c>
      <c r="R8" s="5">
        <f t="shared" si="4"/>
        <v>230</v>
      </c>
      <c r="S8" s="5">
        <v>200</v>
      </c>
      <c r="T8" s="5"/>
      <c r="U8" s="1"/>
      <c r="V8" s="1">
        <f t="shared" si="5"/>
        <v>14.03939261859605</v>
      </c>
      <c r="W8" s="1">
        <f t="shared" si="6"/>
        <v>7.7075946235672479</v>
      </c>
      <c r="X8" s="1">
        <v>68.897000000000006</v>
      </c>
      <c r="Y8" s="1">
        <v>60.764800000000001</v>
      </c>
      <c r="Z8" s="1">
        <v>53.578599999999987</v>
      </c>
      <c r="AA8" s="1">
        <v>59.840400000000002</v>
      </c>
      <c r="AB8" s="1">
        <v>72.287199999999999</v>
      </c>
      <c r="AC8" s="1"/>
      <c r="AD8" s="1">
        <f t="shared" si="7"/>
        <v>230</v>
      </c>
      <c r="AE8" s="1">
        <f t="shared" si="8"/>
        <v>200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36</v>
      </c>
      <c r="B9" s="1" t="s">
        <v>34</v>
      </c>
      <c r="C9" s="1">
        <v>361.94200000000001</v>
      </c>
      <c r="D9" s="1">
        <v>496.702</v>
      </c>
      <c r="E9" s="1">
        <v>389.56599999999997</v>
      </c>
      <c r="F9" s="1">
        <v>385.13600000000002</v>
      </c>
      <c r="G9" s="6">
        <v>1</v>
      </c>
      <c r="H9" s="1">
        <v>45</v>
      </c>
      <c r="I9" s="1" t="s">
        <v>32</v>
      </c>
      <c r="J9" s="1">
        <v>366</v>
      </c>
      <c r="K9" s="1">
        <f t="shared" si="1"/>
        <v>23.565999999999974</v>
      </c>
      <c r="L9" s="1">
        <f t="shared" si="2"/>
        <v>389.56599999999997</v>
      </c>
      <c r="M9" s="1"/>
      <c r="N9" s="1">
        <v>520</v>
      </c>
      <c r="O9" s="1">
        <f t="shared" si="3"/>
        <v>77.913199999999989</v>
      </c>
      <c r="P9" s="5">
        <f t="shared" si="9"/>
        <v>107.73559999999981</v>
      </c>
      <c r="Q9" s="5">
        <v>300</v>
      </c>
      <c r="R9" s="5">
        <f t="shared" si="4"/>
        <v>150</v>
      </c>
      <c r="S9" s="5">
        <v>150</v>
      </c>
      <c r="T9" s="5">
        <v>550</v>
      </c>
      <c r="U9" s="1"/>
      <c r="V9" s="1">
        <f t="shared" si="5"/>
        <v>15.467674283690057</v>
      </c>
      <c r="W9" s="1">
        <f t="shared" si="6"/>
        <v>11.617235590374932</v>
      </c>
      <c r="X9" s="1">
        <v>101.34699999999999</v>
      </c>
      <c r="Y9" s="1">
        <v>87.767599999999987</v>
      </c>
      <c r="Z9" s="1">
        <v>83.889200000000002</v>
      </c>
      <c r="AA9" s="1">
        <v>93.27239999999999</v>
      </c>
      <c r="AB9" s="1">
        <v>143.9752</v>
      </c>
      <c r="AC9" s="1"/>
      <c r="AD9" s="1">
        <f t="shared" si="7"/>
        <v>150</v>
      </c>
      <c r="AE9" s="1">
        <f t="shared" si="8"/>
        <v>150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37</v>
      </c>
      <c r="B10" s="1" t="s">
        <v>34</v>
      </c>
      <c r="C10" s="1">
        <v>1177.04</v>
      </c>
      <c r="D10" s="1">
        <v>117.161</v>
      </c>
      <c r="E10" s="1">
        <v>548.39</v>
      </c>
      <c r="F10" s="1">
        <v>643.34900000000005</v>
      </c>
      <c r="G10" s="6">
        <v>1</v>
      </c>
      <c r="H10" s="1">
        <v>60</v>
      </c>
      <c r="I10" s="1" t="s">
        <v>32</v>
      </c>
      <c r="J10" s="1">
        <v>580.16899999999998</v>
      </c>
      <c r="K10" s="1">
        <f t="shared" si="1"/>
        <v>-31.778999999999996</v>
      </c>
      <c r="L10" s="1">
        <f t="shared" si="2"/>
        <v>487.62099999999998</v>
      </c>
      <c r="M10" s="1">
        <v>60.768999999999998</v>
      </c>
      <c r="N10" s="1">
        <v>500</v>
      </c>
      <c r="O10" s="1">
        <f t="shared" si="3"/>
        <v>97.524199999999993</v>
      </c>
      <c r="P10" s="5">
        <f t="shared" si="9"/>
        <v>124.46559999999988</v>
      </c>
      <c r="Q10" s="5">
        <v>600</v>
      </c>
      <c r="R10" s="5">
        <f t="shared" si="4"/>
        <v>300</v>
      </c>
      <c r="S10" s="5">
        <v>300</v>
      </c>
      <c r="T10" s="5">
        <v>600</v>
      </c>
      <c r="U10" s="1"/>
      <c r="V10" s="1">
        <f t="shared" si="5"/>
        <v>17.876065632940339</v>
      </c>
      <c r="W10" s="1">
        <f t="shared" si="6"/>
        <v>11.723746516249303</v>
      </c>
      <c r="X10" s="1">
        <v>106.7914</v>
      </c>
      <c r="Y10" s="1">
        <v>70.972400000000007</v>
      </c>
      <c r="Z10" s="1">
        <v>86.869800000000012</v>
      </c>
      <c r="AA10" s="1">
        <v>110.28060000000001</v>
      </c>
      <c r="AB10" s="1">
        <v>96.031599999999997</v>
      </c>
      <c r="AC10" s="1"/>
      <c r="AD10" s="1">
        <f t="shared" si="7"/>
        <v>300</v>
      </c>
      <c r="AE10" s="1">
        <f t="shared" si="8"/>
        <v>300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38</v>
      </c>
      <c r="B11" s="1" t="s">
        <v>34</v>
      </c>
      <c r="C11" s="1">
        <v>189</v>
      </c>
      <c r="D11" s="1"/>
      <c r="E11" s="1">
        <v>83.978999999999999</v>
      </c>
      <c r="F11" s="1">
        <v>91.233000000000004</v>
      </c>
      <c r="G11" s="6">
        <v>1</v>
      </c>
      <c r="H11" s="1">
        <v>120</v>
      </c>
      <c r="I11" s="1" t="s">
        <v>32</v>
      </c>
      <c r="J11" s="1">
        <v>80.8</v>
      </c>
      <c r="K11" s="1">
        <f t="shared" si="1"/>
        <v>3.179000000000002</v>
      </c>
      <c r="L11" s="1">
        <f t="shared" si="2"/>
        <v>83.978999999999999</v>
      </c>
      <c r="M11" s="1"/>
      <c r="N11" s="1">
        <v>0</v>
      </c>
      <c r="O11" s="1">
        <f t="shared" si="3"/>
        <v>16.7958</v>
      </c>
      <c r="P11" s="5">
        <f t="shared" si="9"/>
        <v>127.11239999999998</v>
      </c>
      <c r="Q11" s="5">
        <v>150</v>
      </c>
      <c r="R11" s="5">
        <f t="shared" si="4"/>
        <v>150</v>
      </c>
      <c r="S11" s="5"/>
      <c r="T11" s="5"/>
      <c r="U11" s="1"/>
      <c r="V11" s="1">
        <f t="shared" si="5"/>
        <v>14.362697817311471</v>
      </c>
      <c r="W11" s="1">
        <f t="shared" si="6"/>
        <v>5.4318936877076416</v>
      </c>
      <c r="X11" s="1">
        <v>5.7317999999999998</v>
      </c>
      <c r="Y11" s="1">
        <v>8.1202000000000005</v>
      </c>
      <c r="Z11" s="1">
        <v>14.8658</v>
      </c>
      <c r="AA11" s="1">
        <v>7.2885999999999997</v>
      </c>
      <c r="AB11" s="1">
        <v>9.141</v>
      </c>
      <c r="AC11" s="1"/>
      <c r="AD11" s="1">
        <f t="shared" si="7"/>
        <v>150</v>
      </c>
      <c r="AE11" s="1">
        <f t="shared" si="8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39</v>
      </c>
      <c r="B12" s="1" t="s">
        <v>34</v>
      </c>
      <c r="C12" s="1">
        <v>65.3</v>
      </c>
      <c r="D12" s="1">
        <v>0.61199999999999999</v>
      </c>
      <c r="E12" s="1">
        <v>49.738</v>
      </c>
      <c r="F12" s="1"/>
      <c r="G12" s="6">
        <v>1</v>
      </c>
      <c r="H12" s="1">
        <v>60</v>
      </c>
      <c r="I12" s="1" t="s">
        <v>32</v>
      </c>
      <c r="J12" s="1">
        <v>53.9</v>
      </c>
      <c r="K12" s="1">
        <f t="shared" si="1"/>
        <v>-4.161999999999999</v>
      </c>
      <c r="L12" s="1">
        <f t="shared" si="2"/>
        <v>49.738</v>
      </c>
      <c r="M12" s="1"/>
      <c r="N12" s="1">
        <v>170</v>
      </c>
      <c r="O12" s="1">
        <f t="shared" si="3"/>
        <v>9.9475999999999996</v>
      </c>
      <c r="P12" s="5">
        <v>20</v>
      </c>
      <c r="Q12" s="5">
        <v>50</v>
      </c>
      <c r="R12" s="5">
        <f t="shared" si="4"/>
        <v>50</v>
      </c>
      <c r="S12" s="5"/>
      <c r="T12" s="5">
        <v>100</v>
      </c>
      <c r="U12" s="1"/>
      <c r="V12" s="1">
        <f t="shared" si="5"/>
        <v>22.115887249185736</v>
      </c>
      <c r="W12" s="1">
        <f t="shared" si="6"/>
        <v>17.089549238007159</v>
      </c>
      <c r="X12" s="1">
        <v>18.2942</v>
      </c>
      <c r="Y12" s="1">
        <v>9.9011999999999993</v>
      </c>
      <c r="Z12" s="1">
        <v>9.4253999999999998</v>
      </c>
      <c r="AA12" s="1">
        <v>8.8567999999999998</v>
      </c>
      <c r="AB12" s="1">
        <v>21.021000000000001</v>
      </c>
      <c r="AC12" s="1"/>
      <c r="AD12" s="1">
        <f t="shared" si="7"/>
        <v>50</v>
      </c>
      <c r="AE12" s="1">
        <f t="shared" si="8"/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40</v>
      </c>
      <c r="B13" s="1" t="s">
        <v>34</v>
      </c>
      <c r="C13" s="1">
        <v>446.11599999999999</v>
      </c>
      <c r="D13" s="1">
        <v>370.702</v>
      </c>
      <c r="E13" s="1">
        <v>541.91999999999996</v>
      </c>
      <c r="F13" s="1">
        <v>226.00800000000001</v>
      </c>
      <c r="G13" s="6">
        <v>1</v>
      </c>
      <c r="H13" s="1">
        <v>60</v>
      </c>
      <c r="I13" s="1" t="s">
        <v>32</v>
      </c>
      <c r="J13" s="1">
        <v>543.60900000000004</v>
      </c>
      <c r="K13" s="1">
        <f t="shared" si="1"/>
        <v>-1.6890000000000782</v>
      </c>
      <c r="L13" s="1">
        <f t="shared" si="2"/>
        <v>421.11099999999999</v>
      </c>
      <c r="M13" s="1">
        <v>120.809</v>
      </c>
      <c r="N13" s="1">
        <v>420</v>
      </c>
      <c r="O13" s="1">
        <f t="shared" si="3"/>
        <v>84.222200000000001</v>
      </c>
      <c r="P13" s="5">
        <f t="shared" si="9"/>
        <v>448.88059999999996</v>
      </c>
      <c r="Q13" s="5">
        <v>650</v>
      </c>
      <c r="R13" s="5">
        <f t="shared" si="4"/>
        <v>300</v>
      </c>
      <c r="S13" s="5">
        <v>350</v>
      </c>
      <c r="T13" s="5">
        <v>650</v>
      </c>
      <c r="U13" s="1"/>
      <c r="V13" s="1">
        <f t="shared" si="5"/>
        <v>15.387961843789405</v>
      </c>
      <c r="W13" s="1">
        <f t="shared" si="6"/>
        <v>7.67028170719834</v>
      </c>
      <c r="X13" s="1">
        <v>72.496200000000002</v>
      </c>
      <c r="Y13" s="1">
        <v>69.121800000000007</v>
      </c>
      <c r="Z13" s="1">
        <v>50.132599999999996</v>
      </c>
      <c r="AA13" s="1">
        <v>81.418599999999998</v>
      </c>
      <c r="AB13" s="1">
        <v>73.226399999999984</v>
      </c>
      <c r="AC13" s="1"/>
      <c r="AD13" s="1">
        <f t="shared" si="7"/>
        <v>300</v>
      </c>
      <c r="AE13" s="1">
        <f t="shared" si="8"/>
        <v>350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41</v>
      </c>
      <c r="B14" s="1" t="s">
        <v>31</v>
      </c>
      <c r="C14" s="1">
        <v>495</v>
      </c>
      <c r="D14" s="1">
        <v>328</v>
      </c>
      <c r="E14" s="1">
        <v>293</v>
      </c>
      <c r="F14" s="1">
        <v>448</v>
      </c>
      <c r="G14" s="6">
        <v>0.25</v>
      </c>
      <c r="H14" s="1">
        <v>120</v>
      </c>
      <c r="I14" s="1" t="s">
        <v>32</v>
      </c>
      <c r="J14" s="1">
        <v>285.7</v>
      </c>
      <c r="K14" s="1">
        <f t="shared" si="1"/>
        <v>7.3000000000000114</v>
      </c>
      <c r="L14" s="1">
        <f t="shared" si="2"/>
        <v>293</v>
      </c>
      <c r="M14" s="1"/>
      <c r="N14" s="1">
        <v>120</v>
      </c>
      <c r="O14" s="1">
        <f t="shared" si="3"/>
        <v>58.6</v>
      </c>
      <c r="P14" s="5">
        <f t="shared" si="9"/>
        <v>193.80000000000007</v>
      </c>
      <c r="Q14" s="5">
        <v>350</v>
      </c>
      <c r="R14" s="5">
        <f t="shared" si="4"/>
        <v>200</v>
      </c>
      <c r="S14" s="5">
        <v>150</v>
      </c>
      <c r="T14" s="5">
        <v>350</v>
      </c>
      <c r="U14" s="1"/>
      <c r="V14" s="1">
        <f t="shared" si="5"/>
        <v>15.665529010238908</v>
      </c>
      <c r="W14" s="1">
        <f t="shared" si="6"/>
        <v>9.6928327645051198</v>
      </c>
      <c r="X14" s="1">
        <v>59</v>
      </c>
      <c r="Y14" s="1">
        <v>70</v>
      </c>
      <c r="Z14" s="1">
        <v>88</v>
      </c>
      <c r="AA14" s="1">
        <v>93</v>
      </c>
      <c r="AB14" s="1">
        <v>62</v>
      </c>
      <c r="AC14" s="1"/>
      <c r="AD14" s="1">
        <f t="shared" si="7"/>
        <v>50</v>
      </c>
      <c r="AE14" s="1">
        <f t="shared" si="8"/>
        <v>37.5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43</v>
      </c>
      <c r="B15" s="1" t="s">
        <v>34</v>
      </c>
      <c r="C15" s="1">
        <v>96</v>
      </c>
      <c r="D15" s="1"/>
      <c r="E15" s="1">
        <v>20.786000000000001</v>
      </c>
      <c r="F15" s="1">
        <v>73.673000000000002</v>
      </c>
      <c r="G15" s="6">
        <v>1</v>
      </c>
      <c r="H15" s="1">
        <v>120</v>
      </c>
      <c r="I15" s="1" t="s">
        <v>32</v>
      </c>
      <c r="J15" s="1">
        <v>23.1</v>
      </c>
      <c r="K15" s="1">
        <f t="shared" si="1"/>
        <v>-2.3140000000000001</v>
      </c>
      <c r="L15" s="1">
        <f t="shared" si="2"/>
        <v>20.786000000000001</v>
      </c>
      <c r="M15" s="1"/>
      <c r="N15" s="1">
        <v>0</v>
      </c>
      <c r="O15" s="1">
        <f t="shared" si="3"/>
        <v>4.1572000000000005</v>
      </c>
      <c r="P15" s="5"/>
      <c r="Q15" s="5">
        <f t="shared" ref="Q15" si="10">P15</f>
        <v>0</v>
      </c>
      <c r="R15" s="5">
        <f t="shared" si="4"/>
        <v>0</v>
      </c>
      <c r="S15" s="5"/>
      <c r="T15" s="5"/>
      <c r="U15" s="1"/>
      <c r="V15" s="1">
        <f t="shared" si="5"/>
        <v>17.721783893004904</v>
      </c>
      <c r="W15" s="1">
        <f t="shared" si="6"/>
        <v>17.721783893004904</v>
      </c>
      <c r="X15" s="1">
        <v>2.5754000000000001</v>
      </c>
      <c r="Y15" s="1">
        <v>3.7136</v>
      </c>
      <c r="Z15" s="1">
        <v>6.2584</v>
      </c>
      <c r="AA15" s="1">
        <v>2.5773999999999999</v>
      </c>
      <c r="AB15" s="1">
        <v>5.1075999999999997</v>
      </c>
      <c r="AC15" s="15" t="s">
        <v>44</v>
      </c>
      <c r="AD15" s="1">
        <f t="shared" si="7"/>
        <v>0</v>
      </c>
      <c r="AE15" s="1">
        <f t="shared" si="8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45</v>
      </c>
      <c r="B16" s="1" t="s">
        <v>34</v>
      </c>
      <c r="C16" s="1"/>
      <c r="D16" s="1"/>
      <c r="E16" s="1"/>
      <c r="F16" s="1"/>
      <c r="G16" s="6">
        <v>1</v>
      </c>
      <c r="H16" s="1">
        <v>60</v>
      </c>
      <c r="I16" s="1" t="s">
        <v>32</v>
      </c>
      <c r="J16" s="1"/>
      <c r="K16" s="1">
        <f t="shared" si="1"/>
        <v>0</v>
      </c>
      <c r="L16" s="1">
        <f t="shared" si="2"/>
        <v>0</v>
      </c>
      <c r="M16" s="1"/>
      <c r="N16" s="1">
        <v>20</v>
      </c>
      <c r="O16" s="1">
        <f t="shared" si="3"/>
        <v>0</v>
      </c>
      <c r="P16" s="5"/>
      <c r="Q16" s="5">
        <v>100</v>
      </c>
      <c r="R16" s="5">
        <f t="shared" si="4"/>
        <v>0</v>
      </c>
      <c r="S16" s="5">
        <v>100</v>
      </c>
      <c r="T16" s="5">
        <v>150</v>
      </c>
      <c r="U16" s="1"/>
      <c r="V16" s="1" t="e">
        <f t="shared" si="5"/>
        <v>#DIV/0!</v>
      </c>
      <c r="W16" s="1" t="e">
        <f t="shared" si="6"/>
        <v>#DIV/0!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/>
      <c r="AD16" s="1">
        <f t="shared" si="7"/>
        <v>0</v>
      </c>
      <c r="AE16" s="1">
        <f t="shared" si="8"/>
        <v>100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46</v>
      </c>
      <c r="B17" s="1" t="s">
        <v>34</v>
      </c>
      <c r="C17" s="1"/>
      <c r="D17" s="1">
        <v>101.678</v>
      </c>
      <c r="E17" s="1">
        <v>64.484999999999999</v>
      </c>
      <c r="F17" s="1">
        <v>37.192999999999998</v>
      </c>
      <c r="G17" s="6">
        <v>1</v>
      </c>
      <c r="H17" s="1">
        <v>60</v>
      </c>
      <c r="I17" s="1" t="s">
        <v>32</v>
      </c>
      <c r="J17" s="1">
        <v>60.2</v>
      </c>
      <c r="K17" s="1">
        <f t="shared" si="1"/>
        <v>4.2849999999999966</v>
      </c>
      <c r="L17" s="1">
        <f t="shared" si="2"/>
        <v>64.484999999999999</v>
      </c>
      <c r="M17" s="1"/>
      <c r="N17" s="1">
        <v>120</v>
      </c>
      <c r="O17" s="1">
        <f t="shared" si="3"/>
        <v>12.897</v>
      </c>
      <c r="P17" s="5">
        <f t="shared" si="9"/>
        <v>10.468000000000004</v>
      </c>
      <c r="Q17" s="5">
        <v>80</v>
      </c>
      <c r="R17" s="5">
        <f t="shared" si="4"/>
        <v>0</v>
      </c>
      <c r="S17" s="5">
        <v>80</v>
      </c>
      <c r="T17" s="5">
        <v>150</v>
      </c>
      <c r="U17" s="1"/>
      <c r="V17" s="1">
        <f t="shared" si="5"/>
        <v>18.391331317360624</v>
      </c>
      <c r="W17" s="1">
        <f t="shared" si="6"/>
        <v>12.188338373265099</v>
      </c>
      <c r="X17" s="1">
        <v>0.40239999999999998</v>
      </c>
      <c r="Y17" s="1">
        <v>9.4649999999999999</v>
      </c>
      <c r="Z17" s="1">
        <v>9.0498000000000012</v>
      </c>
      <c r="AA17" s="1">
        <v>17.383800000000001</v>
      </c>
      <c r="AB17" s="1">
        <v>6.7422000000000004</v>
      </c>
      <c r="AC17" s="1"/>
      <c r="AD17" s="1">
        <f t="shared" si="7"/>
        <v>0</v>
      </c>
      <c r="AE17" s="1">
        <f t="shared" si="8"/>
        <v>80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47</v>
      </c>
      <c r="B18" s="1" t="s">
        <v>34</v>
      </c>
      <c r="C18" s="1"/>
      <c r="D18" s="1"/>
      <c r="E18" s="1"/>
      <c r="F18" s="1"/>
      <c r="G18" s="6">
        <v>1</v>
      </c>
      <c r="H18" s="1">
        <v>60</v>
      </c>
      <c r="I18" s="1" t="s">
        <v>32</v>
      </c>
      <c r="J18" s="1"/>
      <c r="K18" s="1">
        <f t="shared" si="1"/>
        <v>0</v>
      </c>
      <c r="L18" s="1">
        <f t="shared" si="2"/>
        <v>0</v>
      </c>
      <c r="M18" s="1"/>
      <c r="N18" s="1">
        <v>100</v>
      </c>
      <c r="O18" s="1">
        <f t="shared" si="3"/>
        <v>0</v>
      </c>
      <c r="P18" s="5"/>
      <c r="Q18" s="5">
        <v>100</v>
      </c>
      <c r="R18" s="5">
        <f t="shared" si="4"/>
        <v>50</v>
      </c>
      <c r="S18" s="5">
        <v>50</v>
      </c>
      <c r="T18" s="5">
        <v>150</v>
      </c>
      <c r="U18" s="1"/>
      <c r="V18" s="1" t="e">
        <f t="shared" si="5"/>
        <v>#DIV/0!</v>
      </c>
      <c r="W18" s="1" t="e">
        <f t="shared" si="6"/>
        <v>#DIV/0!</v>
      </c>
      <c r="X18" s="1">
        <v>4.6874000000000002</v>
      </c>
      <c r="Y18" s="1">
        <v>5.9101999999999997</v>
      </c>
      <c r="Z18" s="1">
        <v>7.0668000000000006</v>
      </c>
      <c r="AA18" s="1">
        <v>5.0978000000000003</v>
      </c>
      <c r="AB18" s="1">
        <v>7.4505999999999997</v>
      </c>
      <c r="AC18" s="1"/>
      <c r="AD18" s="1">
        <f t="shared" si="7"/>
        <v>50</v>
      </c>
      <c r="AE18" s="1">
        <f t="shared" si="8"/>
        <v>50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48</v>
      </c>
      <c r="B19" s="1" t="s">
        <v>34</v>
      </c>
      <c r="C19" s="1">
        <v>198.423</v>
      </c>
      <c r="D19" s="1">
        <v>441.86200000000002</v>
      </c>
      <c r="E19" s="1">
        <v>348.25900000000001</v>
      </c>
      <c r="F19" s="1">
        <v>228.90700000000001</v>
      </c>
      <c r="G19" s="6">
        <v>1</v>
      </c>
      <c r="H19" s="1">
        <v>45</v>
      </c>
      <c r="I19" s="1" t="s">
        <v>32</v>
      </c>
      <c r="J19" s="1">
        <v>319.3</v>
      </c>
      <c r="K19" s="1">
        <f t="shared" si="1"/>
        <v>28.959000000000003</v>
      </c>
      <c r="L19" s="1">
        <f t="shared" si="2"/>
        <v>348.25900000000001</v>
      </c>
      <c r="M19" s="1"/>
      <c r="N19" s="1">
        <v>430</v>
      </c>
      <c r="O19" s="1">
        <f t="shared" si="3"/>
        <v>69.651800000000009</v>
      </c>
      <c r="P19" s="5">
        <f t="shared" si="9"/>
        <v>246.56640000000007</v>
      </c>
      <c r="Q19" s="5">
        <v>350</v>
      </c>
      <c r="R19" s="5">
        <f t="shared" si="4"/>
        <v>150</v>
      </c>
      <c r="S19" s="5">
        <v>200</v>
      </c>
      <c r="T19" s="5">
        <v>500</v>
      </c>
      <c r="U19" s="1"/>
      <c r="V19" s="1">
        <f t="shared" si="5"/>
        <v>14.485009719777521</v>
      </c>
      <c r="W19" s="1">
        <f t="shared" si="6"/>
        <v>9.4600139551310942</v>
      </c>
      <c r="X19" s="1">
        <v>79.287199999999999</v>
      </c>
      <c r="Y19" s="1">
        <v>75.74260000000001</v>
      </c>
      <c r="Z19" s="1">
        <v>62.974200000000003</v>
      </c>
      <c r="AA19" s="1">
        <v>93.172200000000004</v>
      </c>
      <c r="AB19" s="1">
        <v>91.684000000000012</v>
      </c>
      <c r="AC19" s="1"/>
      <c r="AD19" s="1">
        <f t="shared" si="7"/>
        <v>150</v>
      </c>
      <c r="AE19" s="1">
        <f t="shared" si="8"/>
        <v>200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49</v>
      </c>
      <c r="B20" s="1" t="s">
        <v>34</v>
      </c>
      <c r="C20" s="1">
        <v>124.2</v>
      </c>
      <c r="D20" s="1">
        <v>170.41499999999999</v>
      </c>
      <c r="E20" s="1">
        <v>167.28100000000001</v>
      </c>
      <c r="F20" s="1">
        <v>91.86</v>
      </c>
      <c r="G20" s="6">
        <v>1</v>
      </c>
      <c r="H20" s="1">
        <v>60</v>
      </c>
      <c r="I20" s="1" t="s">
        <v>32</v>
      </c>
      <c r="J20" s="1">
        <v>168.4</v>
      </c>
      <c r="K20" s="1">
        <f t="shared" si="1"/>
        <v>-1.1189999999999998</v>
      </c>
      <c r="L20" s="1">
        <f t="shared" si="2"/>
        <v>167.28100000000001</v>
      </c>
      <c r="M20" s="1"/>
      <c r="N20" s="1">
        <v>140</v>
      </c>
      <c r="O20" s="1">
        <f t="shared" si="3"/>
        <v>33.456200000000003</v>
      </c>
      <c r="P20" s="5">
        <f t="shared" si="9"/>
        <v>203.07060000000001</v>
      </c>
      <c r="Q20" s="5">
        <v>300</v>
      </c>
      <c r="R20" s="5">
        <f t="shared" si="4"/>
        <v>150</v>
      </c>
      <c r="S20" s="5">
        <v>150</v>
      </c>
      <c r="T20" s="5">
        <v>300</v>
      </c>
      <c r="U20" s="1"/>
      <c r="V20" s="1">
        <f t="shared" si="5"/>
        <v>15.897202910073469</v>
      </c>
      <c r="W20" s="1">
        <f t="shared" si="6"/>
        <v>6.9302550797759457</v>
      </c>
      <c r="X20" s="1">
        <v>32.606200000000001</v>
      </c>
      <c r="Y20" s="1">
        <v>33.619399999999999</v>
      </c>
      <c r="Z20" s="1">
        <v>27.2088</v>
      </c>
      <c r="AA20" s="1">
        <v>20.681000000000001</v>
      </c>
      <c r="AB20" s="1">
        <v>34.452399999999997</v>
      </c>
      <c r="AC20" s="1"/>
      <c r="AD20" s="1">
        <f t="shared" si="7"/>
        <v>150</v>
      </c>
      <c r="AE20" s="1">
        <f t="shared" si="8"/>
        <v>150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50</v>
      </c>
      <c r="B21" s="1" t="s">
        <v>31</v>
      </c>
      <c r="C21" s="1">
        <v>1031</v>
      </c>
      <c r="D21" s="1">
        <v>96</v>
      </c>
      <c r="E21" s="1">
        <v>286</v>
      </c>
      <c r="F21" s="1">
        <v>769</v>
      </c>
      <c r="G21" s="6">
        <v>0.25</v>
      </c>
      <c r="H21" s="1">
        <v>120</v>
      </c>
      <c r="I21" s="1" t="s">
        <v>32</v>
      </c>
      <c r="J21" s="1">
        <v>279</v>
      </c>
      <c r="K21" s="1">
        <f t="shared" si="1"/>
        <v>7</v>
      </c>
      <c r="L21" s="1">
        <f t="shared" si="2"/>
        <v>286</v>
      </c>
      <c r="M21" s="1"/>
      <c r="N21" s="1">
        <v>0</v>
      </c>
      <c r="O21" s="1">
        <f t="shared" si="3"/>
        <v>57.2</v>
      </c>
      <c r="P21" s="5"/>
      <c r="Q21" s="5">
        <v>200</v>
      </c>
      <c r="R21" s="5">
        <f t="shared" si="4"/>
        <v>100</v>
      </c>
      <c r="S21" s="5">
        <v>100</v>
      </c>
      <c r="T21" s="5">
        <v>200</v>
      </c>
      <c r="U21" s="1"/>
      <c r="V21" s="1">
        <f t="shared" si="5"/>
        <v>16.94055944055944</v>
      </c>
      <c r="W21" s="1">
        <f t="shared" si="6"/>
        <v>13.444055944055943</v>
      </c>
      <c r="X21" s="1">
        <v>46.6</v>
      </c>
      <c r="Y21" s="1">
        <v>65.8</v>
      </c>
      <c r="Z21" s="1">
        <v>97.6</v>
      </c>
      <c r="AA21" s="1">
        <v>80.599999999999994</v>
      </c>
      <c r="AB21" s="1">
        <v>55.6</v>
      </c>
      <c r="AC21" s="1"/>
      <c r="AD21" s="1">
        <f t="shared" si="7"/>
        <v>25</v>
      </c>
      <c r="AE21" s="1">
        <f t="shared" si="8"/>
        <v>25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51</v>
      </c>
      <c r="B22" s="1" t="s">
        <v>34</v>
      </c>
      <c r="C22" s="1">
        <v>527.34799999999996</v>
      </c>
      <c r="D22" s="1">
        <v>377.46899999999999</v>
      </c>
      <c r="E22" s="1">
        <v>409.375</v>
      </c>
      <c r="F22" s="1">
        <v>427.512</v>
      </c>
      <c r="G22" s="6">
        <v>1</v>
      </c>
      <c r="H22" s="1">
        <v>45</v>
      </c>
      <c r="I22" s="1" t="s">
        <v>32</v>
      </c>
      <c r="J22" s="1">
        <v>366.6</v>
      </c>
      <c r="K22" s="1">
        <f t="shared" si="1"/>
        <v>42.774999999999977</v>
      </c>
      <c r="L22" s="1">
        <f t="shared" si="2"/>
        <v>409.375</v>
      </c>
      <c r="M22" s="1"/>
      <c r="N22" s="1">
        <v>250</v>
      </c>
      <c r="O22" s="1">
        <f t="shared" si="3"/>
        <v>81.875</v>
      </c>
      <c r="P22" s="5">
        <f t="shared" si="9"/>
        <v>386.863</v>
      </c>
      <c r="Q22" s="5">
        <v>450</v>
      </c>
      <c r="R22" s="5">
        <f t="shared" si="4"/>
        <v>200</v>
      </c>
      <c r="S22" s="5">
        <v>250</v>
      </c>
      <c r="T22" s="5">
        <v>600</v>
      </c>
      <c r="U22" s="1"/>
      <c r="V22" s="1">
        <f t="shared" si="5"/>
        <v>13.77113893129771</v>
      </c>
      <c r="W22" s="1">
        <f t="shared" si="6"/>
        <v>8.2749557251908392</v>
      </c>
      <c r="X22" s="1">
        <v>73.573800000000006</v>
      </c>
      <c r="Y22" s="1">
        <v>82.452199999999991</v>
      </c>
      <c r="Z22" s="1">
        <v>100.92959999999999</v>
      </c>
      <c r="AA22" s="1">
        <v>100.6224</v>
      </c>
      <c r="AB22" s="1">
        <v>100.0612</v>
      </c>
      <c r="AC22" s="1"/>
      <c r="AD22" s="1">
        <f t="shared" si="7"/>
        <v>200</v>
      </c>
      <c r="AE22" s="1">
        <f t="shared" si="8"/>
        <v>250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52</v>
      </c>
      <c r="B23" s="1" t="s">
        <v>31</v>
      </c>
      <c r="C23" s="1">
        <v>150</v>
      </c>
      <c r="D23" s="1">
        <v>808</v>
      </c>
      <c r="E23" s="1">
        <v>365</v>
      </c>
      <c r="F23" s="1">
        <v>456</v>
      </c>
      <c r="G23" s="6">
        <v>0.12</v>
      </c>
      <c r="H23" s="1">
        <v>60</v>
      </c>
      <c r="I23" s="1" t="s">
        <v>32</v>
      </c>
      <c r="J23" s="1">
        <v>401</v>
      </c>
      <c r="K23" s="1">
        <f t="shared" si="1"/>
        <v>-36</v>
      </c>
      <c r="L23" s="1">
        <f t="shared" si="2"/>
        <v>365</v>
      </c>
      <c r="M23" s="1"/>
      <c r="N23" s="1">
        <v>172</v>
      </c>
      <c r="O23" s="1">
        <f t="shared" si="3"/>
        <v>73</v>
      </c>
      <c r="P23" s="5">
        <f t="shared" si="9"/>
        <v>321</v>
      </c>
      <c r="Q23" s="5">
        <v>400</v>
      </c>
      <c r="R23" s="5">
        <f t="shared" si="4"/>
        <v>200</v>
      </c>
      <c r="S23" s="5">
        <v>200</v>
      </c>
      <c r="T23" s="5">
        <v>400</v>
      </c>
      <c r="U23" s="1"/>
      <c r="V23" s="1">
        <f t="shared" si="5"/>
        <v>14.082191780821917</v>
      </c>
      <c r="W23" s="1">
        <f t="shared" si="6"/>
        <v>8.6027397260273979</v>
      </c>
      <c r="X23" s="1">
        <v>78.2</v>
      </c>
      <c r="Y23" s="1">
        <v>95.2</v>
      </c>
      <c r="Z23" s="1">
        <v>58.8</v>
      </c>
      <c r="AA23" s="1">
        <v>76.8</v>
      </c>
      <c r="AB23" s="1">
        <v>89.6</v>
      </c>
      <c r="AC23" s="1"/>
      <c r="AD23" s="1">
        <f t="shared" si="7"/>
        <v>24</v>
      </c>
      <c r="AE23" s="1">
        <f t="shared" si="8"/>
        <v>24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53</v>
      </c>
      <c r="B24" s="1" t="s">
        <v>31</v>
      </c>
      <c r="C24" s="1">
        <v>545</v>
      </c>
      <c r="D24" s="1">
        <v>496</v>
      </c>
      <c r="E24" s="1">
        <v>265</v>
      </c>
      <c r="F24" s="1">
        <v>692</v>
      </c>
      <c r="G24" s="6">
        <v>0.25</v>
      </c>
      <c r="H24" s="1">
        <v>120</v>
      </c>
      <c r="I24" s="1" t="s">
        <v>32</v>
      </c>
      <c r="J24" s="1">
        <v>262</v>
      </c>
      <c r="K24" s="1">
        <f t="shared" si="1"/>
        <v>3</v>
      </c>
      <c r="L24" s="1">
        <f t="shared" si="2"/>
        <v>265</v>
      </c>
      <c r="M24" s="1"/>
      <c r="N24" s="1">
        <v>100</v>
      </c>
      <c r="O24" s="1">
        <f t="shared" si="3"/>
        <v>53</v>
      </c>
      <c r="P24" s="5"/>
      <c r="Q24" s="5">
        <v>500</v>
      </c>
      <c r="R24" s="5">
        <f t="shared" si="4"/>
        <v>250</v>
      </c>
      <c r="S24" s="5">
        <v>250</v>
      </c>
      <c r="T24" s="5">
        <v>500</v>
      </c>
      <c r="U24" s="1"/>
      <c r="V24" s="1">
        <f t="shared" si="5"/>
        <v>24.377358490566039</v>
      </c>
      <c r="W24" s="1">
        <f t="shared" si="6"/>
        <v>14.943396226415095</v>
      </c>
      <c r="X24" s="1">
        <v>74.599999999999994</v>
      </c>
      <c r="Y24" s="1">
        <v>71.400000000000006</v>
      </c>
      <c r="Z24" s="1">
        <v>94</v>
      </c>
      <c r="AA24" s="1">
        <v>77.8</v>
      </c>
      <c r="AB24" s="1">
        <v>78</v>
      </c>
      <c r="AC24" s="1"/>
      <c r="AD24" s="1">
        <f t="shared" si="7"/>
        <v>62.5</v>
      </c>
      <c r="AE24" s="1">
        <f t="shared" si="8"/>
        <v>62.5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54</v>
      </c>
      <c r="B25" s="1" t="s">
        <v>34</v>
      </c>
      <c r="C25" s="1">
        <v>116</v>
      </c>
      <c r="D25" s="1"/>
      <c r="E25" s="1">
        <v>31.879000000000001</v>
      </c>
      <c r="F25" s="1">
        <v>79.311999999999998</v>
      </c>
      <c r="G25" s="6">
        <v>1</v>
      </c>
      <c r="H25" s="1">
        <v>120</v>
      </c>
      <c r="I25" s="1" t="s">
        <v>32</v>
      </c>
      <c r="J25" s="1">
        <v>27.3</v>
      </c>
      <c r="K25" s="1">
        <f t="shared" si="1"/>
        <v>4.5790000000000006</v>
      </c>
      <c r="L25" s="1">
        <f t="shared" si="2"/>
        <v>31.879000000000001</v>
      </c>
      <c r="M25" s="1"/>
      <c r="N25" s="1">
        <v>0</v>
      </c>
      <c r="O25" s="1">
        <f t="shared" si="3"/>
        <v>6.3757999999999999</v>
      </c>
      <c r="P25" s="5">
        <v>10</v>
      </c>
      <c r="Q25" s="5">
        <v>50</v>
      </c>
      <c r="R25" s="5">
        <f t="shared" si="4"/>
        <v>50</v>
      </c>
      <c r="S25" s="5"/>
      <c r="T25" s="5">
        <v>50</v>
      </c>
      <c r="U25" s="1"/>
      <c r="V25" s="1">
        <f t="shared" si="5"/>
        <v>20.281690140845072</v>
      </c>
      <c r="W25" s="1">
        <f t="shared" si="6"/>
        <v>12.439536999278522</v>
      </c>
      <c r="X25" s="1">
        <v>5.8220000000000001</v>
      </c>
      <c r="Y25" s="1">
        <v>5.6807999999999996</v>
      </c>
      <c r="Z25" s="1">
        <v>2.6118000000000001</v>
      </c>
      <c r="AA25" s="1">
        <v>7.4694000000000003</v>
      </c>
      <c r="AB25" s="1">
        <v>12.444000000000001</v>
      </c>
      <c r="AC25" s="1"/>
      <c r="AD25" s="1">
        <f t="shared" si="7"/>
        <v>50</v>
      </c>
      <c r="AE25" s="1">
        <f t="shared" si="8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55</v>
      </c>
      <c r="B26" s="1" t="s">
        <v>31</v>
      </c>
      <c r="C26" s="1"/>
      <c r="D26" s="1"/>
      <c r="E26" s="1"/>
      <c r="F26" s="1"/>
      <c r="G26" s="6">
        <v>0.4</v>
      </c>
      <c r="H26" s="1">
        <v>45</v>
      </c>
      <c r="I26" s="1" t="s">
        <v>32</v>
      </c>
      <c r="J26" s="1"/>
      <c r="K26" s="1">
        <f t="shared" si="1"/>
        <v>0</v>
      </c>
      <c r="L26" s="1">
        <f t="shared" si="2"/>
        <v>0</v>
      </c>
      <c r="M26" s="1"/>
      <c r="N26" s="1">
        <v>120</v>
      </c>
      <c r="O26" s="1">
        <f t="shared" si="3"/>
        <v>0</v>
      </c>
      <c r="P26" s="5"/>
      <c r="Q26" s="5">
        <v>80</v>
      </c>
      <c r="R26" s="5">
        <f t="shared" si="4"/>
        <v>0</v>
      </c>
      <c r="S26" s="5">
        <v>80</v>
      </c>
      <c r="T26" s="5">
        <v>600</v>
      </c>
      <c r="U26" s="1"/>
      <c r="V26" s="1" t="e">
        <f t="shared" si="5"/>
        <v>#DIV/0!</v>
      </c>
      <c r="W26" s="1" t="e">
        <f t="shared" si="6"/>
        <v>#DIV/0!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/>
      <c r="AD26" s="1">
        <f t="shared" si="7"/>
        <v>0</v>
      </c>
      <c r="AE26" s="1">
        <f t="shared" si="8"/>
        <v>32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56</v>
      </c>
      <c r="B27" s="1" t="s">
        <v>34</v>
      </c>
      <c r="C27" s="1">
        <v>324.79399999999998</v>
      </c>
      <c r="D27" s="1">
        <v>369.59699999999998</v>
      </c>
      <c r="E27" s="1">
        <v>350.947</v>
      </c>
      <c r="F27" s="1">
        <v>241.79</v>
      </c>
      <c r="G27" s="6">
        <v>1</v>
      </c>
      <c r="H27" s="1">
        <v>45</v>
      </c>
      <c r="I27" s="1" t="s">
        <v>32</v>
      </c>
      <c r="J27" s="1">
        <v>350</v>
      </c>
      <c r="K27" s="1">
        <f t="shared" si="1"/>
        <v>0.94700000000000273</v>
      </c>
      <c r="L27" s="1">
        <f t="shared" si="2"/>
        <v>350.947</v>
      </c>
      <c r="M27" s="1"/>
      <c r="N27" s="1">
        <v>330</v>
      </c>
      <c r="O27" s="1">
        <f t="shared" si="3"/>
        <v>70.189400000000006</v>
      </c>
      <c r="P27" s="5">
        <f t="shared" si="9"/>
        <v>340.67220000000009</v>
      </c>
      <c r="Q27" s="5">
        <v>400</v>
      </c>
      <c r="R27" s="5">
        <f t="shared" si="4"/>
        <v>200</v>
      </c>
      <c r="S27" s="5">
        <v>200</v>
      </c>
      <c r="T27" s="5">
        <v>400</v>
      </c>
      <c r="U27" s="1"/>
      <c r="V27" s="1">
        <f t="shared" si="5"/>
        <v>13.845252986918251</v>
      </c>
      <c r="W27" s="1">
        <f t="shared" si="6"/>
        <v>8.1463867763508446</v>
      </c>
      <c r="X27" s="1">
        <v>72.666399999999996</v>
      </c>
      <c r="Y27" s="1">
        <v>63.796400000000013</v>
      </c>
      <c r="Z27" s="1">
        <v>71.239800000000002</v>
      </c>
      <c r="AA27" s="1">
        <v>76.013199999999998</v>
      </c>
      <c r="AB27" s="1">
        <v>59.253799999999998</v>
      </c>
      <c r="AC27" s="1"/>
      <c r="AD27" s="1">
        <f t="shared" si="7"/>
        <v>200</v>
      </c>
      <c r="AE27" s="1">
        <f t="shared" si="8"/>
        <v>200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57</v>
      </c>
      <c r="B28" s="1" t="s">
        <v>34</v>
      </c>
      <c r="C28" s="1">
        <v>474.46199999999999</v>
      </c>
      <c r="D28" s="1">
        <v>97.203000000000003</v>
      </c>
      <c r="E28" s="1">
        <v>258.40499999999997</v>
      </c>
      <c r="F28" s="1">
        <v>264.73899999999998</v>
      </c>
      <c r="G28" s="6">
        <v>1</v>
      </c>
      <c r="H28" s="1">
        <v>60</v>
      </c>
      <c r="I28" s="1" t="s">
        <v>32</v>
      </c>
      <c r="J28" s="1">
        <v>262.10000000000002</v>
      </c>
      <c r="K28" s="1">
        <f t="shared" si="1"/>
        <v>-3.69500000000005</v>
      </c>
      <c r="L28" s="1">
        <f t="shared" si="2"/>
        <v>258.40499999999997</v>
      </c>
      <c r="M28" s="1"/>
      <c r="N28" s="1">
        <v>240</v>
      </c>
      <c r="O28" s="1">
        <f t="shared" si="3"/>
        <v>51.680999999999997</v>
      </c>
      <c r="P28" s="5">
        <f t="shared" si="9"/>
        <v>167.11399999999998</v>
      </c>
      <c r="Q28" s="5">
        <v>350</v>
      </c>
      <c r="R28" s="5">
        <f t="shared" si="4"/>
        <v>200</v>
      </c>
      <c r="S28" s="5">
        <v>150</v>
      </c>
      <c r="T28" s="5">
        <v>350</v>
      </c>
      <c r="U28" s="1"/>
      <c r="V28" s="1">
        <f t="shared" si="5"/>
        <v>16.538747315260927</v>
      </c>
      <c r="W28" s="1">
        <f t="shared" si="6"/>
        <v>9.7664325380700845</v>
      </c>
      <c r="X28" s="1">
        <v>52.134400000000007</v>
      </c>
      <c r="Y28" s="1">
        <v>50.966599999999993</v>
      </c>
      <c r="Z28" s="1">
        <v>49.517199999999988</v>
      </c>
      <c r="AA28" s="1">
        <v>52.004600000000003</v>
      </c>
      <c r="AB28" s="1">
        <v>63.388599999999997</v>
      </c>
      <c r="AC28" s="1"/>
      <c r="AD28" s="1">
        <f t="shared" si="7"/>
        <v>200</v>
      </c>
      <c r="AE28" s="1">
        <f t="shared" si="8"/>
        <v>150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58</v>
      </c>
      <c r="B29" s="1" t="s">
        <v>31</v>
      </c>
      <c r="C29" s="1">
        <v>175</v>
      </c>
      <c r="D29" s="1">
        <v>48</v>
      </c>
      <c r="E29" s="1">
        <v>77</v>
      </c>
      <c r="F29" s="1">
        <v>121</v>
      </c>
      <c r="G29" s="6">
        <v>0.22</v>
      </c>
      <c r="H29" s="1">
        <v>120</v>
      </c>
      <c r="I29" s="1" t="s">
        <v>32</v>
      </c>
      <c r="J29" s="1">
        <v>82</v>
      </c>
      <c r="K29" s="1">
        <f t="shared" si="1"/>
        <v>-5</v>
      </c>
      <c r="L29" s="1">
        <f t="shared" si="2"/>
        <v>77</v>
      </c>
      <c r="M29" s="1"/>
      <c r="N29" s="1">
        <v>50</v>
      </c>
      <c r="O29" s="1">
        <f t="shared" si="3"/>
        <v>15.4</v>
      </c>
      <c r="P29" s="5">
        <f t="shared" si="9"/>
        <v>29.200000000000017</v>
      </c>
      <c r="Q29" s="5">
        <v>120</v>
      </c>
      <c r="R29" s="5">
        <f t="shared" si="4"/>
        <v>60</v>
      </c>
      <c r="S29" s="5">
        <v>60</v>
      </c>
      <c r="T29" s="5">
        <v>120</v>
      </c>
      <c r="U29" s="1"/>
      <c r="V29" s="1">
        <f t="shared" si="5"/>
        <v>18.896103896103895</v>
      </c>
      <c r="W29" s="1">
        <f t="shared" si="6"/>
        <v>11.103896103896103</v>
      </c>
      <c r="X29" s="1">
        <v>17</v>
      </c>
      <c r="Y29" s="1">
        <v>11.4</v>
      </c>
      <c r="Z29" s="1">
        <v>15.2</v>
      </c>
      <c r="AA29" s="1">
        <v>13.6</v>
      </c>
      <c r="AB29" s="1">
        <v>0.8</v>
      </c>
      <c r="AC29" s="1" t="s">
        <v>59</v>
      </c>
      <c r="AD29" s="1">
        <f t="shared" si="7"/>
        <v>13.2</v>
      </c>
      <c r="AE29" s="1">
        <f t="shared" si="8"/>
        <v>13.2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60</v>
      </c>
      <c r="B30" s="1" t="s">
        <v>34</v>
      </c>
      <c r="C30" s="1">
        <v>141.65600000000001</v>
      </c>
      <c r="D30" s="1">
        <v>95.980999999999995</v>
      </c>
      <c r="E30" s="1">
        <v>168.56200000000001</v>
      </c>
      <c r="F30" s="1">
        <v>52.884999999999998</v>
      </c>
      <c r="G30" s="6">
        <v>1</v>
      </c>
      <c r="H30" s="1">
        <v>45</v>
      </c>
      <c r="I30" s="1" t="s">
        <v>32</v>
      </c>
      <c r="J30" s="1">
        <v>155</v>
      </c>
      <c r="K30" s="1">
        <f t="shared" si="1"/>
        <v>13.562000000000012</v>
      </c>
      <c r="L30" s="1">
        <f t="shared" si="2"/>
        <v>168.56200000000001</v>
      </c>
      <c r="M30" s="1"/>
      <c r="N30" s="1">
        <v>397</v>
      </c>
      <c r="O30" s="1">
        <f t="shared" si="3"/>
        <v>33.712400000000002</v>
      </c>
      <c r="P30" s="5"/>
      <c r="Q30" s="5">
        <v>100</v>
      </c>
      <c r="R30" s="5">
        <f t="shared" si="4"/>
        <v>50</v>
      </c>
      <c r="S30" s="5">
        <v>50</v>
      </c>
      <c r="T30" s="5">
        <v>500</v>
      </c>
      <c r="U30" s="1"/>
      <c r="V30" s="1">
        <f t="shared" si="5"/>
        <v>16.31106061864477</v>
      </c>
      <c r="W30" s="1">
        <f t="shared" si="6"/>
        <v>13.344793013846536</v>
      </c>
      <c r="X30" s="1">
        <v>47.775199999999998</v>
      </c>
      <c r="Y30" s="1">
        <v>29.497</v>
      </c>
      <c r="Z30" s="1">
        <v>42.039200000000001</v>
      </c>
      <c r="AA30" s="1">
        <v>39.567799999999998</v>
      </c>
      <c r="AB30" s="1">
        <v>20.848600000000001</v>
      </c>
      <c r="AC30" s="1"/>
      <c r="AD30" s="1">
        <f t="shared" si="7"/>
        <v>50</v>
      </c>
      <c r="AE30" s="1">
        <f t="shared" si="8"/>
        <v>50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61</v>
      </c>
      <c r="B31" s="1" t="s">
        <v>31</v>
      </c>
      <c r="C31" s="1">
        <v>73</v>
      </c>
      <c r="D31" s="1">
        <v>72</v>
      </c>
      <c r="E31" s="1">
        <v>96</v>
      </c>
      <c r="F31" s="1">
        <v>28</v>
      </c>
      <c r="G31" s="6">
        <v>0.4</v>
      </c>
      <c r="H31" s="1">
        <v>60</v>
      </c>
      <c r="I31" s="1" t="s">
        <v>32</v>
      </c>
      <c r="J31" s="1">
        <v>95.6</v>
      </c>
      <c r="K31" s="1">
        <f t="shared" si="1"/>
        <v>0.40000000000000568</v>
      </c>
      <c r="L31" s="1">
        <f t="shared" si="2"/>
        <v>96</v>
      </c>
      <c r="M31" s="1"/>
      <c r="N31" s="1">
        <v>160</v>
      </c>
      <c r="O31" s="1">
        <f t="shared" si="3"/>
        <v>19.2</v>
      </c>
      <c r="P31" s="5">
        <f t="shared" si="9"/>
        <v>61.599999999999994</v>
      </c>
      <c r="Q31" s="5">
        <v>160</v>
      </c>
      <c r="R31" s="5">
        <f t="shared" si="4"/>
        <v>80</v>
      </c>
      <c r="S31" s="5">
        <v>80</v>
      </c>
      <c r="T31" s="5">
        <v>160</v>
      </c>
      <c r="U31" s="1"/>
      <c r="V31" s="1">
        <f t="shared" si="5"/>
        <v>18.125</v>
      </c>
      <c r="W31" s="1">
        <f t="shared" si="6"/>
        <v>9.7916666666666679</v>
      </c>
      <c r="X31" s="1">
        <v>18.8</v>
      </c>
      <c r="Y31" s="1">
        <v>14.2</v>
      </c>
      <c r="Z31" s="1">
        <v>9.4</v>
      </c>
      <c r="AA31" s="1">
        <v>12.6</v>
      </c>
      <c r="AB31" s="1">
        <v>0</v>
      </c>
      <c r="AC31" s="1" t="s">
        <v>59</v>
      </c>
      <c r="AD31" s="1">
        <f t="shared" si="7"/>
        <v>32</v>
      </c>
      <c r="AE31" s="1">
        <f t="shared" si="8"/>
        <v>32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62</v>
      </c>
      <c r="B32" s="1" t="s">
        <v>34</v>
      </c>
      <c r="C32" s="1">
        <v>270</v>
      </c>
      <c r="D32" s="1"/>
      <c r="E32" s="1">
        <v>80.608999999999995</v>
      </c>
      <c r="F32" s="1">
        <v>177.285</v>
      </c>
      <c r="G32" s="6">
        <v>1</v>
      </c>
      <c r="H32" s="1">
        <v>60</v>
      </c>
      <c r="I32" s="1" t="s">
        <v>32</v>
      </c>
      <c r="J32" s="1">
        <v>76.7</v>
      </c>
      <c r="K32" s="1">
        <f t="shared" si="1"/>
        <v>3.9089999999999918</v>
      </c>
      <c r="L32" s="1">
        <f t="shared" si="2"/>
        <v>80.608999999999995</v>
      </c>
      <c r="M32" s="1"/>
      <c r="N32" s="1">
        <v>0</v>
      </c>
      <c r="O32" s="1">
        <f t="shared" si="3"/>
        <v>16.1218</v>
      </c>
      <c r="P32" s="5">
        <f t="shared" si="9"/>
        <v>32.298400000000015</v>
      </c>
      <c r="Q32" s="5">
        <v>100</v>
      </c>
      <c r="R32" s="5">
        <f t="shared" si="4"/>
        <v>50</v>
      </c>
      <c r="S32" s="5">
        <v>50</v>
      </c>
      <c r="T32" s="5">
        <v>100</v>
      </c>
      <c r="U32" s="1"/>
      <c r="V32" s="1">
        <f t="shared" si="5"/>
        <v>17.199382202979812</v>
      </c>
      <c r="W32" s="1">
        <f t="shared" si="6"/>
        <v>10.996600875832723</v>
      </c>
      <c r="X32" s="1">
        <v>13.748200000000001</v>
      </c>
      <c r="Y32" s="1">
        <v>15.9396</v>
      </c>
      <c r="Z32" s="1">
        <v>18.810199999999998</v>
      </c>
      <c r="AA32" s="1">
        <v>13.724399999999999</v>
      </c>
      <c r="AB32" s="1">
        <v>8.1776</v>
      </c>
      <c r="AC32" s="1" t="s">
        <v>59</v>
      </c>
      <c r="AD32" s="1">
        <f t="shared" si="7"/>
        <v>50</v>
      </c>
      <c r="AE32" s="1">
        <f t="shared" si="8"/>
        <v>50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2" t="s">
        <v>63</v>
      </c>
      <c r="B33" s="12" t="s">
        <v>34</v>
      </c>
      <c r="C33" s="12">
        <v>22.9</v>
      </c>
      <c r="D33" s="12">
        <v>0.15</v>
      </c>
      <c r="E33" s="12">
        <v>16.283999999999999</v>
      </c>
      <c r="F33" s="12"/>
      <c r="G33" s="13">
        <v>0</v>
      </c>
      <c r="H33" s="12">
        <v>60</v>
      </c>
      <c r="I33" s="12" t="s">
        <v>42</v>
      </c>
      <c r="J33" s="12">
        <v>39.700000000000003</v>
      </c>
      <c r="K33" s="12">
        <f t="shared" si="1"/>
        <v>-23.416000000000004</v>
      </c>
      <c r="L33" s="12">
        <f t="shared" si="2"/>
        <v>16.283999999999999</v>
      </c>
      <c r="M33" s="12"/>
      <c r="N33" s="12"/>
      <c r="O33" s="12">
        <f t="shared" si="3"/>
        <v>3.2567999999999997</v>
      </c>
      <c r="P33" s="14"/>
      <c r="Q33" s="14"/>
      <c r="R33" s="14"/>
      <c r="S33" s="14"/>
      <c r="T33" s="14"/>
      <c r="U33" s="12"/>
      <c r="V33" s="12">
        <f t="shared" ref="V33:V57" si="11">(F33+N33+P33)/O33</f>
        <v>0</v>
      </c>
      <c r="W33" s="12">
        <f t="shared" si="6"/>
        <v>0</v>
      </c>
      <c r="X33" s="12">
        <v>4.2355999999999998</v>
      </c>
      <c r="Y33" s="12">
        <v>3.49</v>
      </c>
      <c r="Z33" s="12">
        <v>3.4992000000000001</v>
      </c>
      <c r="AA33" s="12">
        <v>5.6648000000000014</v>
      </c>
      <c r="AB33" s="12">
        <v>3.5091999999999999</v>
      </c>
      <c r="AC33" s="12"/>
      <c r="AD33" s="12">
        <f t="shared" si="7"/>
        <v>0</v>
      </c>
      <c r="AE33" s="12">
        <f t="shared" si="8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64</v>
      </c>
      <c r="B34" s="1" t="s">
        <v>31</v>
      </c>
      <c r="C34" s="1"/>
      <c r="D34" s="1"/>
      <c r="E34" s="1"/>
      <c r="F34" s="1"/>
      <c r="G34" s="6">
        <v>0.4</v>
      </c>
      <c r="H34" s="1">
        <v>60</v>
      </c>
      <c r="I34" s="1" t="s">
        <v>32</v>
      </c>
      <c r="J34" s="1"/>
      <c r="K34" s="1">
        <f t="shared" si="1"/>
        <v>0</v>
      </c>
      <c r="L34" s="1">
        <f t="shared" si="2"/>
        <v>0</v>
      </c>
      <c r="M34" s="1"/>
      <c r="N34" s="1">
        <v>50</v>
      </c>
      <c r="O34" s="1">
        <f t="shared" si="3"/>
        <v>0</v>
      </c>
      <c r="P34" s="5"/>
      <c r="Q34" s="5">
        <v>50</v>
      </c>
      <c r="R34" s="5">
        <f t="shared" ref="R34:R43" si="12">ROUND(Q34,0)-S34</f>
        <v>0</v>
      </c>
      <c r="S34" s="5">
        <v>50</v>
      </c>
      <c r="T34" s="5">
        <v>100</v>
      </c>
      <c r="U34" s="1"/>
      <c r="V34" s="1" t="e">
        <f t="shared" ref="V34:V43" si="13">(F34+N34+Q34)/O34</f>
        <v>#DIV/0!</v>
      </c>
      <c r="W34" s="1" t="e">
        <f t="shared" si="6"/>
        <v>#DIV/0!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/>
      <c r="AD34" s="1">
        <f t="shared" si="7"/>
        <v>0</v>
      </c>
      <c r="AE34" s="1">
        <f t="shared" si="8"/>
        <v>20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65</v>
      </c>
      <c r="B35" s="1" t="s">
        <v>34</v>
      </c>
      <c r="C35" s="1">
        <v>428.31700000000001</v>
      </c>
      <c r="D35" s="1">
        <v>394.03300000000002</v>
      </c>
      <c r="E35" s="16">
        <f>250.888+E103</f>
        <v>395.87800000000004</v>
      </c>
      <c r="F35" s="1">
        <v>352</v>
      </c>
      <c r="G35" s="6">
        <v>1</v>
      </c>
      <c r="H35" s="1">
        <v>45</v>
      </c>
      <c r="I35" s="1" t="s">
        <v>32</v>
      </c>
      <c r="J35" s="1">
        <v>231</v>
      </c>
      <c r="K35" s="1">
        <f t="shared" si="1"/>
        <v>164.87800000000004</v>
      </c>
      <c r="L35" s="1">
        <f t="shared" si="2"/>
        <v>395.87800000000004</v>
      </c>
      <c r="M35" s="1"/>
      <c r="N35" s="1">
        <v>220</v>
      </c>
      <c r="O35" s="1">
        <f t="shared" si="3"/>
        <v>79.175600000000003</v>
      </c>
      <c r="P35" s="5">
        <f t="shared" ref="P35:P43" si="14">13*O35-N35-F35</f>
        <v>457.28279999999995</v>
      </c>
      <c r="Q35" s="5">
        <v>600</v>
      </c>
      <c r="R35" s="5">
        <f t="shared" si="12"/>
        <v>300</v>
      </c>
      <c r="S35" s="5">
        <v>300</v>
      </c>
      <c r="T35" s="5">
        <v>600</v>
      </c>
      <c r="U35" s="1"/>
      <c r="V35" s="1">
        <f t="shared" si="13"/>
        <v>14.802540176519027</v>
      </c>
      <c r="W35" s="1">
        <f t="shared" si="6"/>
        <v>7.2244479359802769</v>
      </c>
      <c r="X35" s="1">
        <v>57.663600000000002</v>
      </c>
      <c r="Y35" s="1">
        <v>80.275399999999991</v>
      </c>
      <c r="Z35" s="1">
        <v>59.852800000000002</v>
      </c>
      <c r="AA35" s="1">
        <v>48.139599999999987</v>
      </c>
      <c r="AB35" s="1">
        <v>42.814</v>
      </c>
      <c r="AC35" s="1"/>
      <c r="AD35" s="1">
        <f t="shared" si="7"/>
        <v>300</v>
      </c>
      <c r="AE35" s="1">
        <f t="shared" si="8"/>
        <v>300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66</v>
      </c>
      <c r="B36" s="1" t="s">
        <v>34</v>
      </c>
      <c r="C36" s="1">
        <v>296.06900000000002</v>
      </c>
      <c r="D36" s="1">
        <v>30.486000000000001</v>
      </c>
      <c r="E36" s="16">
        <f>121.213+E99</f>
        <v>794.375</v>
      </c>
      <c r="F36" s="16">
        <f>F99</f>
        <v>828.23800000000006</v>
      </c>
      <c r="G36" s="6">
        <v>1</v>
      </c>
      <c r="H36" s="1">
        <v>45</v>
      </c>
      <c r="I36" s="1" t="s">
        <v>32</v>
      </c>
      <c r="J36" s="1">
        <v>252</v>
      </c>
      <c r="K36" s="1">
        <f t="shared" ref="K36:K63" si="15">E36-J36</f>
        <v>542.375</v>
      </c>
      <c r="L36" s="1">
        <f t="shared" si="2"/>
        <v>794.375</v>
      </c>
      <c r="M36" s="1"/>
      <c r="N36" s="1">
        <v>550</v>
      </c>
      <c r="O36" s="1">
        <f t="shared" si="3"/>
        <v>158.875</v>
      </c>
      <c r="P36" s="5">
        <f t="shared" si="14"/>
        <v>687.13699999999994</v>
      </c>
      <c r="Q36" s="5">
        <v>850</v>
      </c>
      <c r="R36" s="5">
        <f t="shared" si="12"/>
        <v>400</v>
      </c>
      <c r="S36" s="5">
        <v>450</v>
      </c>
      <c r="T36" s="5"/>
      <c r="U36" s="1"/>
      <c r="V36" s="1">
        <f t="shared" si="13"/>
        <v>14.025101494885918</v>
      </c>
      <c r="W36" s="1">
        <f t="shared" si="6"/>
        <v>8.6749834775767116</v>
      </c>
      <c r="X36" s="1">
        <v>144.68199999999999</v>
      </c>
      <c r="Y36" s="1">
        <v>164.33459999999999</v>
      </c>
      <c r="Z36" s="1">
        <v>143.23439999999999</v>
      </c>
      <c r="AA36" s="1">
        <v>164.98400000000001</v>
      </c>
      <c r="AB36" s="1">
        <v>193.0438</v>
      </c>
      <c r="AC36" s="1" t="s">
        <v>140</v>
      </c>
      <c r="AD36" s="1">
        <f t="shared" si="7"/>
        <v>400</v>
      </c>
      <c r="AE36" s="1">
        <f t="shared" si="8"/>
        <v>450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67</v>
      </c>
      <c r="B37" s="1" t="s">
        <v>31</v>
      </c>
      <c r="C37" s="1"/>
      <c r="D37" s="1"/>
      <c r="E37" s="1">
        <v>-1</v>
      </c>
      <c r="F37" s="1"/>
      <c r="G37" s="6">
        <v>0.36</v>
      </c>
      <c r="H37" s="1">
        <v>45</v>
      </c>
      <c r="I37" s="1" t="s">
        <v>32</v>
      </c>
      <c r="J37" s="1"/>
      <c r="K37" s="1">
        <f t="shared" si="15"/>
        <v>-1</v>
      </c>
      <c r="L37" s="1">
        <f t="shared" si="2"/>
        <v>-1</v>
      </c>
      <c r="M37" s="1"/>
      <c r="N37" s="1">
        <v>150</v>
      </c>
      <c r="O37" s="1">
        <f t="shared" si="3"/>
        <v>-0.2</v>
      </c>
      <c r="P37" s="5"/>
      <c r="Q37" s="5">
        <v>70</v>
      </c>
      <c r="R37" s="5">
        <f t="shared" si="12"/>
        <v>0</v>
      </c>
      <c r="S37" s="5">
        <v>70</v>
      </c>
      <c r="T37" s="5">
        <v>500</v>
      </c>
      <c r="U37" s="1"/>
      <c r="V37" s="1">
        <f t="shared" si="13"/>
        <v>-1100</v>
      </c>
      <c r="W37" s="1">
        <f t="shared" si="6"/>
        <v>-750</v>
      </c>
      <c r="X37" s="1">
        <v>0.2</v>
      </c>
      <c r="Y37" s="1">
        <v>10</v>
      </c>
      <c r="Z37" s="1">
        <v>0</v>
      </c>
      <c r="AA37" s="1">
        <v>0</v>
      </c>
      <c r="AB37" s="1">
        <v>0</v>
      </c>
      <c r="AC37" s="1"/>
      <c r="AD37" s="1">
        <f t="shared" si="7"/>
        <v>0</v>
      </c>
      <c r="AE37" s="1">
        <f t="shared" si="8"/>
        <v>25.2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68</v>
      </c>
      <c r="B38" s="1" t="s">
        <v>34</v>
      </c>
      <c r="C38" s="1">
        <v>87</v>
      </c>
      <c r="D38" s="1">
        <v>172.89699999999999</v>
      </c>
      <c r="E38" s="1">
        <v>160.262</v>
      </c>
      <c r="F38" s="1">
        <v>71.301000000000002</v>
      </c>
      <c r="G38" s="6">
        <v>1</v>
      </c>
      <c r="H38" s="1">
        <v>60</v>
      </c>
      <c r="I38" s="1" t="s">
        <v>32</v>
      </c>
      <c r="J38" s="1">
        <v>168.1</v>
      </c>
      <c r="K38" s="1">
        <f t="shared" si="15"/>
        <v>-7.8379999999999939</v>
      </c>
      <c r="L38" s="1">
        <f t="shared" si="2"/>
        <v>160.262</v>
      </c>
      <c r="M38" s="1"/>
      <c r="N38" s="1">
        <v>220</v>
      </c>
      <c r="O38" s="1">
        <f t="shared" si="3"/>
        <v>32.052399999999999</v>
      </c>
      <c r="P38" s="5">
        <f t="shared" si="14"/>
        <v>125.38019999999999</v>
      </c>
      <c r="Q38" s="5">
        <v>250</v>
      </c>
      <c r="R38" s="5">
        <f t="shared" si="12"/>
        <v>150</v>
      </c>
      <c r="S38" s="5">
        <v>100</v>
      </c>
      <c r="T38" s="5">
        <v>300</v>
      </c>
      <c r="U38" s="1"/>
      <c r="V38" s="1">
        <f t="shared" si="13"/>
        <v>16.888002146485128</v>
      </c>
      <c r="W38" s="1">
        <f t="shared" si="6"/>
        <v>9.088274200995869</v>
      </c>
      <c r="X38" s="1">
        <v>37.472000000000001</v>
      </c>
      <c r="Y38" s="1">
        <v>32.946800000000003</v>
      </c>
      <c r="Z38" s="1">
        <v>22.488</v>
      </c>
      <c r="AA38" s="1">
        <v>24.936199999999999</v>
      </c>
      <c r="AB38" s="1">
        <v>13.147600000000001</v>
      </c>
      <c r="AC38" s="1"/>
      <c r="AD38" s="1">
        <f t="shared" si="7"/>
        <v>150</v>
      </c>
      <c r="AE38" s="1">
        <f t="shared" si="8"/>
        <v>100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69</v>
      </c>
      <c r="B39" s="1" t="s">
        <v>31</v>
      </c>
      <c r="C39" s="1"/>
      <c r="D39" s="1"/>
      <c r="E39" s="1"/>
      <c r="F39" s="1"/>
      <c r="G39" s="6">
        <v>0.09</v>
      </c>
      <c r="H39" s="1">
        <v>45</v>
      </c>
      <c r="I39" s="1" t="s">
        <v>32</v>
      </c>
      <c r="J39" s="1"/>
      <c r="K39" s="1">
        <f t="shared" si="15"/>
        <v>0</v>
      </c>
      <c r="L39" s="1">
        <f t="shared" si="2"/>
        <v>0</v>
      </c>
      <c r="M39" s="1"/>
      <c r="N39" s="1">
        <v>150</v>
      </c>
      <c r="O39" s="1">
        <f t="shared" si="3"/>
        <v>0</v>
      </c>
      <c r="P39" s="5"/>
      <c r="Q39" s="5">
        <v>80</v>
      </c>
      <c r="R39" s="5">
        <f t="shared" si="12"/>
        <v>0</v>
      </c>
      <c r="S39" s="5">
        <v>80</v>
      </c>
      <c r="T39" s="5">
        <v>150</v>
      </c>
      <c r="U39" s="1"/>
      <c r="V39" s="1" t="e">
        <f t="shared" si="13"/>
        <v>#DIV/0!</v>
      </c>
      <c r="W39" s="1" t="e">
        <f t="shared" si="6"/>
        <v>#DIV/0!</v>
      </c>
      <c r="X39" s="1">
        <v>0</v>
      </c>
      <c r="Y39" s="1">
        <v>18.399999999999999</v>
      </c>
      <c r="Z39" s="1">
        <v>29.2</v>
      </c>
      <c r="AA39" s="1">
        <v>26.4</v>
      </c>
      <c r="AB39" s="1">
        <v>19.399999999999999</v>
      </c>
      <c r="AC39" s="1"/>
      <c r="AD39" s="1">
        <f t="shared" si="7"/>
        <v>0</v>
      </c>
      <c r="AE39" s="1">
        <f t="shared" si="8"/>
        <v>7.1999999999999993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70</v>
      </c>
      <c r="B40" s="1" t="s">
        <v>31</v>
      </c>
      <c r="C40" s="1">
        <v>289</v>
      </c>
      <c r="D40" s="1">
        <v>282</v>
      </c>
      <c r="E40" s="1">
        <v>475</v>
      </c>
      <c r="F40" s="1">
        <v>2</v>
      </c>
      <c r="G40" s="6">
        <v>0.3</v>
      </c>
      <c r="H40" s="1">
        <v>45</v>
      </c>
      <c r="I40" s="1" t="s">
        <v>32</v>
      </c>
      <c r="J40" s="1">
        <v>547</v>
      </c>
      <c r="K40" s="1">
        <f t="shared" si="15"/>
        <v>-72</v>
      </c>
      <c r="L40" s="1">
        <f t="shared" si="2"/>
        <v>475</v>
      </c>
      <c r="M40" s="1"/>
      <c r="N40" s="1">
        <v>760</v>
      </c>
      <c r="O40" s="1">
        <f t="shared" si="3"/>
        <v>95</v>
      </c>
      <c r="P40" s="5">
        <f t="shared" si="14"/>
        <v>473</v>
      </c>
      <c r="Q40" s="5">
        <v>560</v>
      </c>
      <c r="R40" s="5">
        <f t="shared" si="12"/>
        <v>310</v>
      </c>
      <c r="S40" s="5">
        <v>250</v>
      </c>
      <c r="T40" s="5"/>
      <c r="U40" s="1"/>
      <c r="V40" s="1">
        <f t="shared" si="13"/>
        <v>13.91578947368421</v>
      </c>
      <c r="W40" s="1">
        <f t="shared" si="6"/>
        <v>8.0210526315789465</v>
      </c>
      <c r="X40" s="1">
        <v>95.6</v>
      </c>
      <c r="Y40" s="1">
        <v>74</v>
      </c>
      <c r="Z40" s="1">
        <v>81.599999999999994</v>
      </c>
      <c r="AA40" s="1">
        <v>87</v>
      </c>
      <c r="AB40" s="1">
        <v>98.4</v>
      </c>
      <c r="AC40" s="1"/>
      <c r="AD40" s="1">
        <f t="shared" si="7"/>
        <v>93</v>
      </c>
      <c r="AE40" s="1">
        <f t="shared" si="8"/>
        <v>75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71</v>
      </c>
      <c r="B41" s="1" t="s">
        <v>31</v>
      </c>
      <c r="C41" s="1">
        <v>208</v>
      </c>
      <c r="D41" s="1"/>
      <c r="E41" s="1">
        <v>134</v>
      </c>
      <c r="F41" s="1"/>
      <c r="G41" s="6">
        <v>0.27</v>
      </c>
      <c r="H41" s="1">
        <v>45</v>
      </c>
      <c r="I41" s="1" t="s">
        <v>32</v>
      </c>
      <c r="J41" s="1">
        <v>182</v>
      </c>
      <c r="K41" s="1">
        <f t="shared" si="15"/>
        <v>-48</v>
      </c>
      <c r="L41" s="1">
        <f t="shared" si="2"/>
        <v>134</v>
      </c>
      <c r="M41" s="1"/>
      <c r="N41" s="1">
        <v>566</v>
      </c>
      <c r="O41" s="1">
        <f t="shared" si="3"/>
        <v>26.8</v>
      </c>
      <c r="P41" s="5"/>
      <c r="Q41" s="5">
        <v>150</v>
      </c>
      <c r="R41" s="5">
        <f t="shared" si="12"/>
        <v>70</v>
      </c>
      <c r="S41" s="5">
        <v>80</v>
      </c>
      <c r="T41" s="5">
        <v>600</v>
      </c>
      <c r="U41" s="1"/>
      <c r="V41" s="1">
        <f t="shared" si="13"/>
        <v>26.71641791044776</v>
      </c>
      <c r="W41" s="1">
        <f t="shared" si="6"/>
        <v>21.119402985074625</v>
      </c>
      <c r="X41" s="1">
        <v>64.2</v>
      </c>
      <c r="Y41" s="1">
        <v>45.8</v>
      </c>
      <c r="Z41" s="1">
        <v>39.4</v>
      </c>
      <c r="AA41" s="1">
        <v>42.2</v>
      </c>
      <c r="AB41" s="1">
        <v>68.599999999999994</v>
      </c>
      <c r="AC41" s="1"/>
      <c r="AD41" s="1">
        <f t="shared" si="7"/>
        <v>18.900000000000002</v>
      </c>
      <c r="AE41" s="1">
        <f t="shared" si="8"/>
        <v>21.6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9" t="s">
        <v>72</v>
      </c>
      <c r="B42" s="1" t="s">
        <v>34</v>
      </c>
      <c r="C42" s="1"/>
      <c r="D42" s="1">
        <v>317.83300000000003</v>
      </c>
      <c r="E42" s="1">
        <v>225.386</v>
      </c>
      <c r="F42" s="1">
        <v>92.447000000000003</v>
      </c>
      <c r="G42" s="6">
        <v>1</v>
      </c>
      <c r="H42" s="1">
        <v>45</v>
      </c>
      <c r="I42" s="1" t="s">
        <v>32</v>
      </c>
      <c r="J42" s="1">
        <v>232</v>
      </c>
      <c r="K42" s="1">
        <f t="shared" si="15"/>
        <v>-6.6140000000000043</v>
      </c>
      <c r="L42" s="1">
        <f t="shared" si="2"/>
        <v>225.386</v>
      </c>
      <c r="M42" s="1"/>
      <c r="N42" s="1">
        <v>1200</v>
      </c>
      <c r="O42" s="1">
        <f t="shared" si="3"/>
        <v>45.077199999999998</v>
      </c>
      <c r="P42" s="5"/>
      <c r="Q42" s="5">
        <v>600</v>
      </c>
      <c r="R42" s="5">
        <f t="shared" si="12"/>
        <v>300</v>
      </c>
      <c r="S42" s="5">
        <v>300</v>
      </c>
      <c r="T42" s="5">
        <v>600</v>
      </c>
      <c r="U42" s="1" t="s">
        <v>143</v>
      </c>
      <c r="V42" s="1">
        <f t="shared" si="13"/>
        <v>41.982354715909601</v>
      </c>
      <c r="W42" s="1">
        <f t="shared" si="6"/>
        <v>28.67185628211158</v>
      </c>
      <c r="X42" s="1">
        <v>40.011399999999988</v>
      </c>
      <c r="Y42" s="1">
        <v>33.550400000000003</v>
      </c>
      <c r="Z42" s="1">
        <v>29.411000000000001</v>
      </c>
      <c r="AA42" s="1">
        <v>35.4452</v>
      </c>
      <c r="AB42" s="1">
        <v>16.166</v>
      </c>
      <c r="AC42" s="1"/>
      <c r="AD42" s="1">
        <f t="shared" si="7"/>
        <v>300</v>
      </c>
      <c r="AE42" s="1">
        <f t="shared" si="8"/>
        <v>300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73</v>
      </c>
      <c r="B43" s="1" t="s">
        <v>34</v>
      </c>
      <c r="C43" s="1">
        <v>279</v>
      </c>
      <c r="D43" s="1">
        <v>70.995000000000005</v>
      </c>
      <c r="E43" s="1">
        <v>186.38</v>
      </c>
      <c r="F43" s="1">
        <v>113.76</v>
      </c>
      <c r="G43" s="6">
        <v>1</v>
      </c>
      <c r="H43" s="1">
        <v>45</v>
      </c>
      <c r="I43" s="1" t="s">
        <v>32</v>
      </c>
      <c r="J43" s="1">
        <v>185</v>
      </c>
      <c r="K43" s="1">
        <f t="shared" si="15"/>
        <v>1.3799999999999955</v>
      </c>
      <c r="L43" s="1">
        <f t="shared" si="2"/>
        <v>186.38</v>
      </c>
      <c r="M43" s="1"/>
      <c r="N43" s="1">
        <v>200</v>
      </c>
      <c r="O43" s="1">
        <f t="shared" si="3"/>
        <v>37.275999999999996</v>
      </c>
      <c r="P43" s="5">
        <f t="shared" si="14"/>
        <v>170.82799999999997</v>
      </c>
      <c r="Q43" s="5">
        <v>210</v>
      </c>
      <c r="R43" s="5">
        <f t="shared" si="12"/>
        <v>110</v>
      </c>
      <c r="S43" s="5">
        <v>100</v>
      </c>
      <c r="T43" s="5"/>
      <c r="U43" s="1"/>
      <c r="V43" s="1">
        <f t="shared" si="13"/>
        <v>14.050863826590836</v>
      </c>
      <c r="W43" s="1">
        <f t="shared" si="6"/>
        <v>8.4172121472260972</v>
      </c>
      <c r="X43" s="1">
        <v>39.014800000000001</v>
      </c>
      <c r="Y43" s="1">
        <v>32.22</v>
      </c>
      <c r="Z43" s="1">
        <v>37.953600000000002</v>
      </c>
      <c r="AA43" s="1">
        <v>35.356400000000001</v>
      </c>
      <c r="AB43" s="1">
        <v>26.4572</v>
      </c>
      <c r="AC43" s="1"/>
      <c r="AD43" s="1">
        <f t="shared" si="7"/>
        <v>110</v>
      </c>
      <c r="AE43" s="1">
        <f t="shared" si="8"/>
        <v>100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2" t="s">
        <v>74</v>
      </c>
      <c r="B44" s="12" t="s">
        <v>31</v>
      </c>
      <c r="C44" s="12"/>
      <c r="D44" s="12">
        <v>1000</v>
      </c>
      <c r="E44" s="12">
        <v>36</v>
      </c>
      <c r="F44" s="12">
        <v>964</v>
      </c>
      <c r="G44" s="13">
        <v>0</v>
      </c>
      <c r="H44" s="12">
        <v>60</v>
      </c>
      <c r="I44" s="12" t="s">
        <v>42</v>
      </c>
      <c r="J44" s="12">
        <v>36</v>
      </c>
      <c r="K44" s="12">
        <f t="shared" si="15"/>
        <v>0</v>
      </c>
      <c r="L44" s="12">
        <f t="shared" si="2"/>
        <v>36</v>
      </c>
      <c r="M44" s="12"/>
      <c r="N44" s="12"/>
      <c r="O44" s="12">
        <f t="shared" si="3"/>
        <v>7.2</v>
      </c>
      <c r="P44" s="14"/>
      <c r="Q44" s="14"/>
      <c r="R44" s="14"/>
      <c r="S44" s="14"/>
      <c r="T44" s="14"/>
      <c r="U44" s="12"/>
      <c r="V44" s="12">
        <f t="shared" si="11"/>
        <v>133.88888888888889</v>
      </c>
      <c r="W44" s="12">
        <f t="shared" si="6"/>
        <v>133.88888888888889</v>
      </c>
      <c r="X44" s="12">
        <v>0</v>
      </c>
      <c r="Y44" s="12">
        <v>3.0000000000000001E-3</v>
      </c>
      <c r="Z44" s="12">
        <v>0</v>
      </c>
      <c r="AA44" s="12">
        <v>0</v>
      </c>
      <c r="AB44" s="12">
        <v>0</v>
      </c>
      <c r="AC44" s="12"/>
      <c r="AD44" s="12">
        <f t="shared" si="7"/>
        <v>0</v>
      </c>
      <c r="AE44" s="12">
        <f t="shared" si="8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75</v>
      </c>
      <c r="B45" s="1" t="s">
        <v>31</v>
      </c>
      <c r="C45" s="1">
        <v>128</v>
      </c>
      <c r="D45" s="1">
        <v>632</v>
      </c>
      <c r="E45" s="1">
        <v>357</v>
      </c>
      <c r="F45" s="1">
        <v>294</v>
      </c>
      <c r="G45" s="6">
        <v>0.4</v>
      </c>
      <c r="H45" s="1">
        <v>60</v>
      </c>
      <c r="I45" s="1" t="s">
        <v>32</v>
      </c>
      <c r="J45" s="1">
        <v>411</v>
      </c>
      <c r="K45" s="1">
        <f t="shared" si="15"/>
        <v>-54</v>
      </c>
      <c r="L45" s="1">
        <f t="shared" si="2"/>
        <v>325</v>
      </c>
      <c r="M45" s="1">
        <v>32</v>
      </c>
      <c r="N45" s="1">
        <v>500</v>
      </c>
      <c r="O45" s="1">
        <f t="shared" si="3"/>
        <v>65</v>
      </c>
      <c r="P45" s="5">
        <f>13*O45-N45-F45</f>
        <v>51</v>
      </c>
      <c r="Q45" s="5">
        <v>350</v>
      </c>
      <c r="R45" s="5">
        <f>ROUND(Q45,0)-S45</f>
        <v>200</v>
      </c>
      <c r="S45" s="5">
        <v>150</v>
      </c>
      <c r="T45" s="5">
        <v>500</v>
      </c>
      <c r="U45" s="1"/>
      <c r="V45" s="1">
        <f>(F45+N45+Q45)/O45</f>
        <v>17.600000000000001</v>
      </c>
      <c r="W45" s="1">
        <f t="shared" si="6"/>
        <v>12.215384615384615</v>
      </c>
      <c r="X45" s="1">
        <v>76</v>
      </c>
      <c r="Y45" s="1">
        <v>77.2</v>
      </c>
      <c r="Z45" s="1">
        <v>61</v>
      </c>
      <c r="AA45" s="1">
        <v>74.599999999999994</v>
      </c>
      <c r="AB45" s="1">
        <v>24.6</v>
      </c>
      <c r="AC45" s="1"/>
      <c r="AD45" s="1">
        <f t="shared" si="7"/>
        <v>80</v>
      </c>
      <c r="AE45" s="1">
        <f t="shared" si="8"/>
        <v>60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2" t="s">
        <v>76</v>
      </c>
      <c r="B46" s="12" t="s">
        <v>31</v>
      </c>
      <c r="C46" s="12"/>
      <c r="D46" s="12">
        <v>1000</v>
      </c>
      <c r="E46" s="12">
        <v>36</v>
      </c>
      <c r="F46" s="12">
        <v>964</v>
      </c>
      <c r="G46" s="13">
        <v>0</v>
      </c>
      <c r="H46" s="12">
        <v>60</v>
      </c>
      <c r="I46" s="12" t="s">
        <v>42</v>
      </c>
      <c r="J46" s="12">
        <v>44</v>
      </c>
      <c r="K46" s="12">
        <f t="shared" si="15"/>
        <v>-8</v>
      </c>
      <c r="L46" s="12">
        <f t="shared" si="2"/>
        <v>36</v>
      </c>
      <c r="M46" s="12"/>
      <c r="N46" s="12"/>
      <c r="O46" s="12">
        <f t="shared" si="3"/>
        <v>7.2</v>
      </c>
      <c r="P46" s="14"/>
      <c r="Q46" s="14"/>
      <c r="R46" s="14"/>
      <c r="S46" s="14"/>
      <c r="T46" s="14"/>
      <c r="U46" s="12"/>
      <c r="V46" s="12">
        <f t="shared" si="11"/>
        <v>133.88888888888889</v>
      </c>
      <c r="W46" s="12">
        <f t="shared" si="6"/>
        <v>133.88888888888889</v>
      </c>
      <c r="X46" s="12">
        <v>0</v>
      </c>
      <c r="Y46" s="12">
        <v>3.0000000000000001E-3</v>
      </c>
      <c r="Z46" s="12">
        <v>0</v>
      </c>
      <c r="AA46" s="12">
        <v>0</v>
      </c>
      <c r="AB46" s="12">
        <v>0</v>
      </c>
      <c r="AC46" s="12"/>
      <c r="AD46" s="12">
        <f t="shared" si="7"/>
        <v>0</v>
      </c>
      <c r="AE46" s="12">
        <f t="shared" si="8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77</v>
      </c>
      <c r="B47" s="1" t="s">
        <v>31</v>
      </c>
      <c r="C47" s="1">
        <v>52</v>
      </c>
      <c r="D47" s="1">
        <v>400</v>
      </c>
      <c r="E47" s="1">
        <v>224</v>
      </c>
      <c r="F47" s="1">
        <v>176</v>
      </c>
      <c r="G47" s="6">
        <v>0.4</v>
      </c>
      <c r="H47" s="1">
        <v>60</v>
      </c>
      <c r="I47" s="1" t="s">
        <v>32</v>
      </c>
      <c r="J47" s="1">
        <v>253</v>
      </c>
      <c r="K47" s="1">
        <f t="shared" si="15"/>
        <v>-29</v>
      </c>
      <c r="L47" s="1">
        <f t="shared" si="2"/>
        <v>224</v>
      </c>
      <c r="M47" s="1"/>
      <c r="N47" s="1">
        <v>600</v>
      </c>
      <c r="O47" s="1">
        <f t="shared" si="3"/>
        <v>44.8</v>
      </c>
      <c r="P47" s="5"/>
      <c r="Q47" s="5">
        <v>150</v>
      </c>
      <c r="R47" s="5">
        <f t="shared" ref="R47:R56" si="16">ROUND(Q47,0)-S47</f>
        <v>100</v>
      </c>
      <c r="S47" s="5">
        <v>50</v>
      </c>
      <c r="T47" s="5">
        <v>600</v>
      </c>
      <c r="U47" s="1"/>
      <c r="V47" s="1">
        <f t="shared" ref="V47:V56" si="17">(F47+N47+Q47)/O47</f>
        <v>20.669642857142858</v>
      </c>
      <c r="W47" s="1">
        <f t="shared" si="6"/>
        <v>17.321428571428573</v>
      </c>
      <c r="X47" s="1">
        <v>66.8</v>
      </c>
      <c r="Y47" s="1">
        <v>57.2</v>
      </c>
      <c r="Z47" s="1">
        <v>43.4</v>
      </c>
      <c r="AA47" s="1">
        <v>60.2</v>
      </c>
      <c r="AB47" s="1">
        <v>49.8</v>
      </c>
      <c r="AC47" s="1"/>
      <c r="AD47" s="1">
        <f t="shared" si="7"/>
        <v>40</v>
      </c>
      <c r="AE47" s="1">
        <f t="shared" si="8"/>
        <v>20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78</v>
      </c>
      <c r="B48" s="1" t="s">
        <v>31</v>
      </c>
      <c r="C48" s="1">
        <v>27</v>
      </c>
      <c r="D48" s="1">
        <v>712</v>
      </c>
      <c r="E48" s="1">
        <v>273</v>
      </c>
      <c r="F48" s="1">
        <v>439</v>
      </c>
      <c r="G48" s="6">
        <v>0.4</v>
      </c>
      <c r="H48" s="1">
        <v>60</v>
      </c>
      <c r="I48" s="1" t="s">
        <v>32</v>
      </c>
      <c r="J48" s="1">
        <v>286</v>
      </c>
      <c r="K48" s="1">
        <f t="shared" si="15"/>
        <v>-13</v>
      </c>
      <c r="L48" s="1">
        <f t="shared" si="2"/>
        <v>273</v>
      </c>
      <c r="M48" s="1"/>
      <c r="N48" s="1">
        <v>200</v>
      </c>
      <c r="O48" s="1">
        <f t="shared" si="3"/>
        <v>54.6</v>
      </c>
      <c r="P48" s="5">
        <f t="shared" ref="P48:P54" si="18">13*O48-N48-F48</f>
        <v>70.800000000000068</v>
      </c>
      <c r="Q48" s="5">
        <v>400</v>
      </c>
      <c r="R48" s="5">
        <f t="shared" si="16"/>
        <v>200</v>
      </c>
      <c r="S48" s="5">
        <v>200</v>
      </c>
      <c r="T48" s="5">
        <v>400</v>
      </c>
      <c r="U48" s="1"/>
      <c r="V48" s="1">
        <f t="shared" si="17"/>
        <v>19.029304029304029</v>
      </c>
      <c r="W48" s="1">
        <f t="shared" si="6"/>
        <v>11.703296703296703</v>
      </c>
      <c r="X48" s="1">
        <v>57</v>
      </c>
      <c r="Y48" s="1">
        <v>77.400000000000006</v>
      </c>
      <c r="Z48" s="1">
        <v>64.599999999999994</v>
      </c>
      <c r="AA48" s="1">
        <v>57.8</v>
      </c>
      <c r="AB48" s="1">
        <v>72.2</v>
      </c>
      <c r="AC48" s="1"/>
      <c r="AD48" s="1">
        <f t="shared" si="7"/>
        <v>80</v>
      </c>
      <c r="AE48" s="1">
        <f t="shared" si="8"/>
        <v>80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79</v>
      </c>
      <c r="B49" s="1" t="s">
        <v>31</v>
      </c>
      <c r="C49" s="1"/>
      <c r="D49" s="1"/>
      <c r="E49" s="1"/>
      <c r="F49" s="1"/>
      <c r="G49" s="6">
        <v>0.1</v>
      </c>
      <c r="H49" s="1">
        <v>45</v>
      </c>
      <c r="I49" s="1" t="s">
        <v>32</v>
      </c>
      <c r="J49" s="1"/>
      <c r="K49" s="1">
        <f t="shared" si="15"/>
        <v>0</v>
      </c>
      <c r="L49" s="1">
        <f t="shared" si="2"/>
        <v>0</v>
      </c>
      <c r="M49" s="1"/>
      <c r="N49" s="1">
        <v>180</v>
      </c>
      <c r="O49" s="1">
        <f t="shared" si="3"/>
        <v>0</v>
      </c>
      <c r="P49" s="5"/>
      <c r="Q49" s="5">
        <v>80</v>
      </c>
      <c r="R49" s="5">
        <f t="shared" si="16"/>
        <v>0</v>
      </c>
      <c r="S49" s="5">
        <v>80</v>
      </c>
      <c r="T49" s="5">
        <v>200</v>
      </c>
      <c r="U49" s="1"/>
      <c r="V49" s="1" t="e">
        <f t="shared" si="17"/>
        <v>#DIV/0!</v>
      </c>
      <c r="W49" s="1" t="e">
        <f t="shared" si="6"/>
        <v>#DIV/0!</v>
      </c>
      <c r="X49" s="1">
        <v>0.2</v>
      </c>
      <c r="Y49" s="1">
        <v>11.4</v>
      </c>
      <c r="Z49" s="1">
        <v>0</v>
      </c>
      <c r="AA49" s="1">
        <v>0</v>
      </c>
      <c r="AB49" s="1">
        <v>0</v>
      </c>
      <c r="AC49" s="1"/>
      <c r="AD49" s="1">
        <f t="shared" si="7"/>
        <v>0</v>
      </c>
      <c r="AE49" s="1">
        <f t="shared" si="8"/>
        <v>8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80</v>
      </c>
      <c r="B50" s="1" t="s">
        <v>31</v>
      </c>
      <c r="C50" s="1"/>
      <c r="D50" s="1">
        <v>98</v>
      </c>
      <c r="E50" s="1">
        <v>60</v>
      </c>
      <c r="F50" s="1">
        <v>38</v>
      </c>
      <c r="G50" s="6">
        <v>0.1</v>
      </c>
      <c r="H50" s="1">
        <v>60</v>
      </c>
      <c r="I50" s="1" t="s">
        <v>32</v>
      </c>
      <c r="J50" s="1">
        <v>56</v>
      </c>
      <c r="K50" s="1">
        <f t="shared" si="15"/>
        <v>4</v>
      </c>
      <c r="L50" s="1">
        <f t="shared" si="2"/>
        <v>60</v>
      </c>
      <c r="M50" s="1"/>
      <c r="N50" s="1">
        <v>70</v>
      </c>
      <c r="O50" s="1">
        <f t="shared" si="3"/>
        <v>12</v>
      </c>
      <c r="P50" s="5">
        <f t="shared" si="18"/>
        <v>48</v>
      </c>
      <c r="Q50" s="5">
        <v>60</v>
      </c>
      <c r="R50" s="5">
        <f t="shared" si="16"/>
        <v>60</v>
      </c>
      <c r="S50" s="5"/>
      <c r="T50" s="5"/>
      <c r="U50" s="1"/>
      <c r="V50" s="1">
        <f t="shared" si="17"/>
        <v>14</v>
      </c>
      <c r="W50" s="1">
        <f t="shared" si="6"/>
        <v>9</v>
      </c>
      <c r="X50" s="1">
        <v>12</v>
      </c>
      <c r="Y50" s="1">
        <v>13.2</v>
      </c>
      <c r="Z50" s="1">
        <v>0</v>
      </c>
      <c r="AA50" s="1">
        <v>22</v>
      </c>
      <c r="AB50" s="1">
        <v>0</v>
      </c>
      <c r="AC50" s="1"/>
      <c r="AD50" s="1">
        <f t="shared" si="7"/>
        <v>6</v>
      </c>
      <c r="AE50" s="1">
        <f t="shared" si="8"/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81</v>
      </c>
      <c r="B51" s="1" t="s">
        <v>31</v>
      </c>
      <c r="C51" s="1"/>
      <c r="D51" s="1"/>
      <c r="E51" s="1"/>
      <c r="F51" s="1"/>
      <c r="G51" s="6">
        <v>0.1</v>
      </c>
      <c r="H51" s="1">
        <v>60</v>
      </c>
      <c r="I51" s="1" t="s">
        <v>32</v>
      </c>
      <c r="J51" s="1"/>
      <c r="K51" s="1">
        <f t="shared" si="15"/>
        <v>0</v>
      </c>
      <c r="L51" s="1">
        <f t="shared" si="2"/>
        <v>0</v>
      </c>
      <c r="M51" s="1"/>
      <c r="N51" s="1">
        <v>50</v>
      </c>
      <c r="O51" s="1">
        <f t="shared" si="3"/>
        <v>0</v>
      </c>
      <c r="P51" s="5"/>
      <c r="Q51" s="5">
        <v>50</v>
      </c>
      <c r="R51" s="5">
        <f t="shared" si="16"/>
        <v>0</v>
      </c>
      <c r="S51" s="5">
        <v>50</v>
      </c>
      <c r="T51" s="5">
        <v>50</v>
      </c>
      <c r="U51" s="1"/>
      <c r="V51" s="1" t="e">
        <f t="shared" si="17"/>
        <v>#DIV/0!</v>
      </c>
      <c r="W51" s="1" t="e">
        <f t="shared" si="6"/>
        <v>#DIV/0!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/>
      <c r="AD51" s="1">
        <f t="shared" si="7"/>
        <v>0</v>
      </c>
      <c r="AE51" s="1">
        <f t="shared" si="8"/>
        <v>5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82</v>
      </c>
      <c r="B52" s="1" t="s">
        <v>31</v>
      </c>
      <c r="C52" s="1"/>
      <c r="D52" s="1"/>
      <c r="E52" s="1"/>
      <c r="F52" s="1"/>
      <c r="G52" s="6">
        <v>0.4</v>
      </c>
      <c r="H52" s="1">
        <v>45</v>
      </c>
      <c r="I52" s="1" t="s">
        <v>32</v>
      </c>
      <c r="J52" s="1"/>
      <c r="K52" s="1">
        <f t="shared" si="15"/>
        <v>0</v>
      </c>
      <c r="L52" s="1">
        <f t="shared" si="2"/>
        <v>0</v>
      </c>
      <c r="M52" s="1"/>
      <c r="N52" s="1">
        <v>120</v>
      </c>
      <c r="O52" s="1">
        <f t="shared" si="3"/>
        <v>0</v>
      </c>
      <c r="P52" s="5"/>
      <c r="Q52" s="5">
        <v>80</v>
      </c>
      <c r="R52" s="5">
        <f t="shared" si="16"/>
        <v>0</v>
      </c>
      <c r="S52" s="5">
        <v>80</v>
      </c>
      <c r="T52" s="5">
        <v>400</v>
      </c>
      <c r="U52" s="1"/>
      <c r="V52" s="1" t="e">
        <f t="shared" si="17"/>
        <v>#DIV/0!</v>
      </c>
      <c r="W52" s="1" t="e">
        <f t="shared" si="6"/>
        <v>#DIV/0!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/>
      <c r="AD52" s="1">
        <f t="shared" si="7"/>
        <v>0</v>
      </c>
      <c r="AE52" s="1">
        <f t="shared" si="8"/>
        <v>32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83</v>
      </c>
      <c r="B53" s="1" t="s">
        <v>34</v>
      </c>
      <c r="C53" s="1">
        <v>334.4</v>
      </c>
      <c r="D53" s="1">
        <v>112.43899999999999</v>
      </c>
      <c r="E53" s="1">
        <v>225.46700000000001</v>
      </c>
      <c r="F53" s="1">
        <v>176.14400000000001</v>
      </c>
      <c r="G53" s="6">
        <v>1</v>
      </c>
      <c r="H53" s="1">
        <v>60</v>
      </c>
      <c r="I53" s="1" t="s">
        <v>32</v>
      </c>
      <c r="J53" s="1">
        <v>213.7</v>
      </c>
      <c r="K53" s="1">
        <f t="shared" si="15"/>
        <v>11.767000000000024</v>
      </c>
      <c r="L53" s="1">
        <f t="shared" si="2"/>
        <v>225.46700000000001</v>
      </c>
      <c r="M53" s="1"/>
      <c r="N53" s="1">
        <v>250</v>
      </c>
      <c r="O53" s="1">
        <f t="shared" si="3"/>
        <v>45.093400000000003</v>
      </c>
      <c r="P53" s="5">
        <f t="shared" si="18"/>
        <v>160.0702</v>
      </c>
      <c r="Q53" s="5">
        <v>250</v>
      </c>
      <c r="R53" s="5">
        <f t="shared" si="16"/>
        <v>150</v>
      </c>
      <c r="S53" s="5">
        <v>100</v>
      </c>
      <c r="T53" s="5">
        <v>250</v>
      </c>
      <c r="U53" s="1"/>
      <c r="V53" s="1">
        <f t="shared" si="17"/>
        <v>14.994300718065171</v>
      </c>
      <c r="W53" s="1">
        <f t="shared" si="6"/>
        <v>9.4502521433291786</v>
      </c>
      <c r="X53" s="1">
        <v>41.5976</v>
      </c>
      <c r="Y53" s="1">
        <v>40.345599999999997</v>
      </c>
      <c r="Z53" s="1">
        <v>48.539400000000001</v>
      </c>
      <c r="AA53" s="1">
        <v>23.817599999999999</v>
      </c>
      <c r="AB53" s="1">
        <v>41.784399999999998</v>
      </c>
      <c r="AC53" s="1"/>
      <c r="AD53" s="1">
        <f t="shared" si="7"/>
        <v>150</v>
      </c>
      <c r="AE53" s="1">
        <f t="shared" si="8"/>
        <v>100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84</v>
      </c>
      <c r="B54" s="1" t="s">
        <v>34</v>
      </c>
      <c r="C54" s="1">
        <v>197.54300000000001</v>
      </c>
      <c r="D54" s="1">
        <v>255.87200000000001</v>
      </c>
      <c r="E54" s="1">
        <v>262.34399999999999</v>
      </c>
      <c r="F54" s="1">
        <v>133.17400000000001</v>
      </c>
      <c r="G54" s="6">
        <v>1</v>
      </c>
      <c r="H54" s="1">
        <v>45</v>
      </c>
      <c r="I54" s="1" t="s">
        <v>32</v>
      </c>
      <c r="J54" s="1">
        <v>262</v>
      </c>
      <c r="K54" s="1">
        <f t="shared" si="15"/>
        <v>0.34399999999999409</v>
      </c>
      <c r="L54" s="1">
        <f t="shared" si="2"/>
        <v>262.34399999999999</v>
      </c>
      <c r="M54" s="1"/>
      <c r="N54" s="1">
        <v>280</v>
      </c>
      <c r="O54" s="1">
        <f t="shared" si="3"/>
        <v>52.468800000000002</v>
      </c>
      <c r="P54" s="5">
        <f t="shared" si="18"/>
        <v>268.92040000000009</v>
      </c>
      <c r="Q54" s="5">
        <v>310</v>
      </c>
      <c r="R54" s="5">
        <f t="shared" si="16"/>
        <v>210</v>
      </c>
      <c r="S54" s="5">
        <v>100</v>
      </c>
      <c r="T54" s="5"/>
      <c r="U54" s="1"/>
      <c r="V54" s="1">
        <f t="shared" si="17"/>
        <v>13.782933857835513</v>
      </c>
      <c r="W54" s="1">
        <f t="shared" si="6"/>
        <v>7.8746607507699808</v>
      </c>
      <c r="X54" s="1">
        <v>46.619</v>
      </c>
      <c r="Y54" s="1">
        <v>48.416800000000002</v>
      </c>
      <c r="Z54" s="1">
        <v>46.828600000000002</v>
      </c>
      <c r="AA54" s="1">
        <v>46.868000000000002</v>
      </c>
      <c r="AB54" s="1">
        <v>54.933599999999998</v>
      </c>
      <c r="AC54" s="1"/>
      <c r="AD54" s="1">
        <f t="shared" si="7"/>
        <v>210</v>
      </c>
      <c r="AE54" s="1">
        <f t="shared" si="8"/>
        <v>100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85</v>
      </c>
      <c r="B55" s="1" t="s">
        <v>34</v>
      </c>
      <c r="C55" s="1"/>
      <c r="D55" s="1"/>
      <c r="E55" s="1"/>
      <c r="F55" s="1"/>
      <c r="G55" s="6">
        <v>1</v>
      </c>
      <c r="H55" s="1">
        <v>45</v>
      </c>
      <c r="I55" s="1" t="s">
        <v>32</v>
      </c>
      <c r="J55" s="1"/>
      <c r="K55" s="1">
        <f t="shared" si="15"/>
        <v>0</v>
      </c>
      <c r="L55" s="1">
        <f t="shared" si="2"/>
        <v>0</v>
      </c>
      <c r="M55" s="1"/>
      <c r="N55" s="1">
        <v>150</v>
      </c>
      <c r="O55" s="1">
        <f t="shared" si="3"/>
        <v>0</v>
      </c>
      <c r="P55" s="5"/>
      <c r="Q55" s="5">
        <v>80</v>
      </c>
      <c r="R55" s="5">
        <f t="shared" si="16"/>
        <v>0</v>
      </c>
      <c r="S55" s="5">
        <v>80</v>
      </c>
      <c r="T55" s="5">
        <v>300</v>
      </c>
      <c r="U55" s="1"/>
      <c r="V55" s="1" t="e">
        <f t="shared" si="17"/>
        <v>#DIV/0!</v>
      </c>
      <c r="W55" s="1" t="e">
        <f t="shared" si="6"/>
        <v>#DIV/0!</v>
      </c>
      <c r="X55" s="1">
        <v>0</v>
      </c>
      <c r="Y55" s="1">
        <v>10.3506</v>
      </c>
      <c r="Z55" s="1">
        <v>0</v>
      </c>
      <c r="AA55" s="1">
        <v>0</v>
      </c>
      <c r="AB55" s="1">
        <v>0</v>
      </c>
      <c r="AC55" s="1"/>
      <c r="AD55" s="1">
        <f t="shared" si="7"/>
        <v>0</v>
      </c>
      <c r="AE55" s="1">
        <f t="shared" si="8"/>
        <v>80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86</v>
      </c>
      <c r="B56" s="1" t="s">
        <v>31</v>
      </c>
      <c r="C56" s="1">
        <v>72</v>
      </c>
      <c r="D56" s="1">
        <v>90</v>
      </c>
      <c r="E56" s="1">
        <v>35</v>
      </c>
      <c r="F56" s="1">
        <v>107</v>
      </c>
      <c r="G56" s="6">
        <v>0.1</v>
      </c>
      <c r="H56" s="1">
        <v>60</v>
      </c>
      <c r="I56" s="1" t="s">
        <v>32</v>
      </c>
      <c r="J56" s="1">
        <v>35</v>
      </c>
      <c r="K56" s="1">
        <f t="shared" si="15"/>
        <v>0</v>
      </c>
      <c r="L56" s="1">
        <f t="shared" si="2"/>
        <v>35</v>
      </c>
      <c r="M56" s="1"/>
      <c r="N56" s="1">
        <v>40</v>
      </c>
      <c r="O56" s="1">
        <f t="shared" si="3"/>
        <v>7</v>
      </c>
      <c r="P56" s="5"/>
      <c r="Q56" s="5">
        <f t="shared" ref="Q56" si="19">P56</f>
        <v>0</v>
      </c>
      <c r="R56" s="5">
        <f t="shared" si="16"/>
        <v>0</v>
      </c>
      <c r="S56" s="5"/>
      <c r="T56" s="5">
        <v>40</v>
      </c>
      <c r="U56" s="1"/>
      <c r="V56" s="1">
        <f t="shared" si="17"/>
        <v>21</v>
      </c>
      <c r="W56" s="1">
        <f t="shared" si="6"/>
        <v>21</v>
      </c>
      <c r="X56" s="1">
        <v>11.6</v>
      </c>
      <c r="Y56" s="1">
        <v>23.4</v>
      </c>
      <c r="Z56" s="1">
        <v>16.2</v>
      </c>
      <c r="AA56" s="1">
        <v>13</v>
      </c>
      <c r="AB56" s="1">
        <v>2</v>
      </c>
      <c r="AC56" s="15" t="s">
        <v>44</v>
      </c>
      <c r="AD56" s="1">
        <f t="shared" si="7"/>
        <v>0</v>
      </c>
      <c r="AE56" s="1">
        <f t="shared" si="8"/>
        <v>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2" t="s">
        <v>87</v>
      </c>
      <c r="B57" s="12" t="s">
        <v>34</v>
      </c>
      <c r="C57" s="12">
        <v>55</v>
      </c>
      <c r="D57" s="12"/>
      <c r="E57" s="12">
        <v>28.379000000000001</v>
      </c>
      <c r="F57" s="12">
        <v>24.533000000000001</v>
      </c>
      <c r="G57" s="13">
        <v>0</v>
      </c>
      <c r="H57" s="12">
        <v>45</v>
      </c>
      <c r="I57" s="12" t="s">
        <v>42</v>
      </c>
      <c r="J57" s="12">
        <v>27</v>
      </c>
      <c r="K57" s="12">
        <f t="shared" si="15"/>
        <v>1.3790000000000013</v>
      </c>
      <c r="L57" s="12">
        <f t="shared" si="2"/>
        <v>28.379000000000001</v>
      </c>
      <c r="M57" s="12"/>
      <c r="N57" s="12"/>
      <c r="O57" s="12">
        <f t="shared" si="3"/>
        <v>5.6758000000000006</v>
      </c>
      <c r="P57" s="14"/>
      <c r="Q57" s="14"/>
      <c r="R57" s="14"/>
      <c r="S57" s="14"/>
      <c r="T57" s="14"/>
      <c r="U57" s="12"/>
      <c r="V57" s="12">
        <f t="shared" si="11"/>
        <v>4.3223862715388135</v>
      </c>
      <c r="W57" s="12">
        <f t="shared" si="6"/>
        <v>4.3223862715388135</v>
      </c>
      <c r="X57" s="12">
        <v>5.194</v>
      </c>
      <c r="Y57" s="12">
        <v>6.0432000000000006</v>
      </c>
      <c r="Z57" s="12">
        <v>5.2067999999999994</v>
      </c>
      <c r="AA57" s="12">
        <v>1.4676</v>
      </c>
      <c r="AB57" s="12">
        <v>1.0744</v>
      </c>
      <c r="AC57" s="12"/>
      <c r="AD57" s="12">
        <f t="shared" si="7"/>
        <v>0</v>
      </c>
      <c r="AE57" s="12">
        <f t="shared" si="8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88</v>
      </c>
      <c r="B58" s="1" t="s">
        <v>31</v>
      </c>
      <c r="C58" s="1"/>
      <c r="D58" s="1"/>
      <c r="E58" s="1">
        <v>-2</v>
      </c>
      <c r="F58" s="1"/>
      <c r="G58" s="6">
        <v>0.35</v>
      </c>
      <c r="H58" s="1">
        <v>45</v>
      </c>
      <c r="I58" s="1" t="s">
        <v>32</v>
      </c>
      <c r="J58" s="1"/>
      <c r="K58" s="1">
        <f t="shared" si="15"/>
        <v>-2</v>
      </c>
      <c r="L58" s="1">
        <f t="shared" si="2"/>
        <v>-2</v>
      </c>
      <c r="M58" s="1"/>
      <c r="N58" s="1">
        <v>250</v>
      </c>
      <c r="O58" s="1">
        <f t="shared" si="3"/>
        <v>-0.4</v>
      </c>
      <c r="P58" s="5"/>
      <c r="Q58" s="5">
        <v>150</v>
      </c>
      <c r="R58" s="5">
        <f t="shared" ref="R58:R72" si="20">ROUND(Q58,0)-S58</f>
        <v>0</v>
      </c>
      <c r="S58" s="5">
        <v>150</v>
      </c>
      <c r="T58" s="5">
        <v>350</v>
      </c>
      <c r="U58" s="1"/>
      <c r="V58" s="1">
        <f t="shared" ref="V58:V72" si="21">(F58+N58+Q58)/O58</f>
        <v>-1000</v>
      </c>
      <c r="W58" s="1">
        <f t="shared" si="6"/>
        <v>-625</v>
      </c>
      <c r="X58" s="1">
        <v>0</v>
      </c>
      <c r="Y58" s="1">
        <v>19.2</v>
      </c>
      <c r="Z58" s="1">
        <v>0</v>
      </c>
      <c r="AA58" s="1">
        <v>0</v>
      </c>
      <c r="AB58" s="1">
        <v>0</v>
      </c>
      <c r="AC58" s="1"/>
      <c r="AD58" s="1">
        <f t="shared" si="7"/>
        <v>0</v>
      </c>
      <c r="AE58" s="1">
        <f t="shared" si="8"/>
        <v>52.5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89</v>
      </c>
      <c r="B59" s="1" t="s">
        <v>34</v>
      </c>
      <c r="C59" s="1"/>
      <c r="D59" s="1"/>
      <c r="E59" s="1"/>
      <c r="F59" s="1"/>
      <c r="G59" s="6">
        <v>1</v>
      </c>
      <c r="H59" s="1">
        <v>45</v>
      </c>
      <c r="I59" s="1" t="s">
        <v>32</v>
      </c>
      <c r="J59" s="1"/>
      <c r="K59" s="1">
        <f t="shared" si="15"/>
        <v>0</v>
      </c>
      <c r="L59" s="1">
        <f t="shared" si="2"/>
        <v>0</v>
      </c>
      <c r="M59" s="1"/>
      <c r="N59" s="1">
        <v>160</v>
      </c>
      <c r="O59" s="1">
        <f t="shared" si="3"/>
        <v>0</v>
      </c>
      <c r="P59" s="5"/>
      <c r="Q59" s="5">
        <v>100</v>
      </c>
      <c r="R59" s="5">
        <f t="shared" si="20"/>
        <v>50</v>
      </c>
      <c r="S59" s="5">
        <v>50</v>
      </c>
      <c r="T59" s="5">
        <v>350</v>
      </c>
      <c r="U59" s="1"/>
      <c r="V59" s="1" t="e">
        <f t="shared" si="21"/>
        <v>#DIV/0!</v>
      </c>
      <c r="W59" s="1" t="e">
        <f t="shared" si="6"/>
        <v>#DIV/0!</v>
      </c>
      <c r="X59" s="1">
        <v>10.0098</v>
      </c>
      <c r="Y59" s="1">
        <v>10.8062</v>
      </c>
      <c r="Z59" s="1">
        <v>0</v>
      </c>
      <c r="AA59" s="1">
        <v>0</v>
      </c>
      <c r="AB59" s="1">
        <v>0</v>
      </c>
      <c r="AC59" s="1"/>
      <c r="AD59" s="1">
        <f t="shared" si="7"/>
        <v>50</v>
      </c>
      <c r="AE59" s="1">
        <f t="shared" si="8"/>
        <v>50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90</v>
      </c>
      <c r="B60" s="1" t="s">
        <v>34</v>
      </c>
      <c r="C60" s="1">
        <v>104.61</v>
      </c>
      <c r="D60" s="1">
        <v>211.05500000000001</v>
      </c>
      <c r="E60" s="1">
        <v>254.95400000000001</v>
      </c>
      <c r="F60" s="1">
        <v>1.5760000000000001</v>
      </c>
      <c r="G60" s="6">
        <v>1</v>
      </c>
      <c r="H60" s="1">
        <v>45</v>
      </c>
      <c r="I60" s="1" t="s">
        <v>32</v>
      </c>
      <c r="J60" s="1">
        <v>335.755</v>
      </c>
      <c r="K60" s="1">
        <f t="shared" si="15"/>
        <v>-80.800999999999988</v>
      </c>
      <c r="L60" s="1">
        <f t="shared" si="2"/>
        <v>155.69900000000001</v>
      </c>
      <c r="M60" s="1">
        <v>99.254999999999995</v>
      </c>
      <c r="N60" s="1">
        <v>350</v>
      </c>
      <c r="O60" s="1">
        <f t="shared" si="3"/>
        <v>31.139800000000001</v>
      </c>
      <c r="P60" s="5">
        <f t="shared" ref="P60:P71" si="22">13*O60-N60-F60</f>
        <v>53.24140000000002</v>
      </c>
      <c r="Q60" s="5">
        <v>100</v>
      </c>
      <c r="R60" s="5">
        <f t="shared" si="20"/>
        <v>50</v>
      </c>
      <c r="S60" s="5">
        <v>50</v>
      </c>
      <c r="T60" s="5">
        <v>350</v>
      </c>
      <c r="U60" s="1"/>
      <c r="V60" s="1">
        <f t="shared" si="21"/>
        <v>14.501570337638649</v>
      </c>
      <c r="W60" s="1">
        <f t="shared" si="6"/>
        <v>11.290245923223656</v>
      </c>
      <c r="X60" s="1">
        <v>40.155799999999999</v>
      </c>
      <c r="Y60" s="1">
        <v>27.563400000000001</v>
      </c>
      <c r="Z60" s="1">
        <v>30.383199999999999</v>
      </c>
      <c r="AA60" s="1">
        <v>20.648399999999999</v>
      </c>
      <c r="AB60" s="1">
        <v>11.7448</v>
      </c>
      <c r="AC60" s="1"/>
      <c r="AD60" s="1">
        <f t="shared" si="7"/>
        <v>50</v>
      </c>
      <c r="AE60" s="1">
        <f t="shared" si="8"/>
        <v>50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91</v>
      </c>
      <c r="B61" s="1" t="s">
        <v>31</v>
      </c>
      <c r="C61" s="1">
        <v>577</v>
      </c>
      <c r="D61" s="1">
        <v>688</v>
      </c>
      <c r="E61" s="1">
        <v>648</v>
      </c>
      <c r="F61" s="1">
        <v>466</v>
      </c>
      <c r="G61" s="6">
        <v>0.28000000000000003</v>
      </c>
      <c r="H61" s="1">
        <v>45</v>
      </c>
      <c r="I61" s="1" t="s">
        <v>32</v>
      </c>
      <c r="J61" s="1">
        <v>652</v>
      </c>
      <c r="K61" s="1">
        <f t="shared" si="15"/>
        <v>-4</v>
      </c>
      <c r="L61" s="1">
        <f t="shared" si="2"/>
        <v>600</v>
      </c>
      <c r="M61" s="1">
        <v>48</v>
      </c>
      <c r="N61" s="1">
        <v>160</v>
      </c>
      <c r="O61" s="1">
        <f t="shared" si="3"/>
        <v>120</v>
      </c>
      <c r="P61" s="5">
        <f t="shared" si="22"/>
        <v>934</v>
      </c>
      <c r="Q61" s="5">
        <v>1050</v>
      </c>
      <c r="R61" s="5">
        <f t="shared" si="20"/>
        <v>500</v>
      </c>
      <c r="S61" s="5">
        <v>550</v>
      </c>
      <c r="T61" s="5"/>
      <c r="U61" s="1"/>
      <c r="V61" s="1">
        <f t="shared" si="21"/>
        <v>13.966666666666667</v>
      </c>
      <c r="W61" s="1">
        <f t="shared" si="6"/>
        <v>5.2166666666666668</v>
      </c>
      <c r="X61" s="1">
        <v>82.8</v>
      </c>
      <c r="Y61" s="1">
        <v>114.4</v>
      </c>
      <c r="Z61" s="1">
        <v>122</v>
      </c>
      <c r="AA61" s="1">
        <v>144</v>
      </c>
      <c r="AB61" s="1">
        <v>130.80000000000001</v>
      </c>
      <c r="AC61" s="1"/>
      <c r="AD61" s="1">
        <f t="shared" si="7"/>
        <v>140</v>
      </c>
      <c r="AE61" s="1">
        <f t="shared" si="8"/>
        <v>154.00000000000003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92</v>
      </c>
      <c r="B62" s="1" t="s">
        <v>31</v>
      </c>
      <c r="C62" s="1">
        <v>607</v>
      </c>
      <c r="D62" s="1">
        <v>568</v>
      </c>
      <c r="E62" s="1">
        <v>448</v>
      </c>
      <c r="F62" s="1">
        <v>589</v>
      </c>
      <c r="G62" s="6">
        <v>0.35</v>
      </c>
      <c r="H62" s="1">
        <v>45</v>
      </c>
      <c r="I62" s="1" t="s">
        <v>32</v>
      </c>
      <c r="J62" s="1">
        <v>442</v>
      </c>
      <c r="K62" s="1">
        <f t="shared" si="15"/>
        <v>6</v>
      </c>
      <c r="L62" s="1">
        <f t="shared" si="2"/>
        <v>448</v>
      </c>
      <c r="M62" s="1"/>
      <c r="N62" s="1">
        <v>482</v>
      </c>
      <c r="O62" s="1">
        <f t="shared" si="3"/>
        <v>89.6</v>
      </c>
      <c r="P62" s="5">
        <f t="shared" si="22"/>
        <v>93.799999999999955</v>
      </c>
      <c r="Q62" s="5">
        <v>300</v>
      </c>
      <c r="R62" s="5">
        <f t="shared" si="20"/>
        <v>150</v>
      </c>
      <c r="S62" s="5">
        <v>150</v>
      </c>
      <c r="T62" s="5">
        <v>300</v>
      </c>
      <c r="U62" s="1"/>
      <c r="V62" s="1">
        <f t="shared" si="21"/>
        <v>15.301339285714286</v>
      </c>
      <c r="W62" s="1">
        <f t="shared" si="6"/>
        <v>11.953125</v>
      </c>
      <c r="X62" s="1">
        <v>117.4</v>
      </c>
      <c r="Y62" s="1">
        <v>126.2</v>
      </c>
      <c r="Z62" s="1">
        <v>110.2</v>
      </c>
      <c r="AA62" s="1">
        <v>111.4</v>
      </c>
      <c r="AB62" s="1">
        <v>126.6</v>
      </c>
      <c r="AC62" s="1"/>
      <c r="AD62" s="1">
        <f t="shared" si="7"/>
        <v>52.5</v>
      </c>
      <c r="AE62" s="1">
        <f t="shared" si="8"/>
        <v>52.5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93</v>
      </c>
      <c r="B63" s="1" t="s">
        <v>31</v>
      </c>
      <c r="C63" s="1">
        <v>397</v>
      </c>
      <c r="D63" s="1">
        <v>440</v>
      </c>
      <c r="E63" s="1">
        <v>437</v>
      </c>
      <c r="F63" s="1">
        <v>257</v>
      </c>
      <c r="G63" s="6">
        <v>0.28000000000000003</v>
      </c>
      <c r="H63" s="1">
        <v>45</v>
      </c>
      <c r="I63" s="1" t="s">
        <v>32</v>
      </c>
      <c r="J63" s="1">
        <v>439</v>
      </c>
      <c r="K63" s="1">
        <f t="shared" si="15"/>
        <v>-2</v>
      </c>
      <c r="L63" s="1">
        <f t="shared" si="2"/>
        <v>437</v>
      </c>
      <c r="M63" s="1"/>
      <c r="N63" s="1">
        <v>690</v>
      </c>
      <c r="O63" s="1">
        <f t="shared" si="3"/>
        <v>87.4</v>
      </c>
      <c r="P63" s="5">
        <f t="shared" si="22"/>
        <v>189.20000000000005</v>
      </c>
      <c r="Q63" s="5">
        <v>350</v>
      </c>
      <c r="R63" s="5">
        <f t="shared" si="20"/>
        <v>200</v>
      </c>
      <c r="S63" s="5">
        <v>150</v>
      </c>
      <c r="T63" s="5">
        <v>400</v>
      </c>
      <c r="U63" s="1"/>
      <c r="V63" s="1">
        <f t="shared" si="21"/>
        <v>14.839816933638444</v>
      </c>
      <c r="W63" s="1">
        <f t="shared" si="6"/>
        <v>10.835240274599542</v>
      </c>
      <c r="X63" s="1">
        <v>107.8</v>
      </c>
      <c r="Y63" s="1">
        <v>96</v>
      </c>
      <c r="Z63" s="1">
        <v>107.4</v>
      </c>
      <c r="AA63" s="1">
        <v>123.4</v>
      </c>
      <c r="AB63" s="1">
        <v>65</v>
      </c>
      <c r="AC63" s="1"/>
      <c r="AD63" s="1">
        <f t="shared" si="7"/>
        <v>56.000000000000007</v>
      </c>
      <c r="AE63" s="1">
        <f t="shared" si="8"/>
        <v>42.000000000000007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94</v>
      </c>
      <c r="B64" s="1" t="s">
        <v>31</v>
      </c>
      <c r="C64" s="1">
        <v>554</v>
      </c>
      <c r="D64" s="1">
        <v>616</v>
      </c>
      <c r="E64" s="1">
        <v>583</v>
      </c>
      <c r="F64" s="1">
        <v>455</v>
      </c>
      <c r="G64" s="6">
        <v>0.35</v>
      </c>
      <c r="H64" s="1">
        <v>45</v>
      </c>
      <c r="I64" s="1" t="s">
        <v>32</v>
      </c>
      <c r="J64" s="1">
        <v>580</v>
      </c>
      <c r="K64" s="1">
        <f t="shared" ref="K64:K94" si="23">E64-J64</f>
        <v>3</v>
      </c>
      <c r="L64" s="1">
        <f t="shared" ref="L64:L103" si="24">E64-M64</f>
        <v>583</v>
      </c>
      <c r="M64" s="1"/>
      <c r="N64" s="1">
        <v>680</v>
      </c>
      <c r="O64" s="1">
        <f t="shared" ref="O64:O103" si="25">L64/5</f>
        <v>116.6</v>
      </c>
      <c r="P64" s="5">
        <f t="shared" si="22"/>
        <v>380.79999999999995</v>
      </c>
      <c r="Q64" s="5">
        <v>500</v>
      </c>
      <c r="R64" s="5">
        <f t="shared" si="20"/>
        <v>250</v>
      </c>
      <c r="S64" s="5">
        <v>250</v>
      </c>
      <c r="T64" s="5"/>
      <c r="U64" s="1"/>
      <c r="V64" s="1">
        <f t="shared" si="21"/>
        <v>14.022298456260721</v>
      </c>
      <c r="W64" s="1">
        <f t="shared" ref="W64:W103" si="26">(F64+N64)/O64</f>
        <v>9.7341337907375642</v>
      </c>
      <c r="X64" s="1">
        <v>132.19999999999999</v>
      </c>
      <c r="Y64" s="1">
        <v>130.19999999999999</v>
      </c>
      <c r="Z64" s="1">
        <v>132.19999999999999</v>
      </c>
      <c r="AA64" s="1">
        <v>152</v>
      </c>
      <c r="AB64" s="1">
        <v>134.6</v>
      </c>
      <c r="AC64" s="1"/>
      <c r="AD64" s="1">
        <f t="shared" si="7"/>
        <v>87.5</v>
      </c>
      <c r="AE64" s="1">
        <f t="shared" si="8"/>
        <v>87.5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95</v>
      </c>
      <c r="B65" s="1" t="s">
        <v>31</v>
      </c>
      <c r="C65" s="1"/>
      <c r="D65" s="1">
        <v>1</v>
      </c>
      <c r="E65" s="1">
        <v>-1</v>
      </c>
      <c r="F65" s="1"/>
      <c r="G65" s="6">
        <v>0.28000000000000003</v>
      </c>
      <c r="H65" s="1">
        <v>45</v>
      </c>
      <c r="I65" s="1" t="s">
        <v>32</v>
      </c>
      <c r="J65" s="1"/>
      <c r="K65" s="1">
        <f t="shared" si="23"/>
        <v>-1</v>
      </c>
      <c r="L65" s="1">
        <f t="shared" si="24"/>
        <v>-1</v>
      </c>
      <c r="M65" s="1"/>
      <c r="N65" s="1">
        <v>367</v>
      </c>
      <c r="O65" s="1">
        <f t="shared" si="25"/>
        <v>-0.2</v>
      </c>
      <c r="P65" s="5">
        <v>50</v>
      </c>
      <c r="Q65" s="5">
        <v>250</v>
      </c>
      <c r="R65" s="5">
        <f t="shared" si="20"/>
        <v>150</v>
      </c>
      <c r="S65" s="5">
        <v>100</v>
      </c>
      <c r="T65" s="5">
        <v>367</v>
      </c>
      <c r="U65" s="1"/>
      <c r="V65" s="1">
        <f t="shared" si="21"/>
        <v>-3085</v>
      </c>
      <c r="W65" s="1">
        <f t="shared" si="26"/>
        <v>-1835</v>
      </c>
      <c r="X65" s="1">
        <v>40.799999999999997</v>
      </c>
      <c r="Y65" s="1">
        <v>46.8</v>
      </c>
      <c r="Z65" s="1">
        <v>-2.4</v>
      </c>
      <c r="AA65" s="1">
        <v>67.8</v>
      </c>
      <c r="AB65" s="1">
        <v>33.799999999999997</v>
      </c>
      <c r="AC65" s="1"/>
      <c r="AD65" s="1">
        <f t="shared" si="7"/>
        <v>42.000000000000007</v>
      </c>
      <c r="AE65" s="1">
        <f t="shared" si="8"/>
        <v>28.000000000000004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96</v>
      </c>
      <c r="B66" s="1" t="s">
        <v>31</v>
      </c>
      <c r="C66" s="1">
        <v>525</v>
      </c>
      <c r="D66" s="1">
        <v>376</v>
      </c>
      <c r="E66" s="1">
        <v>585</v>
      </c>
      <c r="F66" s="1">
        <v>212</v>
      </c>
      <c r="G66" s="6">
        <v>0.35</v>
      </c>
      <c r="H66" s="1">
        <v>45</v>
      </c>
      <c r="I66" s="1" t="s">
        <v>32</v>
      </c>
      <c r="J66" s="1">
        <v>594</v>
      </c>
      <c r="K66" s="1">
        <f t="shared" si="23"/>
        <v>-9</v>
      </c>
      <c r="L66" s="1">
        <f t="shared" si="24"/>
        <v>585</v>
      </c>
      <c r="M66" s="1"/>
      <c r="N66" s="1">
        <v>920</v>
      </c>
      <c r="O66" s="1">
        <f t="shared" si="25"/>
        <v>117</v>
      </c>
      <c r="P66" s="5">
        <f t="shared" si="22"/>
        <v>389</v>
      </c>
      <c r="Q66" s="5">
        <v>450</v>
      </c>
      <c r="R66" s="5">
        <f t="shared" si="20"/>
        <v>250</v>
      </c>
      <c r="S66" s="5">
        <v>200</v>
      </c>
      <c r="T66" s="5">
        <v>500</v>
      </c>
      <c r="U66" s="1"/>
      <c r="V66" s="1">
        <f t="shared" si="21"/>
        <v>13.521367521367521</v>
      </c>
      <c r="W66" s="1">
        <f t="shared" si="26"/>
        <v>9.6752136752136746</v>
      </c>
      <c r="X66" s="1">
        <v>134.19999999999999</v>
      </c>
      <c r="Y66" s="1">
        <v>99.8</v>
      </c>
      <c r="Z66" s="1">
        <v>122.4</v>
      </c>
      <c r="AA66" s="1">
        <v>150</v>
      </c>
      <c r="AB66" s="1">
        <v>83.2</v>
      </c>
      <c r="AC66" s="1"/>
      <c r="AD66" s="1">
        <f t="shared" si="7"/>
        <v>87.5</v>
      </c>
      <c r="AE66" s="1">
        <f t="shared" si="8"/>
        <v>70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97</v>
      </c>
      <c r="B67" s="1" t="s">
        <v>31</v>
      </c>
      <c r="C67" s="1"/>
      <c r="D67" s="1"/>
      <c r="E67" s="1">
        <v>-2</v>
      </c>
      <c r="F67" s="1"/>
      <c r="G67" s="6">
        <v>0.28000000000000003</v>
      </c>
      <c r="H67" s="1">
        <v>45</v>
      </c>
      <c r="I67" s="1" t="s">
        <v>32</v>
      </c>
      <c r="J67" s="1"/>
      <c r="K67" s="1">
        <f t="shared" si="23"/>
        <v>-2</v>
      </c>
      <c r="L67" s="1">
        <f t="shared" si="24"/>
        <v>-2</v>
      </c>
      <c r="M67" s="1"/>
      <c r="N67" s="1">
        <v>280</v>
      </c>
      <c r="O67" s="1">
        <f t="shared" si="25"/>
        <v>-0.4</v>
      </c>
      <c r="P67" s="5"/>
      <c r="Q67" s="5">
        <v>200</v>
      </c>
      <c r="R67" s="5">
        <f t="shared" si="20"/>
        <v>100</v>
      </c>
      <c r="S67" s="5">
        <v>100</v>
      </c>
      <c r="T67" s="5">
        <v>300</v>
      </c>
      <c r="U67" s="1"/>
      <c r="V67" s="1">
        <f t="shared" si="21"/>
        <v>-1200</v>
      </c>
      <c r="W67" s="1">
        <f t="shared" si="26"/>
        <v>-700</v>
      </c>
      <c r="X67" s="1">
        <v>11.8</v>
      </c>
      <c r="Y67" s="1">
        <v>47.8</v>
      </c>
      <c r="Z67" s="1">
        <v>15.2</v>
      </c>
      <c r="AA67" s="1">
        <v>38</v>
      </c>
      <c r="AB67" s="1">
        <v>40</v>
      </c>
      <c r="AC67" s="1"/>
      <c r="AD67" s="1">
        <f t="shared" si="7"/>
        <v>28.000000000000004</v>
      </c>
      <c r="AE67" s="1">
        <f t="shared" si="8"/>
        <v>28.000000000000004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98</v>
      </c>
      <c r="B68" s="1" t="s">
        <v>31</v>
      </c>
      <c r="C68" s="1"/>
      <c r="D68" s="1"/>
      <c r="E68" s="1"/>
      <c r="F68" s="1"/>
      <c r="G68" s="6">
        <v>0.41</v>
      </c>
      <c r="H68" s="1">
        <v>45</v>
      </c>
      <c r="I68" s="1" t="s">
        <v>32</v>
      </c>
      <c r="J68" s="1"/>
      <c r="K68" s="1">
        <f t="shared" si="23"/>
        <v>0</v>
      </c>
      <c r="L68" s="1">
        <f t="shared" si="24"/>
        <v>0</v>
      </c>
      <c r="M68" s="1"/>
      <c r="N68" s="1">
        <v>160</v>
      </c>
      <c r="O68" s="1">
        <f t="shared" si="25"/>
        <v>0</v>
      </c>
      <c r="P68" s="5"/>
      <c r="Q68" s="5">
        <v>100</v>
      </c>
      <c r="R68" s="5">
        <f t="shared" si="20"/>
        <v>0</v>
      </c>
      <c r="S68" s="5">
        <v>100</v>
      </c>
      <c r="T68" s="5">
        <v>350</v>
      </c>
      <c r="U68" s="1"/>
      <c r="V68" s="1" t="e">
        <f t="shared" si="21"/>
        <v>#DIV/0!</v>
      </c>
      <c r="W68" s="1" t="e">
        <f t="shared" si="26"/>
        <v>#DIV/0!</v>
      </c>
      <c r="X68" s="1">
        <v>0</v>
      </c>
      <c r="Y68" s="1">
        <v>17.600000000000001</v>
      </c>
      <c r="Z68" s="1">
        <v>0</v>
      </c>
      <c r="AA68" s="1">
        <v>0</v>
      </c>
      <c r="AB68" s="1">
        <v>0</v>
      </c>
      <c r="AC68" s="1"/>
      <c r="AD68" s="1">
        <f t="shared" si="7"/>
        <v>0</v>
      </c>
      <c r="AE68" s="1">
        <f t="shared" si="8"/>
        <v>41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99</v>
      </c>
      <c r="B69" s="1" t="s">
        <v>31</v>
      </c>
      <c r="C69" s="1"/>
      <c r="D69" s="1">
        <v>176</v>
      </c>
      <c r="E69" s="16">
        <f>127+E101</f>
        <v>128</v>
      </c>
      <c r="F69" s="1">
        <v>48</v>
      </c>
      <c r="G69" s="6">
        <v>0.5</v>
      </c>
      <c r="H69" s="1">
        <v>45</v>
      </c>
      <c r="I69" s="1" t="s">
        <v>32</v>
      </c>
      <c r="J69" s="1">
        <v>121</v>
      </c>
      <c r="K69" s="1">
        <f t="shared" si="23"/>
        <v>7</v>
      </c>
      <c r="L69" s="1">
        <f t="shared" si="24"/>
        <v>128</v>
      </c>
      <c r="M69" s="1"/>
      <c r="N69" s="1">
        <v>120</v>
      </c>
      <c r="O69" s="1">
        <f t="shared" si="25"/>
        <v>25.6</v>
      </c>
      <c r="P69" s="5">
        <f t="shared" si="22"/>
        <v>164.8</v>
      </c>
      <c r="Q69" s="5">
        <v>190</v>
      </c>
      <c r="R69" s="5">
        <f t="shared" si="20"/>
        <v>100</v>
      </c>
      <c r="S69" s="5">
        <v>90</v>
      </c>
      <c r="T69" s="5"/>
      <c r="U69" s="1"/>
      <c r="V69" s="1">
        <f t="shared" si="21"/>
        <v>13.984375</v>
      </c>
      <c r="W69" s="1">
        <f t="shared" si="26"/>
        <v>6.5625</v>
      </c>
      <c r="X69" s="1">
        <v>15</v>
      </c>
      <c r="Y69" s="1">
        <v>21.6</v>
      </c>
      <c r="Z69" s="1">
        <v>11</v>
      </c>
      <c r="AA69" s="1">
        <v>16.2</v>
      </c>
      <c r="AB69" s="1">
        <v>1.4</v>
      </c>
      <c r="AC69" s="1"/>
      <c r="AD69" s="1">
        <f t="shared" si="7"/>
        <v>50</v>
      </c>
      <c r="AE69" s="1">
        <f t="shared" si="8"/>
        <v>45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100</v>
      </c>
      <c r="B70" s="1" t="s">
        <v>31</v>
      </c>
      <c r="C70" s="1">
        <v>427</v>
      </c>
      <c r="D70" s="1">
        <v>940</v>
      </c>
      <c r="E70" s="16">
        <f>826+E102</f>
        <v>949</v>
      </c>
      <c r="F70" s="16">
        <f>116+F102</f>
        <v>140</v>
      </c>
      <c r="G70" s="6">
        <v>0.41</v>
      </c>
      <c r="H70" s="1">
        <v>45</v>
      </c>
      <c r="I70" s="1" t="s">
        <v>32</v>
      </c>
      <c r="J70" s="1">
        <v>862</v>
      </c>
      <c r="K70" s="1">
        <f t="shared" si="23"/>
        <v>87</v>
      </c>
      <c r="L70" s="1">
        <f t="shared" si="24"/>
        <v>949</v>
      </c>
      <c r="M70" s="1"/>
      <c r="N70" s="1">
        <v>1136</v>
      </c>
      <c r="O70" s="1">
        <f t="shared" si="25"/>
        <v>189.8</v>
      </c>
      <c r="P70" s="5">
        <f t="shared" si="22"/>
        <v>1191.4000000000001</v>
      </c>
      <c r="Q70" s="5">
        <v>1400</v>
      </c>
      <c r="R70" s="5">
        <f t="shared" si="20"/>
        <v>800</v>
      </c>
      <c r="S70" s="5">
        <v>600</v>
      </c>
      <c r="T70" s="5"/>
      <c r="U70" s="1"/>
      <c r="V70" s="1">
        <f t="shared" si="21"/>
        <v>14.099051633298208</v>
      </c>
      <c r="W70" s="1">
        <f t="shared" si="26"/>
        <v>6.7228661749209691</v>
      </c>
      <c r="X70" s="1">
        <v>171.8</v>
      </c>
      <c r="Y70" s="1">
        <v>160.6</v>
      </c>
      <c r="Z70" s="1">
        <v>125.6</v>
      </c>
      <c r="AA70" s="1">
        <v>114.2</v>
      </c>
      <c r="AB70" s="1">
        <v>149.19999999999999</v>
      </c>
      <c r="AC70" s="1"/>
      <c r="AD70" s="1">
        <f t="shared" si="7"/>
        <v>328</v>
      </c>
      <c r="AE70" s="1">
        <f t="shared" si="8"/>
        <v>245.99999999999997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101</v>
      </c>
      <c r="B71" s="1" t="s">
        <v>31</v>
      </c>
      <c r="C71" s="1"/>
      <c r="D71" s="1">
        <v>410</v>
      </c>
      <c r="E71" s="1">
        <v>272</v>
      </c>
      <c r="F71" s="1">
        <v>128</v>
      </c>
      <c r="G71" s="6">
        <v>0.41</v>
      </c>
      <c r="H71" s="1">
        <v>45</v>
      </c>
      <c r="I71" s="1" t="s">
        <v>32</v>
      </c>
      <c r="J71" s="1">
        <v>295</v>
      </c>
      <c r="K71" s="1">
        <f t="shared" si="23"/>
        <v>-23</v>
      </c>
      <c r="L71" s="1">
        <f t="shared" si="24"/>
        <v>272</v>
      </c>
      <c r="M71" s="1"/>
      <c r="N71" s="1">
        <v>200</v>
      </c>
      <c r="O71" s="1">
        <f t="shared" si="25"/>
        <v>54.4</v>
      </c>
      <c r="P71" s="5">
        <f t="shared" si="22"/>
        <v>379.19999999999993</v>
      </c>
      <c r="Q71" s="5">
        <v>430</v>
      </c>
      <c r="R71" s="5">
        <f t="shared" si="20"/>
        <v>230</v>
      </c>
      <c r="S71" s="5">
        <v>200</v>
      </c>
      <c r="T71" s="5"/>
      <c r="U71" s="1"/>
      <c r="V71" s="1">
        <f t="shared" si="21"/>
        <v>13.933823529411764</v>
      </c>
      <c r="W71" s="1">
        <f t="shared" si="26"/>
        <v>6.0294117647058822</v>
      </c>
      <c r="X71" s="1">
        <v>0.2</v>
      </c>
      <c r="Y71" s="1">
        <v>45.6</v>
      </c>
      <c r="Z71" s="1">
        <v>25</v>
      </c>
      <c r="AA71" s="1">
        <v>35.6</v>
      </c>
      <c r="AB71" s="1">
        <v>0</v>
      </c>
      <c r="AC71" s="1"/>
      <c r="AD71" s="1">
        <f t="shared" ref="AD71:AD103" si="27">R71*G71</f>
        <v>94.3</v>
      </c>
      <c r="AE71" s="1">
        <f t="shared" ref="AE71:AE103" si="28">S71*G71</f>
        <v>82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102</v>
      </c>
      <c r="B72" s="1" t="s">
        <v>31</v>
      </c>
      <c r="C72" s="1"/>
      <c r="D72" s="1"/>
      <c r="E72" s="1"/>
      <c r="F72" s="1"/>
      <c r="G72" s="6">
        <v>0.5</v>
      </c>
      <c r="H72" s="1">
        <v>45</v>
      </c>
      <c r="I72" s="1" t="s">
        <v>32</v>
      </c>
      <c r="J72" s="1"/>
      <c r="K72" s="1">
        <f t="shared" si="23"/>
        <v>0</v>
      </c>
      <c r="L72" s="1">
        <f t="shared" si="24"/>
        <v>0</v>
      </c>
      <c r="M72" s="1"/>
      <c r="N72" s="1">
        <v>120</v>
      </c>
      <c r="O72" s="1">
        <f t="shared" si="25"/>
        <v>0</v>
      </c>
      <c r="P72" s="5"/>
      <c r="Q72" s="5">
        <v>80</v>
      </c>
      <c r="R72" s="5">
        <f t="shared" si="20"/>
        <v>0</v>
      </c>
      <c r="S72" s="5">
        <v>80</v>
      </c>
      <c r="T72" s="5">
        <v>120</v>
      </c>
      <c r="U72" s="1"/>
      <c r="V72" s="1" t="e">
        <f t="shared" si="21"/>
        <v>#DIV/0!</v>
      </c>
      <c r="W72" s="1" t="e">
        <f t="shared" si="26"/>
        <v>#DIV/0!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/>
      <c r="AD72" s="1">
        <f t="shared" si="27"/>
        <v>0</v>
      </c>
      <c r="AE72" s="1">
        <f t="shared" si="28"/>
        <v>40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2" t="s">
        <v>103</v>
      </c>
      <c r="B73" s="12" t="s">
        <v>31</v>
      </c>
      <c r="C73" s="12">
        <v>86</v>
      </c>
      <c r="D73" s="12"/>
      <c r="E73" s="12">
        <v>66</v>
      </c>
      <c r="F73" s="12"/>
      <c r="G73" s="13">
        <v>0</v>
      </c>
      <c r="H73" s="12">
        <v>45</v>
      </c>
      <c r="I73" s="12" t="s">
        <v>42</v>
      </c>
      <c r="J73" s="12">
        <v>79</v>
      </c>
      <c r="K73" s="12">
        <f t="shared" si="23"/>
        <v>-13</v>
      </c>
      <c r="L73" s="12">
        <f t="shared" si="24"/>
        <v>66</v>
      </c>
      <c r="M73" s="12"/>
      <c r="N73" s="12"/>
      <c r="O73" s="12">
        <f t="shared" si="25"/>
        <v>13.2</v>
      </c>
      <c r="P73" s="14"/>
      <c r="Q73" s="14"/>
      <c r="R73" s="14"/>
      <c r="S73" s="14"/>
      <c r="T73" s="14"/>
      <c r="U73" s="12"/>
      <c r="V73" s="12">
        <f t="shared" ref="V73:V103" si="29">(F73+N73+P73)/O73</f>
        <v>0</v>
      </c>
      <c r="W73" s="12">
        <f t="shared" si="26"/>
        <v>0</v>
      </c>
      <c r="X73" s="12">
        <v>12</v>
      </c>
      <c r="Y73" s="12">
        <v>12.8</v>
      </c>
      <c r="Z73" s="12">
        <v>17.2</v>
      </c>
      <c r="AA73" s="12">
        <v>14.8</v>
      </c>
      <c r="AB73" s="12">
        <v>19</v>
      </c>
      <c r="AC73" s="12"/>
      <c r="AD73" s="12">
        <f t="shared" si="27"/>
        <v>0</v>
      </c>
      <c r="AE73" s="12">
        <f t="shared" si="28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104</v>
      </c>
      <c r="B74" s="1" t="s">
        <v>31</v>
      </c>
      <c r="C74" s="1"/>
      <c r="D74" s="1"/>
      <c r="E74" s="1"/>
      <c r="F74" s="1"/>
      <c r="G74" s="6">
        <v>0.4</v>
      </c>
      <c r="H74" s="1">
        <v>60</v>
      </c>
      <c r="I74" s="1" t="s">
        <v>32</v>
      </c>
      <c r="J74" s="1"/>
      <c r="K74" s="1">
        <f t="shared" si="23"/>
        <v>0</v>
      </c>
      <c r="L74" s="1">
        <f t="shared" si="24"/>
        <v>0</v>
      </c>
      <c r="M74" s="1"/>
      <c r="N74" s="1">
        <v>300</v>
      </c>
      <c r="O74" s="1">
        <f t="shared" si="25"/>
        <v>0</v>
      </c>
      <c r="P74" s="5"/>
      <c r="Q74" s="5">
        <v>250</v>
      </c>
      <c r="R74" s="5">
        <f t="shared" ref="R74:R98" si="30">ROUND(Q74,0)-S74</f>
        <v>150</v>
      </c>
      <c r="S74" s="5">
        <v>100</v>
      </c>
      <c r="T74" s="5">
        <v>350</v>
      </c>
      <c r="U74" s="1"/>
      <c r="V74" s="1" t="e">
        <f t="shared" ref="V74:V98" si="31">(F74+N74+Q74)/O74</f>
        <v>#DIV/0!</v>
      </c>
      <c r="W74" s="1" t="e">
        <f t="shared" si="26"/>
        <v>#DIV/0!</v>
      </c>
      <c r="X74" s="1">
        <v>1.8</v>
      </c>
      <c r="Y74" s="1">
        <v>39.200000000000003</v>
      </c>
      <c r="Z74" s="1">
        <v>23.4</v>
      </c>
      <c r="AA74" s="1">
        <v>37</v>
      </c>
      <c r="AB74" s="1">
        <v>0</v>
      </c>
      <c r="AC74" s="1"/>
      <c r="AD74" s="1">
        <f t="shared" si="27"/>
        <v>60</v>
      </c>
      <c r="AE74" s="1">
        <f t="shared" si="28"/>
        <v>40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105</v>
      </c>
      <c r="B75" s="1" t="s">
        <v>34</v>
      </c>
      <c r="C75" s="1">
        <v>69.674999999999997</v>
      </c>
      <c r="D75" s="1">
        <v>213.50399999999999</v>
      </c>
      <c r="E75" s="1">
        <v>239.1</v>
      </c>
      <c r="F75" s="1">
        <v>12.923</v>
      </c>
      <c r="G75" s="6">
        <v>1</v>
      </c>
      <c r="H75" s="1">
        <v>60</v>
      </c>
      <c r="I75" s="1" t="s">
        <v>32</v>
      </c>
      <c r="J75" s="1">
        <v>256.23599999999999</v>
      </c>
      <c r="K75" s="1">
        <f t="shared" si="23"/>
        <v>-17.135999999999996</v>
      </c>
      <c r="L75" s="1">
        <f t="shared" si="24"/>
        <v>162.06399999999999</v>
      </c>
      <c r="M75" s="1">
        <v>77.036000000000001</v>
      </c>
      <c r="N75" s="1">
        <v>240</v>
      </c>
      <c r="O75" s="1">
        <f t="shared" si="25"/>
        <v>32.412799999999997</v>
      </c>
      <c r="P75" s="5">
        <f t="shared" ref="P75:P98" si="32">13*O75-N75-F75</f>
        <v>168.44339999999994</v>
      </c>
      <c r="Q75" s="5">
        <v>240</v>
      </c>
      <c r="R75" s="5">
        <f t="shared" si="30"/>
        <v>140</v>
      </c>
      <c r="S75" s="5">
        <v>100</v>
      </c>
      <c r="T75" s="5">
        <v>240</v>
      </c>
      <c r="U75" s="1"/>
      <c r="V75" s="1">
        <f t="shared" si="31"/>
        <v>15.20766487313654</v>
      </c>
      <c r="W75" s="1">
        <f t="shared" si="26"/>
        <v>7.8031826932569857</v>
      </c>
      <c r="X75" s="1">
        <v>42.511399999999988</v>
      </c>
      <c r="Y75" s="1">
        <v>29.594799999999999</v>
      </c>
      <c r="Z75" s="1">
        <v>33.026599999999988</v>
      </c>
      <c r="AA75" s="1">
        <v>50.136800000000001</v>
      </c>
      <c r="AB75" s="1">
        <v>46.953200000000002</v>
      </c>
      <c r="AC75" s="1" t="s">
        <v>106</v>
      </c>
      <c r="AD75" s="1">
        <f t="shared" si="27"/>
        <v>140</v>
      </c>
      <c r="AE75" s="1">
        <f t="shared" si="28"/>
        <v>100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107</v>
      </c>
      <c r="B76" s="1" t="s">
        <v>34</v>
      </c>
      <c r="C76" s="1"/>
      <c r="D76" s="1"/>
      <c r="E76" s="1"/>
      <c r="F76" s="1"/>
      <c r="G76" s="6">
        <v>1</v>
      </c>
      <c r="H76" s="1">
        <v>30</v>
      </c>
      <c r="I76" s="1" t="s">
        <v>32</v>
      </c>
      <c r="J76" s="1"/>
      <c r="K76" s="1">
        <f t="shared" si="23"/>
        <v>0</v>
      </c>
      <c r="L76" s="1">
        <f t="shared" si="24"/>
        <v>0</v>
      </c>
      <c r="M76" s="1"/>
      <c r="N76" s="1">
        <v>50</v>
      </c>
      <c r="O76" s="1">
        <f t="shared" si="25"/>
        <v>0</v>
      </c>
      <c r="P76" s="5"/>
      <c r="Q76" s="5">
        <v>20</v>
      </c>
      <c r="R76" s="5">
        <f t="shared" si="30"/>
        <v>0</v>
      </c>
      <c r="S76" s="5">
        <v>20</v>
      </c>
      <c r="T76" s="5">
        <v>50</v>
      </c>
      <c r="U76" s="1"/>
      <c r="V76" s="1" t="e">
        <f t="shared" si="31"/>
        <v>#DIV/0!</v>
      </c>
      <c r="W76" s="1" t="e">
        <f t="shared" si="26"/>
        <v>#DIV/0!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/>
      <c r="AD76" s="1">
        <f t="shared" si="27"/>
        <v>0</v>
      </c>
      <c r="AE76" s="1">
        <f t="shared" si="28"/>
        <v>20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108</v>
      </c>
      <c r="B77" s="1" t="s">
        <v>34</v>
      </c>
      <c r="C77" s="1"/>
      <c r="D77" s="1"/>
      <c r="E77" s="1"/>
      <c r="F77" s="1"/>
      <c r="G77" s="6">
        <v>1</v>
      </c>
      <c r="H77" s="1">
        <v>45</v>
      </c>
      <c r="I77" s="1" t="s">
        <v>32</v>
      </c>
      <c r="J77" s="1"/>
      <c r="K77" s="1">
        <f t="shared" si="23"/>
        <v>0</v>
      </c>
      <c r="L77" s="1">
        <f t="shared" si="24"/>
        <v>0</v>
      </c>
      <c r="M77" s="1"/>
      <c r="N77" s="1">
        <v>50</v>
      </c>
      <c r="O77" s="1">
        <f t="shared" si="25"/>
        <v>0</v>
      </c>
      <c r="P77" s="5"/>
      <c r="Q77" s="5">
        <v>40</v>
      </c>
      <c r="R77" s="5">
        <f t="shared" si="30"/>
        <v>0</v>
      </c>
      <c r="S77" s="5">
        <v>40</v>
      </c>
      <c r="T77" s="5">
        <v>50</v>
      </c>
      <c r="U77" s="1"/>
      <c r="V77" s="1" t="e">
        <f t="shared" si="31"/>
        <v>#DIV/0!</v>
      </c>
      <c r="W77" s="1" t="e">
        <f t="shared" si="26"/>
        <v>#DIV/0!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/>
      <c r="AD77" s="1">
        <f t="shared" si="27"/>
        <v>0</v>
      </c>
      <c r="AE77" s="1">
        <f t="shared" si="28"/>
        <v>40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109</v>
      </c>
      <c r="B78" s="1" t="s">
        <v>34</v>
      </c>
      <c r="C78" s="1"/>
      <c r="D78" s="1"/>
      <c r="E78" s="1"/>
      <c r="F78" s="1"/>
      <c r="G78" s="6">
        <v>1</v>
      </c>
      <c r="H78" s="1">
        <v>45</v>
      </c>
      <c r="I78" s="1" t="s">
        <v>32</v>
      </c>
      <c r="J78" s="1"/>
      <c r="K78" s="1">
        <f t="shared" si="23"/>
        <v>0</v>
      </c>
      <c r="L78" s="1">
        <f t="shared" si="24"/>
        <v>0</v>
      </c>
      <c r="M78" s="1"/>
      <c r="N78" s="1">
        <v>50</v>
      </c>
      <c r="O78" s="1">
        <f t="shared" si="25"/>
        <v>0</v>
      </c>
      <c r="P78" s="5"/>
      <c r="Q78" s="5">
        <v>40</v>
      </c>
      <c r="R78" s="5">
        <f t="shared" si="30"/>
        <v>0</v>
      </c>
      <c r="S78" s="5">
        <v>40</v>
      </c>
      <c r="T78" s="5">
        <v>50</v>
      </c>
      <c r="U78" s="1"/>
      <c r="V78" s="1" t="e">
        <f t="shared" si="31"/>
        <v>#DIV/0!</v>
      </c>
      <c r="W78" s="1" t="e">
        <f t="shared" si="26"/>
        <v>#DIV/0!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/>
      <c r="AD78" s="1">
        <f t="shared" si="27"/>
        <v>0</v>
      </c>
      <c r="AE78" s="1">
        <f t="shared" si="28"/>
        <v>40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110</v>
      </c>
      <c r="B79" s="1" t="s">
        <v>34</v>
      </c>
      <c r="C79" s="1">
        <v>70</v>
      </c>
      <c r="D79" s="1">
        <v>21.776</v>
      </c>
      <c r="E79" s="1">
        <v>62.420999999999999</v>
      </c>
      <c r="F79" s="1">
        <v>6.4589999999999996</v>
      </c>
      <c r="G79" s="6">
        <v>1</v>
      </c>
      <c r="H79" s="1">
        <v>60</v>
      </c>
      <c r="I79" s="1" t="s">
        <v>32</v>
      </c>
      <c r="J79" s="1">
        <v>61</v>
      </c>
      <c r="K79" s="1">
        <f t="shared" si="23"/>
        <v>1.4209999999999994</v>
      </c>
      <c r="L79" s="1">
        <f t="shared" si="24"/>
        <v>62.420999999999999</v>
      </c>
      <c r="M79" s="1"/>
      <c r="N79" s="1">
        <v>120</v>
      </c>
      <c r="O79" s="1">
        <f t="shared" si="25"/>
        <v>12.4842</v>
      </c>
      <c r="P79" s="5">
        <f t="shared" si="32"/>
        <v>35.835599999999999</v>
      </c>
      <c r="Q79" s="5">
        <v>50</v>
      </c>
      <c r="R79" s="5">
        <f t="shared" si="30"/>
        <v>50</v>
      </c>
      <c r="S79" s="5"/>
      <c r="T79" s="5"/>
      <c r="U79" s="1"/>
      <c r="V79" s="1">
        <f t="shared" si="31"/>
        <v>14.134586116851702</v>
      </c>
      <c r="W79" s="1">
        <f t="shared" si="26"/>
        <v>10.129523717979527</v>
      </c>
      <c r="X79" s="1">
        <v>15.0786</v>
      </c>
      <c r="Y79" s="1">
        <v>11.337</v>
      </c>
      <c r="Z79" s="1">
        <v>6.4903999999999993</v>
      </c>
      <c r="AA79" s="1">
        <v>0.27439999999999998</v>
      </c>
      <c r="AB79" s="1">
        <v>0</v>
      </c>
      <c r="AC79" s="1" t="s">
        <v>59</v>
      </c>
      <c r="AD79" s="1">
        <f t="shared" si="27"/>
        <v>50</v>
      </c>
      <c r="AE79" s="1">
        <f t="shared" si="28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111</v>
      </c>
      <c r="B80" s="1" t="s">
        <v>31</v>
      </c>
      <c r="C80" s="1">
        <v>207</v>
      </c>
      <c r="D80" s="1"/>
      <c r="E80" s="1">
        <v>154</v>
      </c>
      <c r="F80" s="1">
        <v>24</v>
      </c>
      <c r="G80" s="6">
        <v>0.28000000000000003</v>
      </c>
      <c r="H80" s="1">
        <v>45</v>
      </c>
      <c r="I80" s="1" t="s">
        <v>32</v>
      </c>
      <c r="J80" s="1">
        <v>158</v>
      </c>
      <c r="K80" s="1">
        <f t="shared" si="23"/>
        <v>-4</v>
      </c>
      <c r="L80" s="1">
        <f t="shared" si="24"/>
        <v>154</v>
      </c>
      <c r="M80" s="1"/>
      <c r="N80" s="1">
        <v>40</v>
      </c>
      <c r="O80" s="1">
        <f t="shared" si="25"/>
        <v>30.8</v>
      </c>
      <c r="P80" s="5">
        <f>11*O80-N80-F80</f>
        <v>274.8</v>
      </c>
      <c r="Q80" s="5">
        <v>400</v>
      </c>
      <c r="R80" s="5">
        <f t="shared" si="30"/>
        <v>200</v>
      </c>
      <c r="S80" s="5">
        <v>200</v>
      </c>
      <c r="T80" s="5">
        <v>500</v>
      </c>
      <c r="U80" s="1"/>
      <c r="V80" s="1">
        <f t="shared" si="31"/>
        <v>15.064935064935064</v>
      </c>
      <c r="W80" s="1">
        <f t="shared" si="26"/>
        <v>2.0779220779220777</v>
      </c>
      <c r="X80" s="1">
        <v>16.8</v>
      </c>
      <c r="Y80" s="1">
        <v>2</v>
      </c>
      <c r="Z80" s="1">
        <v>0</v>
      </c>
      <c r="AA80" s="1">
        <v>0.27439999999999998</v>
      </c>
      <c r="AB80" s="1">
        <v>0</v>
      </c>
      <c r="AC80" s="1" t="s">
        <v>112</v>
      </c>
      <c r="AD80" s="1">
        <f t="shared" si="27"/>
        <v>56.000000000000007</v>
      </c>
      <c r="AE80" s="1">
        <f t="shared" si="28"/>
        <v>56.000000000000007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113</v>
      </c>
      <c r="B81" s="1" t="s">
        <v>31</v>
      </c>
      <c r="C81" s="1"/>
      <c r="D81" s="1">
        <v>272</v>
      </c>
      <c r="E81" s="1">
        <v>107</v>
      </c>
      <c r="F81" s="1">
        <v>165</v>
      </c>
      <c r="G81" s="6">
        <v>0.35</v>
      </c>
      <c r="H81" s="1">
        <v>45</v>
      </c>
      <c r="I81" s="1" t="s">
        <v>32</v>
      </c>
      <c r="J81" s="1">
        <v>101</v>
      </c>
      <c r="K81" s="1">
        <f t="shared" si="23"/>
        <v>6</v>
      </c>
      <c r="L81" s="1">
        <f t="shared" si="24"/>
        <v>107</v>
      </c>
      <c r="M81" s="1"/>
      <c r="N81" s="1">
        <v>200</v>
      </c>
      <c r="O81" s="1">
        <f t="shared" si="25"/>
        <v>21.4</v>
      </c>
      <c r="P81" s="5"/>
      <c r="Q81" s="5">
        <v>100</v>
      </c>
      <c r="R81" s="5">
        <f t="shared" si="30"/>
        <v>50</v>
      </c>
      <c r="S81" s="5">
        <v>50</v>
      </c>
      <c r="T81" s="5">
        <v>350</v>
      </c>
      <c r="U81" s="1"/>
      <c r="V81" s="1">
        <f t="shared" si="31"/>
        <v>21.728971962616825</v>
      </c>
      <c r="W81" s="1">
        <f t="shared" si="26"/>
        <v>17.056074766355142</v>
      </c>
      <c r="X81" s="1">
        <v>14.4</v>
      </c>
      <c r="Y81" s="1">
        <v>31.4</v>
      </c>
      <c r="Z81" s="1">
        <v>26</v>
      </c>
      <c r="AA81" s="1">
        <v>30.2</v>
      </c>
      <c r="AB81" s="1">
        <v>0</v>
      </c>
      <c r="AC81" s="1" t="s">
        <v>59</v>
      </c>
      <c r="AD81" s="1">
        <f t="shared" si="27"/>
        <v>17.5</v>
      </c>
      <c r="AE81" s="1">
        <f t="shared" si="28"/>
        <v>17.5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114</v>
      </c>
      <c r="B82" s="1" t="s">
        <v>31</v>
      </c>
      <c r="C82" s="1"/>
      <c r="D82" s="1">
        <v>450</v>
      </c>
      <c r="E82" s="1">
        <v>408</v>
      </c>
      <c r="F82" s="1">
        <v>42</v>
      </c>
      <c r="G82" s="6">
        <v>0.4</v>
      </c>
      <c r="H82" s="1">
        <v>45</v>
      </c>
      <c r="I82" s="1" t="s">
        <v>32</v>
      </c>
      <c r="J82" s="1">
        <v>417</v>
      </c>
      <c r="K82" s="1">
        <f t="shared" si="23"/>
        <v>-9</v>
      </c>
      <c r="L82" s="1">
        <f t="shared" si="24"/>
        <v>408</v>
      </c>
      <c r="M82" s="1"/>
      <c r="N82" s="1">
        <v>200</v>
      </c>
      <c r="O82" s="1">
        <f t="shared" si="25"/>
        <v>81.599999999999994</v>
      </c>
      <c r="P82" s="5">
        <f>12*O82-N82-F82</f>
        <v>737.19999999999993</v>
      </c>
      <c r="Q82" s="5">
        <v>900</v>
      </c>
      <c r="R82" s="5">
        <f t="shared" si="30"/>
        <v>500</v>
      </c>
      <c r="S82" s="5">
        <v>400</v>
      </c>
      <c r="T82" s="5"/>
      <c r="U82" s="1"/>
      <c r="V82" s="1">
        <f t="shared" si="31"/>
        <v>13.995098039215687</v>
      </c>
      <c r="W82" s="1">
        <f t="shared" si="26"/>
        <v>2.965686274509804</v>
      </c>
      <c r="X82" s="1">
        <v>10</v>
      </c>
      <c r="Y82" s="1">
        <v>50</v>
      </c>
      <c r="Z82" s="1">
        <v>20</v>
      </c>
      <c r="AA82" s="1">
        <v>46.8</v>
      </c>
      <c r="AB82" s="1">
        <v>0</v>
      </c>
      <c r="AC82" s="1" t="s">
        <v>59</v>
      </c>
      <c r="AD82" s="1">
        <f t="shared" si="27"/>
        <v>200</v>
      </c>
      <c r="AE82" s="1">
        <f t="shared" si="28"/>
        <v>160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115</v>
      </c>
      <c r="B83" s="1" t="s">
        <v>31</v>
      </c>
      <c r="C83" s="1">
        <v>91</v>
      </c>
      <c r="D83" s="1"/>
      <c r="E83" s="1">
        <v>-10</v>
      </c>
      <c r="F83" s="1">
        <v>35</v>
      </c>
      <c r="G83" s="6">
        <v>0.16</v>
      </c>
      <c r="H83" s="1">
        <v>30</v>
      </c>
      <c r="I83" s="1" t="s">
        <v>32</v>
      </c>
      <c r="J83" s="1">
        <v>38</v>
      </c>
      <c r="K83" s="1">
        <f t="shared" si="23"/>
        <v>-48</v>
      </c>
      <c r="L83" s="1">
        <f t="shared" si="24"/>
        <v>-10</v>
      </c>
      <c r="M83" s="1"/>
      <c r="N83" s="1">
        <v>0</v>
      </c>
      <c r="O83" s="1">
        <f t="shared" si="25"/>
        <v>-2</v>
      </c>
      <c r="P83" s="5"/>
      <c r="Q83" s="5">
        <f t="shared" ref="Q83:Q96" si="33">P83</f>
        <v>0</v>
      </c>
      <c r="R83" s="5">
        <f t="shared" si="30"/>
        <v>0</v>
      </c>
      <c r="S83" s="5"/>
      <c r="T83" s="18"/>
      <c r="U83" s="15"/>
      <c r="V83" s="1">
        <f t="shared" si="31"/>
        <v>-17.5</v>
      </c>
      <c r="W83" s="1">
        <f t="shared" si="26"/>
        <v>-17.5</v>
      </c>
      <c r="X83" s="1">
        <v>8.6</v>
      </c>
      <c r="Y83" s="1">
        <v>14.4</v>
      </c>
      <c r="Z83" s="1">
        <v>15.2</v>
      </c>
      <c r="AA83" s="1">
        <v>13</v>
      </c>
      <c r="AB83" s="1">
        <v>0</v>
      </c>
      <c r="AC83" s="17" t="s">
        <v>139</v>
      </c>
      <c r="AD83" s="1">
        <f t="shared" si="27"/>
        <v>0</v>
      </c>
      <c r="AE83" s="1">
        <f t="shared" si="28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116</v>
      </c>
      <c r="B84" s="1" t="s">
        <v>34</v>
      </c>
      <c r="C84" s="1">
        <v>27.337</v>
      </c>
      <c r="D84" s="1">
        <v>0.66800000000000004</v>
      </c>
      <c r="E84" s="1">
        <v>20.408000000000001</v>
      </c>
      <c r="F84" s="1"/>
      <c r="G84" s="6">
        <v>1</v>
      </c>
      <c r="H84" s="1">
        <v>45</v>
      </c>
      <c r="I84" s="1" t="s">
        <v>32</v>
      </c>
      <c r="J84" s="1">
        <v>22.9</v>
      </c>
      <c r="K84" s="1">
        <f t="shared" si="23"/>
        <v>-2.4919999999999973</v>
      </c>
      <c r="L84" s="1">
        <f t="shared" si="24"/>
        <v>20.408000000000001</v>
      </c>
      <c r="M84" s="1"/>
      <c r="N84" s="1">
        <v>100</v>
      </c>
      <c r="O84" s="1">
        <f t="shared" si="25"/>
        <v>4.0815999999999999</v>
      </c>
      <c r="P84" s="5"/>
      <c r="Q84" s="5">
        <v>80</v>
      </c>
      <c r="R84" s="5">
        <f t="shared" si="30"/>
        <v>80</v>
      </c>
      <c r="S84" s="5"/>
      <c r="T84" s="5">
        <v>200</v>
      </c>
      <c r="U84" s="1"/>
      <c r="V84" s="1">
        <f t="shared" si="31"/>
        <v>44.100352802822421</v>
      </c>
      <c r="W84" s="1">
        <f t="shared" si="26"/>
        <v>24.500196001568014</v>
      </c>
      <c r="X84" s="1">
        <v>9.5849999999999991</v>
      </c>
      <c r="Y84" s="1">
        <v>0</v>
      </c>
      <c r="Z84" s="1">
        <v>0</v>
      </c>
      <c r="AA84" s="1">
        <v>0</v>
      </c>
      <c r="AB84" s="1">
        <v>0</v>
      </c>
      <c r="AC84" s="1" t="s">
        <v>59</v>
      </c>
      <c r="AD84" s="1">
        <f t="shared" si="27"/>
        <v>80</v>
      </c>
      <c r="AE84" s="1">
        <f t="shared" si="28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117</v>
      </c>
      <c r="B85" s="1" t="s">
        <v>31</v>
      </c>
      <c r="C85" s="1">
        <v>180</v>
      </c>
      <c r="D85" s="1"/>
      <c r="E85" s="1">
        <v>68</v>
      </c>
      <c r="F85" s="1">
        <v>91</v>
      </c>
      <c r="G85" s="6">
        <v>0.33</v>
      </c>
      <c r="H85" s="1">
        <v>45</v>
      </c>
      <c r="I85" s="1" t="s">
        <v>32</v>
      </c>
      <c r="J85" s="1">
        <v>69</v>
      </c>
      <c r="K85" s="1">
        <f t="shared" si="23"/>
        <v>-1</v>
      </c>
      <c r="L85" s="1">
        <f t="shared" si="24"/>
        <v>68</v>
      </c>
      <c r="M85" s="1"/>
      <c r="N85" s="1">
        <v>48</v>
      </c>
      <c r="O85" s="1">
        <f t="shared" si="25"/>
        <v>13.6</v>
      </c>
      <c r="P85" s="5">
        <f t="shared" si="32"/>
        <v>37.799999999999983</v>
      </c>
      <c r="Q85" s="5">
        <v>80</v>
      </c>
      <c r="R85" s="5">
        <f t="shared" si="30"/>
        <v>80</v>
      </c>
      <c r="S85" s="5"/>
      <c r="T85" s="5">
        <v>150</v>
      </c>
      <c r="U85" s="1"/>
      <c r="V85" s="1">
        <f t="shared" si="31"/>
        <v>16.102941176470587</v>
      </c>
      <c r="W85" s="1">
        <f t="shared" si="26"/>
        <v>10.220588235294118</v>
      </c>
      <c r="X85" s="1">
        <v>16</v>
      </c>
      <c r="Y85" s="1">
        <v>0</v>
      </c>
      <c r="Z85" s="1">
        <v>0</v>
      </c>
      <c r="AA85" s="1">
        <v>0</v>
      </c>
      <c r="AB85" s="1">
        <v>0</v>
      </c>
      <c r="AC85" s="1" t="s">
        <v>59</v>
      </c>
      <c r="AD85" s="1">
        <f t="shared" si="27"/>
        <v>26.400000000000002</v>
      </c>
      <c r="AE85" s="1">
        <f t="shared" si="28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118</v>
      </c>
      <c r="B86" s="1" t="s">
        <v>34</v>
      </c>
      <c r="C86" s="1"/>
      <c r="D86" s="1"/>
      <c r="E86" s="1"/>
      <c r="F86" s="1"/>
      <c r="G86" s="6">
        <v>1</v>
      </c>
      <c r="H86" s="1">
        <v>45</v>
      </c>
      <c r="I86" s="1" t="s">
        <v>32</v>
      </c>
      <c r="J86" s="1"/>
      <c r="K86" s="1">
        <f t="shared" si="23"/>
        <v>0</v>
      </c>
      <c r="L86" s="1">
        <f t="shared" si="24"/>
        <v>0</v>
      </c>
      <c r="M86" s="1"/>
      <c r="N86" s="1">
        <v>70</v>
      </c>
      <c r="O86" s="1">
        <f t="shared" si="25"/>
        <v>0</v>
      </c>
      <c r="P86" s="5"/>
      <c r="Q86" s="5">
        <v>60</v>
      </c>
      <c r="R86" s="5">
        <f t="shared" si="30"/>
        <v>0</v>
      </c>
      <c r="S86" s="5">
        <v>60</v>
      </c>
      <c r="T86" s="5">
        <v>150</v>
      </c>
      <c r="U86" s="1"/>
      <c r="V86" s="1" t="e">
        <f t="shared" si="31"/>
        <v>#DIV/0!</v>
      </c>
      <c r="W86" s="1" t="e">
        <f t="shared" si="26"/>
        <v>#DIV/0!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 t="s">
        <v>119</v>
      </c>
      <c r="AD86" s="1">
        <f t="shared" si="27"/>
        <v>0</v>
      </c>
      <c r="AE86" s="1">
        <f t="shared" si="28"/>
        <v>60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120</v>
      </c>
      <c r="B87" s="1" t="s">
        <v>31</v>
      </c>
      <c r="C87" s="1"/>
      <c r="D87" s="1"/>
      <c r="E87" s="1"/>
      <c r="F87" s="1"/>
      <c r="G87" s="6">
        <v>0.33</v>
      </c>
      <c r="H87" s="1">
        <v>45</v>
      </c>
      <c r="I87" s="1" t="s">
        <v>32</v>
      </c>
      <c r="J87" s="1"/>
      <c r="K87" s="1">
        <f t="shared" si="23"/>
        <v>0</v>
      </c>
      <c r="L87" s="1">
        <f t="shared" si="24"/>
        <v>0</v>
      </c>
      <c r="M87" s="1"/>
      <c r="N87" s="1">
        <v>200</v>
      </c>
      <c r="O87" s="1">
        <f t="shared" si="25"/>
        <v>0</v>
      </c>
      <c r="P87" s="5"/>
      <c r="Q87" s="5">
        <v>100</v>
      </c>
      <c r="R87" s="5">
        <f t="shared" si="30"/>
        <v>50</v>
      </c>
      <c r="S87" s="5">
        <v>50</v>
      </c>
      <c r="T87" s="5">
        <v>350</v>
      </c>
      <c r="U87" s="1"/>
      <c r="V87" s="1" t="e">
        <f t="shared" si="31"/>
        <v>#DIV/0!</v>
      </c>
      <c r="W87" s="1" t="e">
        <f t="shared" si="26"/>
        <v>#DIV/0!</v>
      </c>
      <c r="X87" s="1">
        <v>15.8</v>
      </c>
      <c r="Y87" s="1">
        <v>0</v>
      </c>
      <c r="Z87" s="1">
        <v>0</v>
      </c>
      <c r="AA87" s="1">
        <v>0</v>
      </c>
      <c r="AB87" s="1">
        <v>0</v>
      </c>
      <c r="AC87" s="1" t="s">
        <v>59</v>
      </c>
      <c r="AD87" s="1">
        <f t="shared" si="27"/>
        <v>16.5</v>
      </c>
      <c r="AE87" s="1">
        <f t="shared" si="28"/>
        <v>16.5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121</v>
      </c>
      <c r="B88" s="1" t="s">
        <v>34</v>
      </c>
      <c r="C88" s="1">
        <v>15.167999999999999</v>
      </c>
      <c r="D88" s="1">
        <v>0.71599999999999997</v>
      </c>
      <c r="E88" s="1">
        <v>3.3260000000000001</v>
      </c>
      <c r="F88" s="1"/>
      <c r="G88" s="6">
        <v>1</v>
      </c>
      <c r="H88" s="1">
        <v>45</v>
      </c>
      <c r="I88" s="1" t="s">
        <v>32</v>
      </c>
      <c r="J88" s="1">
        <v>10.4</v>
      </c>
      <c r="K88" s="1">
        <f t="shared" si="23"/>
        <v>-7.0739999999999998</v>
      </c>
      <c r="L88" s="1">
        <f t="shared" si="24"/>
        <v>3.3260000000000001</v>
      </c>
      <c r="M88" s="1"/>
      <c r="N88" s="1">
        <v>200</v>
      </c>
      <c r="O88" s="1">
        <f t="shared" si="25"/>
        <v>0.66520000000000001</v>
      </c>
      <c r="P88" s="5"/>
      <c r="Q88" s="5">
        <v>100</v>
      </c>
      <c r="R88" s="5">
        <f t="shared" si="30"/>
        <v>50</v>
      </c>
      <c r="S88" s="5">
        <v>50</v>
      </c>
      <c r="T88" s="5">
        <v>350</v>
      </c>
      <c r="U88" s="1"/>
      <c r="V88" s="1">
        <f t="shared" si="31"/>
        <v>450.99218280216473</v>
      </c>
      <c r="W88" s="1">
        <f t="shared" si="26"/>
        <v>300.66145520144318</v>
      </c>
      <c r="X88" s="1">
        <v>18.147600000000001</v>
      </c>
      <c r="Y88" s="1">
        <v>0</v>
      </c>
      <c r="Z88" s="1">
        <v>0</v>
      </c>
      <c r="AA88" s="1">
        <v>0</v>
      </c>
      <c r="AB88" s="1">
        <v>0</v>
      </c>
      <c r="AC88" s="1" t="s">
        <v>59</v>
      </c>
      <c r="AD88" s="1">
        <f t="shared" si="27"/>
        <v>50</v>
      </c>
      <c r="AE88" s="1">
        <f t="shared" si="28"/>
        <v>50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122</v>
      </c>
      <c r="B89" s="1" t="s">
        <v>31</v>
      </c>
      <c r="C89" s="1">
        <v>179</v>
      </c>
      <c r="D89" s="1"/>
      <c r="E89" s="1">
        <v>79</v>
      </c>
      <c r="F89" s="1">
        <v>78</v>
      </c>
      <c r="G89" s="6">
        <v>0.33</v>
      </c>
      <c r="H89" s="1">
        <v>45</v>
      </c>
      <c r="I89" s="1" t="s">
        <v>32</v>
      </c>
      <c r="J89" s="1">
        <v>79</v>
      </c>
      <c r="K89" s="1">
        <f t="shared" si="23"/>
        <v>0</v>
      </c>
      <c r="L89" s="1">
        <f t="shared" si="24"/>
        <v>79</v>
      </c>
      <c r="M89" s="1"/>
      <c r="N89" s="1">
        <v>80</v>
      </c>
      <c r="O89" s="1">
        <f t="shared" si="25"/>
        <v>15.8</v>
      </c>
      <c r="P89" s="5">
        <f t="shared" si="32"/>
        <v>47.400000000000006</v>
      </c>
      <c r="Q89" s="5">
        <v>80</v>
      </c>
      <c r="R89" s="5">
        <f t="shared" si="30"/>
        <v>80</v>
      </c>
      <c r="S89" s="5"/>
      <c r="T89" s="5">
        <v>100</v>
      </c>
      <c r="U89" s="1"/>
      <c r="V89" s="1">
        <f t="shared" si="31"/>
        <v>15.063291139240505</v>
      </c>
      <c r="W89" s="1">
        <f t="shared" si="26"/>
        <v>10</v>
      </c>
      <c r="X89" s="1">
        <v>18.2</v>
      </c>
      <c r="Y89" s="1">
        <v>0</v>
      </c>
      <c r="Z89" s="1">
        <v>0</v>
      </c>
      <c r="AA89" s="1">
        <v>0</v>
      </c>
      <c r="AB89" s="1">
        <v>0</v>
      </c>
      <c r="AC89" s="1" t="s">
        <v>59</v>
      </c>
      <c r="AD89" s="1">
        <f t="shared" si="27"/>
        <v>26.400000000000002</v>
      </c>
      <c r="AE89" s="1">
        <f t="shared" si="28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123</v>
      </c>
      <c r="B90" s="1" t="s">
        <v>34</v>
      </c>
      <c r="C90" s="1">
        <v>111.425</v>
      </c>
      <c r="D90" s="1"/>
      <c r="E90" s="1">
        <v>45.119</v>
      </c>
      <c r="F90" s="1">
        <v>59.728000000000002</v>
      </c>
      <c r="G90" s="6">
        <v>1</v>
      </c>
      <c r="H90" s="1">
        <v>45</v>
      </c>
      <c r="I90" s="1" t="s">
        <v>32</v>
      </c>
      <c r="J90" s="1">
        <v>42.7</v>
      </c>
      <c r="K90" s="1">
        <f t="shared" si="23"/>
        <v>2.4189999999999969</v>
      </c>
      <c r="L90" s="1">
        <f t="shared" si="24"/>
        <v>45.119</v>
      </c>
      <c r="M90" s="1"/>
      <c r="N90" s="1">
        <v>0</v>
      </c>
      <c r="O90" s="1">
        <f t="shared" si="25"/>
        <v>9.0237999999999996</v>
      </c>
      <c r="P90" s="5">
        <f t="shared" si="32"/>
        <v>57.581399999999995</v>
      </c>
      <c r="Q90" s="5">
        <v>80</v>
      </c>
      <c r="R90" s="5">
        <f t="shared" si="30"/>
        <v>80</v>
      </c>
      <c r="S90" s="5"/>
      <c r="T90" s="5">
        <v>100</v>
      </c>
      <c r="U90" s="1"/>
      <c r="V90" s="1">
        <f t="shared" si="31"/>
        <v>15.484385735499458</v>
      </c>
      <c r="W90" s="1">
        <f t="shared" si="26"/>
        <v>6.6189410226290484</v>
      </c>
      <c r="X90" s="1">
        <v>8.093</v>
      </c>
      <c r="Y90" s="1">
        <v>0</v>
      </c>
      <c r="Z90" s="1">
        <v>0</v>
      </c>
      <c r="AA90" s="1">
        <v>0</v>
      </c>
      <c r="AB90" s="1">
        <v>0</v>
      </c>
      <c r="AC90" s="1" t="s">
        <v>59</v>
      </c>
      <c r="AD90" s="1">
        <f t="shared" si="27"/>
        <v>80</v>
      </c>
      <c r="AE90" s="1">
        <f t="shared" si="28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124</v>
      </c>
      <c r="B91" s="1" t="s">
        <v>31</v>
      </c>
      <c r="C91" s="1">
        <v>134</v>
      </c>
      <c r="D91" s="1"/>
      <c r="E91" s="1">
        <v>76</v>
      </c>
      <c r="F91" s="1">
        <v>21</v>
      </c>
      <c r="G91" s="6">
        <v>0.66</v>
      </c>
      <c r="H91" s="1">
        <v>45</v>
      </c>
      <c r="I91" s="1" t="s">
        <v>32</v>
      </c>
      <c r="J91" s="1">
        <v>104</v>
      </c>
      <c r="K91" s="1">
        <f t="shared" si="23"/>
        <v>-28</v>
      </c>
      <c r="L91" s="1">
        <f t="shared" si="24"/>
        <v>76</v>
      </c>
      <c r="M91" s="1"/>
      <c r="N91" s="1">
        <v>150</v>
      </c>
      <c r="O91" s="1">
        <f t="shared" si="25"/>
        <v>15.2</v>
      </c>
      <c r="P91" s="5">
        <f t="shared" si="32"/>
        <v>26.599999999999994</v>
      </c>
      <c r="Q91" s="5">
        <v>80</v>
      </c>
      <c r="R91" s="5">
        <f t="shared" si="30"/>
        <v>80</v>
      </c>
      <c r="S91" s="5"/>
      <c r="T91" s="5">
        <v>150</v>
      </c>
      <c r="U91" s="1"/>
      <c r="V91" s="1">
        <f t="shared" si="31"/>
        <v>16.513157894736842</v>
      </c>
      <c r="W91" s="1">
        <f t="shared" si="26"/>
        <v>11.25</v>
      </c>
      <c r="X91" s="1">
        <v>19</v>
      </c>
      <c r="Y91" s="1">
        <v>0</v>
      </c>
      <c r="Z91" s="1">
        <v>0</v>
      </c>
      <c r="AA91" s="1">
        <v>0</v>
      </c>
      <c r="AB91" s="1">
        <v>0</v>
      </c>
      <c r="AC91" s="1" t="s">
        <v>59</v>
      </c>
      <c r="AD91" s="1">
        <f t="shared" si="27"/>
        <v>52.800000000000004</v>
      </c>
      <c r="AE91" s="1">
        <f t="shared" si="28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125</v>
      </c>
      <c r="B92" s="1" t="s">
        <v>31</v>
      </c>
      <c r="C92" s="1">
        <v>237</v>
      </c>
      <c r="D92" s="1"/>
      <c r="E92" s="1">
        <v>88</v>
      </c>
      <c r="F92" s="1">
        <v>123</v>
      </c>
      <c r="G92" s="6">
        <v>0.66</v>
      </c>
      <c r="H92" s="1">
        <v>45</v>
      </c>
      <c r="I92" s="1" t="s">
        <v>32</v>
      </c>
      <c r="J92" s="1">
        <v>86.2</v>
      </c>
      <c r="K92" s="1">
        <f t="shared" si="23"/>
        <v>1.7999999999999972</v>
      </c>
      <c r="L92" s="1">
        <f t="shared" si="24"/>
        <v>88</v>
      </c>
      <c r="M92" s="1"/>
      <c r="N92" s="1">
        <v>31</v>
      </c>
      <c r="O92" s="1">
        <f t="shared" si="25"/>
        <v>17.600000000000001</v>
      </c>
      <c r="P92" s="5">
        <f t="shared" si="32"/>
        <v>74.800000000000011</v>
      </c>
      <c r="Q92" s="5">
        <v>100</v>
      </c>
      <c r="R92" s="5">
        <f t="shared" si="30"/>
        <v>50</v>
      </c>
      <c r="S92" s="5">
        <v>50</v>
      </c>
      <c r="T92" s="5">
        <v>100</v>
      </c>
      <c r="U92" s="1"/>
      <c r="V92" s="1">
        <f t="shared" si="31"/>
        <v>14.43181818181818</v>
      </c>
      <c r="W92" s="1">
        <f t="shared" si="26"/>
        <v>8.75</v>
      </c>
      <c r="X92" s="1">
        <v>18.600000000000001</v>
      </c>
      <c r="Y92" s="1">
        <v>0</v>
      </c>
      <c r="Z92" s="1">
        <v>0</v>
      </c>
      <c r="AA92" s="1">
        <v>0</v>
      </c>
      <c r="AB92" s="1">
        <v>0</v>
      </c>
      <c r="AC92" s="1" t="s">
        <v>59</v>
      </c>
      <c r="AD92" s="1">
        <f t="shared" si="27"/>
        <v>33</v>
      </c>
      <c r="AE92" s="1">
        <f t="shared" si="28"/>
        <v>33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126</v>
      </c>
      <c r="B93" s="1" t="s">
        <v>31</v>
      </c>
      <c r="C93" s="1"/>
      <c r="D93" s="1"/>
      <c r="E93" s="1"/>
      <c r="F93" s="1"/>
      <c r="G93" s="6">
        <v>0.66</v>
      </c>
      <c r="H93" s="1">
        <v>45</v>
      </c>
      <c r="I93" s="1" t="s">
        <v>32</v>
      </c>
      <c r="J93" s="1"/>
      <c r="K93" s="1">
        <f t="shared" si="23"/>
        <v>0</v>
      </c>
      <c r="L93" s="1">
        <f t="shared" si="24"/>
        <v>0</v>
      </c>
      <c r="M93" s="1"/>
      <c r="N93" s="1">
        <v>130</v>
      </c>
      <c r="O93" s="1">
        <f t="shared" si="25"/>
        <v>0</v>
      </c>
      <c r="P93" s="5"/>
      <c r="Q93" s="5">
        <v>70</v>
      </c>
      <c r="R93" s="5">
        <f t="shared" si="30"/>
        <v>0</v>
      </c>
      <c r="S93" s="5">
        <v>70</v>
      </c>
      <c r="T93" s="5">
        <v>150</v>
      </c>
      <c r="U93" s="1"/>
      <c r="V93" s="1" t="e">
        <f t="shared" si="31"/>
        <v>#DIV/0!</v>
      </c>
      <c r="W93" s="1" t="e">
        <f t="shared" si="26"/>
        <v>#DIV/0!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 t="s">
        <v>119</v>
      </c>
      <c r="AD93" s="1">
        <f t="shared" si="27"/>
        <v>0</v>
      </c>
      <c r="AE93" s="1">
        <f t="shared" si="28"/>
        <v>46.2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127</v>
      </c>
      <c r="B94" s="1" t="s">
        <v>31</v>
      </c>
      <c r="C94" s="1">
        <v>234</v>
      </c>
      <c r="D94" s="1"/>
      <c r="E94" s="1">
        <v>82</v>
      </c>
      <c r="F94" s="1">
        <v>120</v>
      </c>
      <c r="G94" s="6">
        <v>0.33</v>
      </c>
      <c r="H94" s="1">
        <v>45</v>
      </c>
      <c r="I94" s="1" t="s">
        <v>32</v>
      </c>
      <c r="J94" s="1">
        <v>82</v>
      </c>
      <c r="K94" s="1">
        <f t="shared" si="23"/>
        <v>0</v>
      </c>
      <c r="L94" s="1">
        <f t="shared" si="24"/>
        <v>82</v>
      </c>
      <c r="M94" s="1"/>
      <c r="N94" s="1">
        <v>63</v>
      </c>
      <c r="O94" s="1">
        <f t="shared" si="25"/>
        <v>16.399999999999999</v>
      </c>
      <c r="P94" s="5">
        <f t="shared" si="32"/>
        <v>30.199999999999989</v>
      </c>
      <c r="Q94" s="5">
        <v>60</v>
      </c>
      <c r="R94" s="5">
        <f t="shared" si="30"/>
        <v>60</v>
      </c>
      <c r="S94" s="5"/>
      <c r="T94" s="5">
        <v>250</v>
      </c>
      <c r="U94" s="1"/>
      <c r="V94" s="1">
        <f t="shared" si="31"/>
        <v>14.817073170731708</v>
      </c>
      <c r="W94" s="1">
        <f t="shared" si="26"/>
        <v>11.158536585365855</v>
      </c>
      <c r="X94" s="1">
        <v>20.399999999999999</v>
      </c>
      <c r="Y94" s="1">
        <v>0</v>
      </c>
      <c r="Z94" s="1">
        <v>0</v>
      </c>
      <c r="AA94" s="1">
        <v>0</v>
      </c>
      <c r="AB94" s="1">
        <v>0</v>
      </c>
      <c r="AC94" s="1" t="s">
        <v>59</v>
      </c>
      <c r="AD94" s="1">
        <f t="shared" si="27"/>
        <v>19.8</v>
      </c>
      <c r="AE94" s="1">
        <f t="shared" si="28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128</v>
      </c>
      <c r="B95" s="1" t="s">
        <v>31</v>
      </c>
      <c r="C95" s="1">
        <v>28</v>
      </c>
      <c r="D95" s="1">
        <v>160</v>
      </c>
      <c r="E95" s="1">
        <v>160</v>
      </c>
      <c r="F95" s="1"/>
      <c r="G95" s="6">
        <v>0.36</v>
      </c>
      <c r="H95" s="1">
        <v>45</v>
      </c>
      <c r="I95" s="1" t="s">
        <v>32</v>
      </c>
      <c r="J95" s="1">
        <v>181.5</v>
      </c>
      <c r="K95" s="1">
        <f t="shared" ref="K95:K103" si="34">E95-J95</f>
        <v>-21.5</v>
      </c>
      <c r="L95" s="1">
        <f t="shared" si="24"/>
        <v>160</v>
      </c>
      <c r="M95" s="1"/>
      <c r="N95" s="1">
        <v>284</v>
      </c>
      <c r="O95" s="1">
        <f t="shared" si="25"/>
        <v>32</v>
      </c>
      <c r="P95" s="5">
        <f t="shared" si="32"/>
        <v>132</v>
      </c>
      <c r="Q95" s="5">
        <v>220</v>
      </c>
      <c r="R95" s="5">
        <f t="shared" si="30"/>
        <v>120</v>
      </c>
      <c r="S95" s="5">
        <v>100</v>
      </c>
      <c r="T95" s="5">
        <v>284</v>
      </c>
      <c r="U95" s="1"/>
      <c r="V95" s="1">
        <f t="shared" si="31"/>
        <v>15.75</v>
      </c>
      <c r="W95" s="1">
        <f t="shared" si="26"/>
        <v>8.875</v>
      </c>
      <c r="X95" s="1">
        <v>33.4</v>
      </c>
      <c r="Y95" s="1">
        <v>24.8</v>
      </c>
      <c r="Z95" s="1">
        <v>28.6</v>
      </c>
      <c r="AA95" s="1">
        <v>9.6</v>
      </c>
      <c r="AB95" s="1">
        <v>0</v>
      </c>
      <c r="AC95" s="1" t="s">
        <v>59</v>
      </c>
      <c r="AD95" s="1">
        <f t="shared" si="27"/>
        <v>43.199999999999996</v>
      </c>
      <c r="AE95" s="1">
        <f t="shared" si="28"/>
        <v>36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129</v>
      </c>
      <c r="B96" s="1" t="s">
        <v>31</v>
      </c>
      <c r="C96" s="1">
        <v>120</v>
      </c>
      <c r="D96" s="1">
        <v>276</v>
      </c>
      <c r="E96" s="1">
        <v>76</v>
      </c>
      <c r="F96" s="1">
        <v>312</v>
      </c>
      <c r="G96" s="6">
        <v>0.15</v>
      </c>
      <c r="H96" s="1">
        <v>60</v>
      </c>
      <c r="I96" s="1" t="s">
        <v>32</v>
      </c>
      <c r="J96" s="1">
        <v>72</v>
      </c>
      <c r="K96" s="1">
        <f t="shared" si="34"/>
        <v>4</v>
      </c>
      <c r="L96" s="1">
        <f t="shared" si="24"/>
        <v>76</v>
      </c>
      <c r="M96" s="1"/>
      <c r="N96" s="1">
        <v>0</v>
      </c>
      <c r="O96" s="1">
        <f t="shared" si="25"/>
        <v>15.2</v>
      </c>
      <c r="P96" s="5"/>
      <c r="Q96" s="5">
        <f t="shared" si="33"/>
        <v>0</v>
      </c>
      <c r="R96" s="5">
        <f t="shared" si="30"/>
        <v>0</v>
      </c>
      <c r="S96" s="5"/>
      <c r="T96" s="5"/>
      <c r="U96" s="1"/>
      <c r="V96" s="1">
        <f t="shared" si="31"/>
        <v>20.526315789473685</v>
      </c>
      <c r="W96" s="1">
        <f t="shared" si="26"/>
        <v>20.526315789473685</v>
      </c>
      <c r="X96" s="1">
        <v>23</v>
      </c>
      <c r="Y96" s="1">
        <v>39.6</v>
      </c>
      <c r="Z96" s="1">
        <v>25.2</v>
      </c>
      <c r="AA96" s="1">
        <v>13.4</v>
      </c>
      <c r="AB96" s="1">
        <v>0</v>
      </c>
      <c r="AC96" s="1" t="s">
        <v>130</v>
      </c>
      <c r="AD96" s="1">
        <f t="shared" si="27"/>
        <v>0</v>
      </c>
      <c r="AE96" s="1">
        <f t="shared" si="28"/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131</v>
      </c>
      <c r="B97" s="1" t="s">
        <v>31</v>
      </c>
      <c r="C97" s="1">
        <v>127</v>
      </c>
      <c r="D97" s="1">
        <v>72</v>
      </c>
      <c r="E97" s="1">
        <v>121</v>
      </c>
      <c r="F97" s="1">
        <v>70</v>
      </c>
      <c r="G97" s="6">
        <v>0.15</v>
      </c>
      <c r="H97" s="1">
        <v>60</v>
      </c>
      <c r="I97" s="1" t="s">
        <v>32</v>
      </c>
      <c r="J97" s="1">
        <v>101</v>
      </c>
      <c r="K97" s="1">
        <f t="shared" si="34"/>
        <v>20</v>
      </c>
      <c r="L97" s="1">
        <f t="shared" si="24"/>
        <v>121</v>
      </c>
      <c r="M97" s="1"/>
      <c r="N97" s="1">
        <v>145</v>
      </c>
      <c r="O97" s="1">
        <f t="shared" si="25"/>
        <v>24.2</v>
      </c>
      <c r="P97" s="5">
        <f t="shared" si="32"/>
        <v>99.599999999999966</v>
      </c>
      <c r="Q97" s="5">
        <v>130</v>
      </c>
      <c r="R97" s="5">
        <f t="shared" si="30"/>
        <v>80</v>
      </c>
      <c r="S97" s="5">
        <v>50</v>
      </c>
      <c r="T97" s="5"/>
      <c r="U97" s="1"/>
      <c r="V97" s="1">
        <f t="shared" si="31"/>
        <v>14.256198347107439</v>
      </c>
      <c r="W97" s="1">
        <f t="shared" si="26"/>
        <v>8.884297520661157</v>
      </c>
      <c r="X97" s="1">
        <v>26.2</v>
      </c>
      <c r="Y97" s="1">
        <v>25.2</v>
      </c>
      <c r="Z97" s="1">
        <v>20.8</v>
      </c>
      <c r="AA97" s="1">
        <v>13.4</v>
      </c>
      <c r="AB97" s="1">
        <v>0</v>
      </c>
      <c r="AC97" s="1" t="s">
        <v>130</v>
      </c>
      <c r="AD97" s="1">
        <f t="shared" si="27"/>
        <v>12</v>
      </c>
      <c r="AE97" s="1">
        <f t="shared" si="28"/>
        <v>7.5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132</v>
      </c>
      <c r="B98" s="1" t="s">
        <v>31</v>
      </c>
      <c r="C98" s="1">
        <v>64</v>
      </c>
      <c r="D98" s="1">
        <v>216</v>
      </c>
      <c r="E98" s="1">
        <v>138</v>
      </c>
      <c r="F98" s="1">
        <v>134</v>
      </c>
      <c r="G98" s="6">
        <v>0.15</v>
      </c>
      <c r="H98" s="1">
        <v>60</v>
      </c>
      <c r="I98" s="1" t="s">
        <v>32</v>
      </c>
      <c r="J98" s="1">
        <v>118</v>
      </c>
      <c r="K98" s="1">
        <f t="shared" si="34"/>
        <v>20</v>
      </c>
      <c r="L98" s="1">
        <f t="shared" si="24"/>
        <v>138</v>
      </c>
      <c r="M98" s="1"/>
      <c r="N98" s="1">
        <v>89</v>
      </c>
      <c r="O98" s="1">
        <f t="shared" si="25"/>
        <v>27.6</v>
      </c>
      <c r="P98" s="5">
        <f t="shared" si="32"/>
        <v>135.80000000000001</v>
      </c>
      <c r="Q98" s="5">
        <v>170</v>
      </c>
      <c r="R98" s="5">
        <f t="shared" si="30"/>
        <v>120</v>
      </c>
      <c r="S98" s="5">
        <v>50</v>
      </c>
      <c r="T98" s="5"/>
      <c r="U98" s="1"/>
      <c r="V98" s="1">
        <f t="shared" si="31"/>
        <v>14.239130434782608</v>
      </c>
      <c r="W98" s="1">
        <f t="shared" si="26"/>
        <v>8.0797101449275353</v>
      </c>
      <c r="X98" s="1">
        <v>28.2</v>
      </c>
      <c r="Y98" s="1">
        <v>32.6</v>
      </c>
      <c r="Z98" s="1">
        <v>21</v>
      </c>
      <c r="AA98" s="1">
        <v>15.8</v>
      </c>
      <c r="AB98" s="1">
        <v>0</v>
      </c>
      <c r="AC98" s="1" t="s">
        <v>130</v>
      </c>
      <c r="AD98" s="1">
        <f t="shared" si="27"/>
        <v>18</v>
      </c>
      <c r="AE98" s="1">
        <f t="shared" si="28"/>
        <v>7.5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1" t="s">
        <v>133</v>
      </c>
      <c r="B99" s="12" t="s">
        <v>34</v>
      </c>
      <c r="C99" s="12"/>
      <c r="D99" s="12">
        <v>1525.2850000000001</v>
      </c>
      <c r="E99" s="16">
        <v>673.16200000000003</v>
      </c>
      <c r="F99" s="16">
        <v>828.23800000000006</v>
      </c>
      <c r="G99" s="13">
        <v>0</v>
      </c>
      <c r="H99" s="12" t="e">
        <v>#N/A</v>
      </c>
      <c r="I99" s="11" t="s">
        <v>42</v>
      </c>
      <c r="J99" s="12">
        <v>631.66399999999999</v>
      </c>
      <c r="K99" s="12">
        <f t="shared" si="34"/>
        <v>41.498000000000047</v>
      </c>
      <c r="L99" s="12">
        <f t="shared" si="24"/>
        <v>470.99800000000005</v>
      </c>
      <c r="M99" s="12">
        <v>202.16399999999999</v>
      </c>
      <c r="N99" s="12"/>
      <c r="O99" s="12">
        <f t="shared" si="25"/>
        <v>94.199600000000004</v>
      </c>
      <c r="P99" s="14"/>
      <c r="Q99" s="14"/>
      <c r="R99" s="14"/>
      <c r="S99" s="14"/>
      <c r="T99" s="14"/>
      <c r="U99" s="12"/>
      <c r="V99" s="12">
        <f t="shared" si="29"/>
        <v>8.7923727913918963</v>
      </c>
      <c r="W99" s="12">
        <f t="shared" si="26"/>
        <v>8.7923727913918963</v>
      </c>
      <c r="X99" s="12">
        <v>0</v>
      </c>
      <c r="Y99" s="12">
        <v>0</v>
      </c>
      <c r="Z99" s="12">
        <v>0</v>
      </c>
      <c r="AA99" s="12">
        <v>0</v>
      </c>
      <c r="AB99" s="12">
        <v>0</v>
      </c>
      <c r="AC99" s="11" t="s">
        <v>141</v>
      </c>
      <c r="AD99" s="12">
        <f t="shared" si="27"/>
        <v>0</v>
      </c>
      <c r="AE99" s="12">
        <f t="shared" si="28"/>
        <v>0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134</v>
      </c>
      <c r="B100" s="1" t="s">
        <v>31</v>
      </c>
      <c r="C100" s="1"/>
      <c r="D100" s="1"/>
      <c r="E100" s="1"/>
      <c r="F100" s="1"/>
      <c r="G100" s="6">
        <v>0.18</v>
      </c>
      <c r="H100" s="1">
        <v>45</v>
      </c>
      <c r="I100" s="1" t="s">
        <v>32</v>
      </c>
      <c r="J100" s="1"/>
      <c r="K100" s="1">
        <f t="shared" si="34"/>
        <v>0</v>
      </c>
      <c r="L100" s="1">
        <f t="shared" si="24"/>
        <v>0</v>
      </c>
      <c r="M100" s="1"/>
      <c r="N100" s="1">
        <v>50</v>
      </c>
      <c r="O100" s="1">
        <f t="shared" si="25"/>
        <v>0</v>
      </c>
      <c r="P100" s="5"/>
      <c r="Q100" s="5">
        <v>50</v>
      </c>
      <c r="R100" s="5">
        <f>ROUND(Q100,0)-S100</f>
        <v>0</v>
      </c>
      <c r="S100" s="5">
        <v>50</v>
      </c>
      <c r="T100" s="5">
        <v>100</v>
      </c>
      <c r="U100" s="1"/>
      <c r="V100" s="1" t="e">
        <f>(F100+N100+Q100)/O100</f>
        <v>#DIV/0!</v>
      </c>
      <c r="W100" s="1" t="e">
        <f t="shared" si="26"/>
        <v>#DIV/0!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/>
      <c r="AD100" s="1">
        <f t="shared" si="27"/>
        <v>0</v>
      </c>
      <c r="AE100" s="1">
        <f t="shared" si="28"/>
        <v>9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0" t="s">
        <v>136</v>
      </c>
      <c r="B101" s="1" t="s">
        <v>31</v>
      </c>
      <c r="C101" s="1"/>
      <c r="D101" s="1">
        <v>1</v>
      </c>
      <c r="E101" s="16">
        <v>1</v>
      </c>
      <c r="F101" s="1"/>
      <c r="G101" s="6">
        <v>0</v>
      </c>
      <c r="H101" s="1" t="e">
        <v>#N/A</v>
      </c>
      <c r="I101" s="1" t="s">
        <v>135</v>
      </c>
      <c r="J101" s="1">
        <v>1</v>
      </c>
      <c r="K101" s="1">
        <f t="shared" si="34"/>
        <v>0</v>
      </c>
      <c r="L101" s="1">
        <f t="shared" si="24"/>
        <v>1</v>
      </c>
      <c r="M101" s="1"/>
      <c r="N101" s="1"/>
      <c r="O101" s="1">
        <f t="shared" si="25"/>
        <v>0.2</v>
      </c>
      <c r="P101" s="5"/>
      <c r="Q101" s="5"/>
      <c r="R101" s="5"/>
      <c r="S101" s="5"/>
      <c r="T101" s="5"/>
      <c r="U101" s="1"/>
      <c r="V101" s="1">
        <f t="shared" si="29"/>
        <v>0</v>
      </c>
      <c r="W101" s="1">
        <f t="shared" si="26"/>
        <v>0</v>
      </c>
      <c r="X101" s="1">
        <v>0.4</v>
      </c>
      <c r="Y101" s="1">
        <v>0.6</v>
      </c>
      <c r="Z101" s="1">
        <v>0.2</v>
      </c>
      <c r="AA101" s="1">
        <v>0.8</v>
      </c>
      <c r="AB101" s="1">
        <v>0</v>
      </c>
      <c r="AC101" s="1"/>
      <c r="AD101" s="1">
        <f t="shared" si="27"/>
        <v>0</v>
      </c>
      <c r="AE101" s="1">
        <f t="shared" si="28"/>
        <v>0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0" t="s">
        <v>137</v>
      </c>
      <c r="B102" s="1" t="s">
        <v>31</v>
      </c>
      <c r="C102" s="1">
        <v>2</v>
      </c>
      <c r="D102" s="1">
        <v>185</v>
      </c>
      <c r="E102" s="16">
        <v>123</v>
      </c>
      <c r="F102" s="16">
        <v>24</v>
      </c>
      <c r="G102" s="6">
        <v>0</v>
      </c>
      <c r="H102" s="1" t="e">
        <v>#N/A</v>
      </c>
      <c r="I102" s="1" t="s">
        <v>135</v>
      </c>
      <c r="J102" s="1">
        <v>124</v>
      </c>
      <c r="K102" s="1">
        <f t="shared" si="34"/>
        <v>-1</v>
      </c>
      <c r="L102" s="1">
        <f t="shared" si="24"/>
        <v>123</v>
      </c>
      <c r="M102" s="1"/>
      <c r="N102" s="1"/>
      <c r="O102" s="1">
        <f t="shared" si="25"/>
        <v>24.6</v>
      </c>
      <c r="P102" s="5"/>
      <c r="Q102" s="5"/>
      <c r="R102" s="5"/>
      <c r="S102" s="5"/>
      <c r="T102" s="5"/>
      <c r="U102" s="1"/>
      <c r="V102" s="1">
        <f t="shared" si="29"/>
        <v>0.97560975609756095</v>
      </c>
      <c r="W102" s="1">
        <f t="shared" si="26"/>
        <v>0.97560975609756095</v>
      </c>
      <c r="X102" s="1">
        <v>25.8</v>
      </c>
      <c r="Y102" s="1">
        <v>15</v>
      </c>
      <c r="Z102" s="1">
        <v>26.2</v>
      </c>
      <c r="AA102" s="1">
        <v>19.600000000000001</v>
      </c>
      <c r="AB102" s="1">
        <v>16.600000000000001</v>
      </c>
      <c r="AC102" s="1"/>
      <c r="AD102" s="1">
        <f t="shared" si="27"/>
        <v>0</v>
      </c>
      <c r="AE102" s="1">
        <f t="shared" si="28"/>
        <v>0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0" t="s">
        <v>138</v>
      </c>
      <c r="B103" s="1" t="s">
        <v>34</v>
      </c>
      <c r="C103" s="1">
        <v>1.1080000000000001</v>
      </c>
      <c r="D103" s="1">
        <v>165.04599999999999</v>
      </c>
      <c r="E103" s="16">
        <v>144.99</v>
      </c>
      <c r="F103" s="1"/>
      <c r="G103" s="6">
        <v>0</v>
      </c>
      <c r="H103" s="1" t="e">
        <v>#N/A</v>
      </c>
      <c r="I103" s="1" t="s">
        <v>135</v>
      </c>
      <c r="J103" s="1">
        <v>137</v>
      </c>
      <c r="K103" s="1">
        <f t="shared" si="34"/>
        <v>7.9900000000000091</v>
      </c>
      <c r="L103" s="1">
        <f t="shared" si="24"/>
        <v>144.99</v>
      </c>
      <c r="M103" s="1"/>
      <c r="N103" s="1"/>
      <c r="O103" s="1">
        <f t="shared" si="25"/>
        <v>28.998000000000001</v>
      </c>
      <c r="P103" s="5"/>
      <c r="Q103" s="5"/>
      <c r="R103" s="5"/>
      <c r="S103" s="5"/>
      <c r="T103" s="5"/>
      <c r="U103" s="1"/>
      <c r="V103" s="1">
        <f t="shared" si="29"/>
        <v>0</v>
      </c>
      <c r="W103" s="1">
        <f t="shared" si="26"/>
        <v>0</v>
      </c>
      <c r="X103" s="1">
        <v>31.813199999999998</v>
      </c>
      <c r="Y103" s="1">
        <v>29.980799999999999</v>
      </c>
      <c r="Z103" s="1">
        <v>27.588799999999999</v>
      </c>
      <c r="AA103" s="1">
        <v>21.26</v>
      </c>
      <c r="AB103" s="1">
        <v>6.3232000000000026</v>
      </c>
      <c r="AC103" s="1"/>
      <c r="AD103" s="1">
        <f t="shared" si="27"/>
        <v>0</v>
      </c>
      <c r="AE103" s="1">
        <f t="shared" si="28"/>
        <v>0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</sheetData>
  <autoFilter ref="A3:AD103" xr:uid="{80345954-4360-44FF-96A6-AA3F058E45B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2024-06-04T12:18:58Z</dcterms:created>
  <dcterms:modified xsi:type="dcterms:W3CDTF">2024-06-05T10:21:59Z</dcterms:modified>
</cp:coreProperties>
</file>