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09,24 Ост СЫР филиалы\"/>
    </mc:Choice>
  </mc:AlternateContent>
  <xr:revisionPtr revIDLastSave="0" documentId="13_ncr:1_{169FC4BF-81E9-400C-ABCE-7E6908B38AC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7" i="1" l="1"/>
  <c r="T47" i="1" s="1"/>
  <c r="O46" i="1"/>
  <c r="S46" i="1" s="1"/>
  <c r="S47" i="1" l="1"/>
  <c r="T46" i="1"/>
  <c r="K25" i="1"/>
  <c r="O25" i="1"/>
  <c r="O7" i="1"/>
  <c r="O8" i="1"/>
  <c r="O9" i="1"/>
  <c r="P9" i="1" s="1"/>
  <c r="O10" i="1"/>
  <c r="P10" i="1" s="1"/>
  <c r="O11" i="1"/>
  <c r="O12" i="1"/>
  <c r="P12" i="1" s="1"/>
  <c r="O13" i="1"/>
  <c r="P13" i="1" s="1"/>
  <c r="O14" i="1"/>
  <c r="O16" i="1"/>
  <c r="O18" i="1"/>
  <c r="O19" i="1"/>
  <c r="P19" i="1" s="1"/>
  <c r="O20" i="1"/>
  <c r="O22" i="1"/>
  <c r="O23" i="1"/>
  <c r="O27" i="1"/>
  <c r="O29" i="1"/>
  <c r="O30" i="1"/>
  <c r="O15" i="1"/>
  <c r="O17" i="1"/>
  <c r="O21" i="1"/>
  <c r="O24" i="1"/>
  <c r="O31" i="1"/>
  <c r="O32" i="1"/>
  <c r="O33" i="1"/>
  <c r="O34" i="1"/>
  <c r="O26" i="1"/>
  <c r="O28" i="1"/>
  <c r="O35" i="1"/>
  <c r="O36" i="1"/>
  <c r="O37" i="1"/>
  <c r="P37" i="1" s="1"/>
  <c r="O38" i="1"/>
  <c r="P38" i="1" s="1"/>
  <c r="O39" i="1"/>
  <c r="O40" i="1"/>
  <c r="O41" i="1"/>
  <c r="O42" i="1"/>
  <c r="O43" i="1"/>
  <c r="O44" i="1"/>
  <c r="O6" i="1"/>
  <c r="AB11" i="1"/>
  <c r="AB22" i="1"/>
  <c r="AB29" i="1"/>
  <c r="AB30" i="1"/>
  <c r="AB15" i="1"/>
  <c r="AB17" i="1"/>
  <c r="AB21" i="1"/>
  <c r="AB24" i="1"/>
  <c r="AB26" i="1"/>
  <c r="AB28" i="1"/>
  <c r="AB41" i="1"/>
  <c r="AB44" i="1"/>
  <c r="AB6" i="1"/>
  <c r="P43" i="1" l="1"/>
  <c r="T44" i="1"/>
  <c r="S44" i="1"/>
  <c r="T42" i="1"/>
  <c r="T40" i="1"/>
  <c r="T38" i="1"/>
  <c r="T36" i="1"/>
  <c r="T28" i="1"/>
  <c r="S28" i="1"/>
  <c r="T34" i="1"/>
  <c r="T32" i="1"/>
  <c r="T24" i="1"/>
  <c r="S24" i="1"/>
  <c r="T17" i="1"/>
  <c r="S17" i="1"/>
  <c r="T30" i="1"/>
  <c r="S30" i="1"/>
  <c r="P27" i="1"/>
  <c r="T27" i="1"/>
  <c r="T22" i="1"/>
  <c r="S22" i="1"/>
  <c r="T19" i="1"/>
  <c r="T16" i="1"/>
  <c r="T13" i="1"/>
  <c r="T11" i="1"/>
  <c r="S11" i="1"/>
  <c r="T9" i="1"/>
  <c r="P7" i="1"/>
  <c r="T7" i="1"/>
  <c r="T25" i="1"/>
  <c r="S6" i="1"/>
  <c r="T6" i="1"/>
  <c r="T43" i="1"/>
  <c r="T41" i="1"/>
  <c r="S41" i="1"/>
  <c r="T39" i="1"/>
  <c r="T37" i="1"/>
  <c r="T35" i="1"/>
  <c r="T26" i="1"/>
  <c r="S26" i="1"/>
  <c r="T33" i="1"/>
  <c r="T31" i="1"/>
  <c r="T21" i="1"/>
  <c r="S21" i="1"/>
  <c r="T15" i="1"/>
  <c r="S15" i="1"/>
  <c r="T29" i="1"/>
  <c r="S29" i="1"/>
  <c r="T23" i="1"/>
  <c r="T20" i="1"/>
  <c r="T18" i="1"/>
  <c r="T14" i="1"/>
  <c r="T12" i="1"/>
  <c r="T10" i="1"/>
  <c r="P8" i="1"/>
  <c r="T8" i="1"/>
  <c r="K44" i="1"/>
  <c r="K43" i="1"/>
  <c r="K42" i="1"/>
  <c r="K41" i="1"/>
  <c r="K40" i="1"/>
  <c r="K39" i="1"/>
  <c r="K38" i="1"/>
  <c r="K37" i="1"/>
  <c r="K36" i="1"/>
  <c r="K35" i="1"/>
  <c r="K28" i="1"/>
  <c r="K26" i="1"/>
  <c r="K34" i="1"/>
  <c r="K33" i="1"/>
  <c r="K32" i="1"/>
  <c r="K31" i="1"/>
  <c r="K24" i="1"/>
  <c r="K21" i="1"/>
  <c r="K17" i="1"/>
  <c r="K15" i="1"/>
  <c r="K30" i="1"/>
  <c r="K29" i="1"/>
  <c r="K27" i="1"/>
  <c r="K23" i="1"/>
  <c r="K22" i="1"/>
  <c r="K20" i="1"/>
  <c r="K19" i="1"/>
  <c r="K18" i="1"/>
  <c r="K16" i="1"/>
  <c r="K14" i="1"/>
  <c r="K13" i="1"/>
  <c r="K12" i="1"/>
  <c r="K11" i="1"/>
  <c r="K10" i="1"/>
  <c r="K9" i="1"/>
  <c r="K47" i="1"/>
  <c r="K46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P5" i="1" l="1"/>
  <c r="S8" i="1"/>
  <c r="AB8" i="1"/>
  <c r="S10" i="1"/>
  <c r="AB10" i="1"/>
  <c r="S14" i="1"/>
  <c r="AB14" i="1"/>
  <c r="S18" i="1"/>
  <c r="AB18" i="1"/>
  <c r="S20" i="1"/>
  <c r="AB20" i="1"/>
  <c r="S23" i="1"/>
  <c r="AB23" i="1"/>
  <c r="S31" i="1"/>
  <c r="AB31" i="1"/>
  <c r="S33" i="1"/>
  <c r="AB33" i="1"/>
  <c r="S35" i="1"/>
  <c r="AB35" i="1"/>
  <c r="S37" i="1"/>
  <c r="AB37" i="1"/>
  <c r="S39" i="1"/>
  <c r="AB39" i="1"/>
  <c r="S43" i="1"/>
  <c r="AB43" i="1"/>
  <c r="S25" i="1"/>
  <c r="AB25" i="1"/>
  <c r="S7" i="1"/>
  <c r="AB7" i="1"/>
  <c r="S9" i="1"/>
  <c r="AB9" i="1"/>
  <c r="S13" i="1"/>
  <c r="AB13" i="1"/>
  <c r="S19" i="1"/>
  <c r="AB19" i="1"/>
  <c r="S27" i="1"/>
  <c r="AB27" i="1"/>
  <c r="S40" i="1"/>
  <c r="AB40" i="1"/>
  <c r="S12" i="1"/>
  <c r="AB12" i="1"/>
  <c r="S16" i="1"/>
  <c r="AB16" i="1"/>
  <c r="S32" i="1"/>
  <c r="AB32" i="1"/>
  <c r="S34" i="1"/>
  <c r="AB34" i="1"/>
  <c r="S36" i="1"/>
  <c r="AB36" i="1"/>
  <c r="S38" i="1"/>
  <c r="AB38" i="1"/>
  <c r="S42" i="1"/>
  <c r="AB42" i="1"/>
  <c r="K5" i="1"/>
  <c r="AB5" i="1" l="1"/>
</calcChain>
</file>

<file path=xl/sharedStrings.xml><?xml version="1.0" encoding="utf-8"?>
<sst xmlns="http://schemas.openxmlformats.org/spreadsheetml/2006/main" count="143" uniqueCount="89">
  <si>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</si>
  <si>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</si>
  <si>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</si>
  <si>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</si>
  <si>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</si>
  <si>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</si>
  <si>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</si>
  <si>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</si>
  <si>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</si>
  <si>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</si>
  <si>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</si>
  <si>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</si>
  <si>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</si>
  <si>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</si>
  <si>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</si>
  <si>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</si>
  <si>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</si>
  <si>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</si>
  <si>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</si>
  <si>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</si>
  <si>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</si>
  <si>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</si>
  <si>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09,09,</t>
  </si>
  <si>
    <t>16,09,</t>
  </si>
  <si>
    <t>02,09,</t>
  </si>
  <si>
    <t>26,08,</t>
  </si>
  <si>
    <t>19,08,</t>
  </si>
  <si>
    <t>12,08,</t>
  </si>
  <si>
    <t>05,08,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</si>
  <si>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</si>
  <si>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</si>
  <si>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</si>
  <si>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</si>
  <si>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</si>
  <si>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кг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</si>
  <si>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</si>
  <si>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</si>
  <si>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</si>
  <si>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</si>
  <si>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</si>
  <si>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</si>
  <si>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</si>
  <si>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</si>
  <si>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</si>
  <si>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</si>
  <si>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</si>
  <si>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</si>
  <si>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</si>
  <si>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</si>
  <si>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</si>
  <si>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</si>
  <si>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</si>
  <si>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(сделан 28,08 800кг)/ нет в бланке</t>
  </si>
  <si>
    <t>Сыр Папа Может "Тильзитер" массовая доля жира в сухом веществе 45 %.брусок  Останкино</t>
  </si>
  <si>
    <t>09,09,24 завод не отгрузит / поступление товара 23,09</t>
  </si>
  <si>
    <t>Сыр Папа Может Гауда  45% 200гр     Останкино</t>
  </si>
  <si>
    <t>дубль</t>
  </si>
  <si>
    <t>Сыр Папа Может Голландский  45% 200гр     Останкино</t>
  </si>
  <si>
    <t>Сыр Папа Может Российский  50% 200гр    Останкино</t>
  </si>
  <si>
    <t>Сыр Папа Может Тильзитер 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</si>
  <si>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</si>
  <si>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</si>
  <si>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</si>
  <si>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</si>
  <si>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</si>
  <si>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</si>
  <si>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"Пошехонский" с массовой долей жира в пересчете на сухое вещество 45%.1/5  Останкино</t>
  </si>
  <si>
    <t>вывод</t>
  </si>
  <si>
    <t>завод выводит из производства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</si>
  <si>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</si>
  <si>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</si>
  <si>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</si>
  <si>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</si>
  <si>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</si>
  <si>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</si>
  <si>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</si>
  <si>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</si>
  <si>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на 26,08,24 завод не отгрузил</t>
  </si>
  <si>
    <t>Сыч/Прод Коровино Тильзитер Оригин 50% ВЕС (5 кг брус) СЗМЖ  ОСТАНКИНО</t>
  </si>
  <si>
    <t>09,09 завод отгрузил 150шт. из 250шт.</t>
  </si>
  <si>
    <t>09,09 завод отгрузил 110шт. из 150шт.</t>
  </si>
  <si>
    <t>09,09 завод отгрузил 40шт. из 60шт.</t>
  </si>
  <si>
    <t>09,09 завод отгрузил 220шт. из 280шт.</t>
  </si>
  <si>
    <t>09,09 завод отгрузил 800кг из 1100кг</t>
  </si>
  <si>
    <t>09,09 завод отгрузил 125кг из 190кг</t>
  </si>
  <si>
    <t>необходимо увеличить продажи!!!</t>
  </si>
  <si>
    <t>необходимо увеличить продажи</t>
  </si>
  <si>
    <t>заказ</t>
  </si>
  <si>
    <t>23,09,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</si>
</sst>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0" borderId="1" xfId="1" applyNumberFormat="1" applyFont="1"/>
    <xf numFmtId="164" fontId="1" fillId="7" borderId="1" xfId="1" applyNumberFormat="1" applyFill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5" fillId="9" borderId="1" xfId="1" applyNumberFormat="1" applyFont="1" applyFill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2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6" sqref="R6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5.85546875" style="8" customWidth="1"/>
    <col min="8" max="8" width="5.85546875" customWidth="1"/>
    <col min="9" max="9" width="9.140625" customWidth="1"/>
    <col min="10" max="11" width="6.85546875" customWidth="1"/>
    <col min="12" max="13" width="1.140625" customWidth="1"/>
    <col min="14" max="17" width="6.85546875" customWidth="1"/>
    <col min="18" max="18" width="21.85546875" customWidth="1"/>
    <col min="19" max="20" width="5.85546875" customWidth="1"/>
    <col min="21" max="26" width="6" customWidth="1"/>
    <col min="27" max="27" width="48.57031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>
        <v>8078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87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88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SUM(E6:E492)</f>
        <v>9451.3029999999999</v>
      </c>
      <c r="F5" s="4">
        <f>SUM(F6:F492)</f>
        <v>30324.811999999998</v>
      </c>
      <c r="G5" s="6"/>
      <c r="H5" s="1"/>
      <c r="I5" s="1"/>
      <c r="J5" s="4">
        <f t="shared" ref="J5:Q5" si="0">SUM(J6:J492)</f>
        <v>9563.6</v>
      </c>
      <c r="K5" s="4">
        <f t="shared" si="0"/>
        <v>-112.29700000000008</v>
      </c>
      <c r="L5" s="4">
        <f t="shared" si="0"/>
        <v>0</v>
      </c>
      <c r="M5" s="4">
        <f t="shared" si="0"/>
        <v>0</v>
      </c>
      <c r="N5" s="4">
        <f t="shared" si="0"/>
        <v>15420.734</v>
      </c>
      <c r="O5" s="4">
        <f t="shared" si="0"/>
        <v>1890.2605999999996</v>
      </c>
      <c r="P5" s="4">
        <f t="shared" si="0"/>
        <v>10978.012999999999</v>
      </c>
      <c r="Q5" s="4">
        <f t="shared" si="0"/>
        <v>5800</v>
      </c>
      <c r="R5" s="1"/>
      <c r="S5" s="1"/>
      <c r="T5" s="1"/>
      <c r="U5" s="4">
        <f t="shared" ref="U5:Z5" si="1">SUM(U6:U492)</f>
        <v>2268.1074000000003</v>
      </c>
      <c r="V5" s="4">
        <f t="shared" si="1"/>
        <v>2293.9839999999999</v>
      </c>
      <c r="W5" s="4">
        <f t="shared" si="1"/>
        <v>1833.3078</v>
      </c>
      <c r="X5" s="4">
        <f t="shared" si="1"/>
        <v>2268.6198000000004</v>
      </c>
      <c r="Y5" s="4">
        <f t="shared" si="1"/>
        <v>2024.8507999999999</v>
      </c>
      <c r="Z5" s="4">
        <f t="shared" si="1"/>
        <v>2134.4776000000002</v>
      </c>
      <c r="AA5" s="1"/>
      <c r="AB5" s="4">
        <f>SUM(AB6:AB492)</f>
        <v>5222.1729999999989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29</v>
      </c>
      <c r="B6" s="1" t="s">
        <v>30</v>
      </c>
      <c r="C6" s="1">
        <v>215</v>
      </c>
      <c r="D6" s="1">
        <v>112</v>
      </c>
      <c r="E6" s="1">
        <v>66</v>
      </c>
      <c r="F6" s="1">
        <v>261</v>
      </c>
      <c r="G6" s="6">
        <v>0.14000000000000001</v>
      </c>
      <c r="H6" s="1">
        <v>180</v>
      </c>
      <c r="I6" s="1">
        <v>9988421</v>
      </c>
      <c r="J6" s="1">
        <v>67</v>
      </c>
      <c r="K6" s="1">
        <f t="shared" ref="K6:K44" si="2">E6-J6</f>
        <v>-1</v>
      </c>
      <c r="L6" s="1"/>
      <c r="M6" s="1"/>
      <c r="N6" s="1">
        <v>116</v>
      </c>
      <c r="O6" s="1">
        <f t="shared" ref="O6:O44" si="3">E6/5</f>
        <v>13.2</v>
      </c>
      <c r="P6" s="5"/>
      <c r="Q6" s="5">
        <v>250</v>
      </c>
      <c r="R6" s="1"/>
      <c r="S6" s="1">
        <f>(F6+N6+P6)/O6</f>
        <v>28.560606060606062</v>
      </c>
      <c r="T6" s="1">
        <f>(F6+N6)/O6</f>
        <v>28.560606060606062</v>
      </c>
      <c r="U6" s="1">
        <v>22</v>
      </c>
      <c r="V6" s="1">
        <v>26</v>
      </c>
      <c r="W6" s="1">
        <v>9.6</v>
      </c>
      <c r="X6" s="1">
        <v>22.6</v>
      </c>
      <c r="Y6" s="1">
        <v>10</v>
      </c>
      <c r="Z6" s="1">
        <v>25.4</v>
      </c>
      <c r="AA6" s="1"/>
      <c r="AB6" s="1">
        <f t="shared" ref="AB6:AB44" si="4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31</v>
      </c>
      <c r="B7" s="1" t="s">
        <v>30</v>
      </c>
      <c r="C7" s="1">
        <v>448</v>
      </c>
      <c r="D7" s="1"/>
      <c r="E7" s="1">
        <v>195</v>
      </c>
      <c r="F7" s="1">
        <v>253</v>
      </c>
      <c r="G7" s="6">
        <v>0.18</v>
      </c>
      <c r="H7" s="1">
        <v>270</v>
      </c>
      <c r="I7" s="1">
        <v>9988438</v>
      </c>
      <c r="J7" s="1">
        <v>183</v>
      </c>
      <c r="K7" s="1">
        <f t="shared" si="2"/>
        <v>12</v>
      </c>
      <c r="L7" s="1"/>
      <c r="M7" s="1"/>
      <c r="N7" s="1">
        <v>64</v>
      </c>
      <c r="O7" s="1">
        <f t="shared" si="3"/>
        <v>39</v>
      </c>
      <c r="P7" s="5">
        <f t="shared" ref="P7:P8" si="5">20*O7-N7-F7</f>
        <v>463</v>
      </c>
      <c r="Q7" s="5"/>
      <c r="R7" s="1"/>
      <c r="S7" s="1">
        <f t="shared" ref="S7:S44" si="6">(F7+N7+P7)/O7</f>
        <v>20</v>
      </c>
      <c r="T7" s="1">
        <f t="shared" ref="T7:T44" si="7">(F7+N7)/O7</f>
        <v>8.1282051282051277</v>
      </c>
      <c r="U7" s="1">
        <v>25.6</v>
      </c>
      <c r="V7" s="1">
        <v>13</v>
      </c>
      <c r="W7" s="1">
        <v>26.4</v>
      </c>
      <c r="X7" s="1">
        <v>31.2</v>
      </c>
      <c r="Y7" s="1">
        <v>21.8</v>
      </c>
      <c r="Z7" s="1">
        <v>17.600000000000001</v>
      </c>
      <c r="AA7" s="1"/>
      <c r="AB7" s="1">
        <f t="shared" si="4"/>
        <v>83.34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32</v>
      </c>
      <c r="B8" s="1" t="s">
        <v>30</v>
      </c>
      <c r="C8" s="1">
        <v>594</v>
      </c>
      <c r="D8" s="1"/>
      <c r="E8" s="1">
        <v>215</v>
      </c>
      <c r="F8" s="1">
        <v>379</v>
      </c>
      <c r="G8" s="6">
        <v>0.18</v>
      </c>
      <c r="H8" s="1">
        <v>270</v>
      </c>
      <c r="I8" s="1">
        <v>9988445</v>
      </c>
      <c r="J8" s="1">
        <v>207</v>
      </c>
      <c r="K8" s="1">
        <f t="shared" si="2"/>
        <v>8</v>
      </c>
      <c r="L8" s="1"/>
      <c r="M8" s="1"/>
      <c r="N8" s="1"/>
      <c r="O8" s="1">
        <f t="shared" si="3"/>
        <v>43</v>
      </c>
      <c r="P8" s="5">
        <f t="shared" si="5"/>
        <v>481</v>
      </c>
      <c r="Q8" s="5"/>
      <c r="R8" s="1"/>
      <c r="S8" s="1">
        <f t="shared" si="6"/>
        <v>20</v>
      </c>
      <c r="T8" s="1">
        <f t="shared" si="7"/>
        <v>8.8139534883720927</v>
      </c>
      <c r="U8" s="1">
        <v>28.4</v>
      </c>
      <c r="V8" s="1">
        <v>8</v>
      </c>
      <c r="W8" s="1">
        <v>31</v>
      </c>
      <c r="X8" s="1">
        <v>37.4</v>
      </c>
      <c r="Y8" s="1">
        <v>15.4</v>
      </c>
      <c r="Z8" s="1">
        <v>23.8</v>
      </c>
      <c r="AA8" s="1"/>
      <c r="AB8" s="1">
        <f t="shared" si="4"/>
        <v>86.58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36</v>
      </c>
      <c r="B9" s="1" t="s">
        <v>30</v>
      </c>
      <c r="C9" s="1">
        <v>54</v>
      </c>
      <c r="D9" s="1">
        <v>152</v>
      </c>
      <c r="E9" s="1">
        <v>118</v>
      </c>
      <c r="F9" s="1">
        <v>88</v>
      </c>
      <c r="G9" s="6">
        <v>0.4</v>
      </c>
      <c r="H9" s="1">
        <v>270</v>
      </c>
      <c r="I9" s="1">
        <v>9988452</v>
      </c>
      <c r="J9" s="1">
        <v>121</v>
      </c>
      <c r="K9" s="1">
        <f t="shared" si="2"/>
        <v>-3</v>
      </c>
      <c r="L9" s="1"/>
      <c r="M9" s="1"/>
      <c r="N9" s="1"/>
      <c r="O9" s="1">
        <f t="shared" si="3"/>
        <v>23.6</v>
      </c>
      <c r="P9" s="5">
        <f t="shared" ref="P9:P10" si="8">25*O9-N9-F9</f>
        <v>502</v>
      </c>
      <c r="Q9" s="5"/>
      <c r="R9" s="1"/>
      <c r="S9" s="1">
        <f t="shared" si="6"/>
        <v>25</v>
      </c>
      <c r="T9" s="1">
        <f t="shared" si="7"/>
        <v>3.7288135593220337</v>
      </c>
      <c r="U9" s="1">
        <v>9.8000000000000007</v>
      </c>
      <c r="V9" s="1">
        <v>17.8</v>
      </c>
      <c r="W9" s="1">
        <v>11.4</v>
      </c>
      <c r="X9" s="1">
        <v>7.6</v>
      </c>
      <c r="Y9" s="1">
        <v>10</v>
      </c>
      <c r="Z9" s="1">
        <v>4</v>
      </c>
      <c r="AA9" s="18" t="s">
        <v>79</v>
      </c>
      <c r="AB9" s="1">
        <f t="shared" si="4"/>
        <v>200.8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37</v>
      </c>
      <c r="B10" s="1" t="s">
        <v>30</v>
      </c>
      <c r="C10" s="1">
        <v>56</v>
      </c>
      <c r="D10" s="1">
        <v>112</v>
      </c>
      <c r="E10" s="1">
        <v>77</v>
      </c>
      <c r="F10" s="1">
        <v>91</v>
      </c>
      <c r="G10" s="6">
        <v>0.4</v>
      </c>
      <c r="H10" s="1">
        <v>270</v>
      </c>
      <c r="I10" s="1">
        <v>9988476</v>
      </c>
      <c r="J10" s="1">
        <v>70</v>
      </c>
      <c r="K10" s="1">
        <f t="shared" si="2"/>
        <v>7</v>
      </c>
      <c r="L10" s="1"/>
      <c r="M10" s="1"/>
      <c r="N10" s="1"/>
      <c r="O10" s="1">
        <f t="shared" si="3"/>
        <v>15.4</v>
      </c>
      <c r="P10" s="5">
        <f t="shared" si="8"/>
        <v>294</v>
      </c>
      <c r="Q10" s="5"/>
      <c r="R10" s="1"/>
      <c r="S10" s="1">
        <f t="shared" si="6"/>
        <v>25</v>
      </c>
      <c r="T10" s="1">
        <f t="shared" si="7"/>
        <v>5.9090909090909092</v>
      </c>
      <c r="U10" s="1">
        <v>4</v>
      </c>
      <c r="V10" s="1">
        <v>11.2</v>
      </c>
      <c r="W10" s="1">
        <v>4.8</v>
      </c>
      <c r="X10" s="1">
        <v>4.4000000000000004</v>
      </c>
      <c r="Y10" s="1">
        <v>3.6</v>
      </c>
      <c r="Z10" s="1">
        <v>4.4000000000000004</v>
      </c>
      <c r="AA10" s="18" t="s">
        <v>80</v>
      </c>
      <c r="AB10" s="1">
        <f t="shared" si="4"/>
        <v>117.60000000000001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38</v>
      </c>
      <c r="B11" s="1" t="s">
        <v>30</v>
      </c>
      <c r="C11" s="1">
        <v>458</v>
      </c>
      <c r="D11" s="1">
        <v>282</v>
      </c>
      <c r="E11" s="1">
        <v>177</v>
      </c>
      <c r="F11" s="1">
        <v>563</v>
      </c>
      <c r="G11" s="6">
        <v>0.18</v>
      </c>
      <c r="H11" s="1">
        <v>150</v>
      </c>
      <c r="I11" s="1">
        <v>5034819</v>
      </c>
      <c r="J11" s="1">
        <v>175</v>
      </c>
      <c r="K11" s="1">
        <f t="shared" si="2"/>
        <v>2</v>
      </c>
      <c r="L11" s="1"/>
      <c r="M11" s="1"/>
      <c r="N11" s="1">
        <v>190</v>
      </c>
      <c r="O11" s="1">
        <f t="shared" si="3"/>
        <v>35.4</v>
      </c>
      <c r="P11" s="5"/>
      <c r="Q11" s="5"/>
      <c r="R11" s="1"/>
      <c r="S11" s="1">
        <f t="shared" si="6"/>
        <v>21.271186440677965</v>
      </c>
      <c r="T11" s="1">
        <f t="shared" si="7"/>
        <v>21.271186440677965</v>
      </c>
      <c r="U11" s="1">
        <v>46.8</v>
      </c>
      <c r="V11" s="1">
        <v>53.4</v>
      </c>
      <c r="W11" s="1">
        <v>32.200000000000003</v>
      </c>
      <c r="X11" s="1">
        <v>47.2</v>
      </c>
      <c r="Y11" s="1">
        <v>48.8</v>
      </c>
      <c r="Z11" s="1">
        <v>49</v>
      </c>
      <c r="AA11" s="1"/>
      <c r="AB11" s="1">
        <f t="shared" si="4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39</v>
      </c>
      <c r="B12" s="1" t="s">
        <v>34</v>
      </c>
      <c r="C12" s="1">
        <v>53.2</v>
      </c>
      <c r="D12" s="1">
        <v>43.28</v>
      </c>
      <c r="E12" s="1">
        <v>51.363999999999997</v>
      </c>
      <c r="F12" s="1">
        <v>42.725999999999999</v>
      </c>
      <c r="G12" s="6">
        <v>1</v>
      </c>
      <c r="H12" s="1">
        <v>150</v>
      </c>
      <c r="I12" s="1">
        <v>5039845</v>
      </c>
      <c r="J12" s="1">
        <v>44.5</v>
      </c>
      <c r="K12" s="1">
        <f t="shared" si="2"/>
        <v>6.8639999999999972</v>
      </c>
      <c r="L12" s="1"/>
      <c r="M12" s="1"/>
      <c r="N12" s="1"/>
      <c r="O12" s="1">
        <f t="shared" si="3"/>
        <v>10.2728</v>
      </c>
      <c r="P12" s="5">
        <f>25*O12-N12-F12</f>
        <v>214.09399999999999</v>
      </c>
      <c r="Q12" s="5">
        <v>200</v>
      </c>
      <c r="R12" s="1">
        <v>163</v>
      </c>
      <c r="S12" s="1">
        <f t="shared" si="6"/>
        <v>25</v>
      </c>
      <c r="T12" s="1">
        <f t="shared" si="7"/>
        <v>4.1591386963632111</v>
      </c>
      <c r="U12" s="1">
        <v>4.0423999999999998</v>
      </c>
      <c r="V12" s="1">
        <v>6.6596000000000002</v>
      </c>
      <c r="W12" s="1">
        <v>1.4776</v>
      </c>
      <c r="X12" s="1">
        <v>4.7723999999999993</v>
      </c>
      <c r="Y12" s="1">
        <v>5.2393999999999998</v>
      </c>
      <c r="Z12" s="1">
        <v>3.3344</v>
      </c>
      <c r="AA12" s="18" t="s">
        <v>81</v>
      </c>
      <c r="AB12" s="1">
        <f t="shared" si="4"/>
        <v>214.09399999999999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ht="15.75" thickBot="1" x14ac:dyDescent="0.3">
      <c r="A13" s="1" t="s">
        <v>40</v>
      </c>
      <c r="B13" s="1" t="s">
        <v>30</v>
      </c>
      <c r="C13" s="1">
        <v>261</v>
      </c>
      <c r="D13" s="1">
        <v>224</v>
      </c>
      <c r="E13" s="1">
        <v>174</v>
      </c>
      <c r="F13" s="1">
        <v>309</v>
      </c>
      <c r="G13" s="6">
        <v>0.1</v>
      </c>
      <c r="H13" s="1">
        <v>90</v>
      </c>
      <c r="I13" s="1">
        <v>8444163</v>
      </c>
      <c r="J13" s="1">
        <v>154</v>
      </c>
      <c r="K13" s="1">
        <f t="shared" si="2"/>
        <v>20</v>
      </c>
      <c r="L13" s="1"/>
      <c r="M13" s="1"/>
      <c r="N13" s="1">
        <v>190</v>
      </c>
      <c r="O13" s="1">
        <f t="shared" si="3"/>
        <v>34.799999999999997</v>
      </c>
      <c r="P13" s="5">
        <f>25*O13-N13-F13</f>
        <v>370.99999999999989</v>
      </c>
      <c r="Q13" s="5"/>
      <c r="R13" s="1"/>
      <c r="S13" s="1">
        <f t="shared" si="6"/>
        <v>25</v>
      </c>
      <c r="T13" s="1">
        <f t="shared" si="7"/>
        <v>14.339080459770116</v>
      </c>
      <c r="U13" s="1">
        <v>37</v>
      </c>
      <c r="V13" s="1">
        <v>40</v>
      </c>
      <c r="W13" s="1">
        <v>28.6</v>
      </c>
      <c r="X13" s="1">
        <v>31.8</v>
      </c>
      <c r="Y13" s="1">
        <v>38.4</v>
      </c>
      <c r="Z13" s="1">
        <v>30.6</v>
      </c>
      <c r="AA13" s="18" t="s">
        <v>82</v>
      </c>
      <c r="AB13" s="1">
        <f t="shared" si="4"/>
        <v>37.099999999999987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2" t="s">
        <v>41</v>
      </c>
      <c r="B14" s="13" t="s">
        <v>30</v>
      </c>
      <c r="C14" s="13"/>
      <c r="D14" s="13">
        <v>710</v>
      </c>
      <c r="E14" s="13">
        <v>10</v>
      </c>
      <c r="F14" s="14">
        <v>700</v>
      </c>
      <c r="G14" s="6">
        <v>0.18</v>
      </c>
      <c r="H14" s="1">
        <v>150</v>
      </c>
      <c r="I14" s="1">
        <v>5038411</v>
      </c>
      <c r="J14" s="1">
        <v>10</v>
      </c>
      <c r="K14" s="1">
        <f t="shared" si="2"/>
        <v>0</v>
      </c>
      <c r="L14" s="1"/>
      <c r="M14" s="1"/>
      <c r="N14" s="1"/>
      <c r="O14" s="1">
        <f t="shared" si="3"/>
        <v>2</v>
      </c>
      <c r="P14" s="5"/>
      <c r="Q14" s="5"/>
      <c r="R14" s="1"/>
      <c r="S14" s="1">
        <f t="shared" si="6"/>
        <v>350</v>
      </c>
      <c r="T14" s="1">
        <f t="shared" si="7"/>
        <v>350</v>
      </c>
      <c r="U14" s="1">
        <v>0</v>
      </c>
      <c r="V14" s="1">
        <v>0</v>
      </c>
      <c r="W14" s="1">
        <v>-0.2</v>
      </c>
      <c r="X14" s="1">
        <v>-0.8</v>
      </c>
      <c r="Y14" s="1">
        <v>33.6</v>
      </c>
      <c r="Z14" s="1">
        <v>129</v>
      </c>
      <c r="AA14" s="26" t="s">
        <v>85</v>
      </c>
      <c r="AB14" s="1">
        <f t="shared" si="4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ht="15.75" thickBot="1" x14ac:dyDescent="0.3">
      <c r="A15" s="20" t="s">
        <v>55</v>
      </c>
      <c r="B15" s="21" t="s">
        <v>30</v>
      </c>
      <c r="C15" s="21">
        <v>1311</v>
      </c>
      <c r="D15" s="21"/>
      <c r="E15" s="21">
        <v>272</v>
      </c>
      <c r="F15" s="22">
        <v>1036</v>
      </c>
      <c r="G15" s="23">
        <v>0</v>
      </c>
      <c r="H15" s="24" t="e">
        <v>#N/A</v>
      </c>
      <c r="I15" s="24" t="s">
        <v>56</v>
      </c>
      <c r="J15" s="24">
        <v>271</v>
      </c>
      <c r="K15" s="24">
        <f>E15-J15</f>
        <v>1</v>
      </c>
      <c r="L15" s="24"/>
      <c r="M15" s="24"/>
      <c r="N15" s="24"/>
      <c r="O15" s="24">
        <f t="shared" si="3"/>
        <v>54.4</v>
      </c>
      <c r="P15" s="25"/>
      <c r="Q15" s="25"/>
      <c r="R15" s="24"/>
      <c r="S15" s="24">
        <f t="shared" si="6"/>
        <v>19.044117647058822</v>
      </c>
      <c r="T15" s="24">
        <f t="shared" si="7"/>
        <v>19.044117647058822</v>
      </c>
      <c r="U15" s="24">
        <v>91</v>
      </c>
      <c r="V15" s="24">
        <v>137.4</v>
      </c>
      <c r="W15" s="24">
        <v>76</v>
      </c>
      <c r="X15" s="24">
        <v>116.4</v>
      </c>
      <c r="Y15" s="24">
        <v>37.799999999999997</v>
      </c>
      <c r="Z15" s="24">
        <v>2.2000000000000002</v>
      </c>
      <c r="AA15" s="26" t="s">
        <v>85</v>
      </c>
      <c r="AB15" s="24">
        <f t="shared" si="4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2" t="s">
        <v>42</v>
      </c>
      <c r="B16" s="13" t="s">
        <v>30</v>
      </c>
      <c r="C16" s="13"/>
      <c r="D16" s="13"/>
      <c r="E16" s="13"/>
      <c r="F16" s="14"/>
      <c r="G16" s="6">
        <v>0.18</v>
      </c>
      <c r="H16" s="1">
        <v>150</v>
      </c>
      <c r="I16" s="1">
        <v>5038459</v>
      </c>
      <c r="J16" s="1"/>
      <c r="K16" s="1">
        <f t="shared" si="2"/>
        <v>0</v>
      </c>
      <c r="L16" s="1"/>
      <c r="M16" s="1"/>
      <c r="N16" s="1"/>
      <c r="O16" s="1">
        <f t="shared" si="3"/>
        <v>0</v>
      </c>
      <c r="P16" s="5"/>
      <c r="Q16" s="5"/>
      <c r="R16" s="1"/>
      <c r="S16" s="1" t="e">
        <f t="shared" si="6"/>
        <v>#DIV/0!</v>
      </c>
      <c r="T16" s="1" t="e">
        <f t="shared" si="7"/>
        <v>#DIV/0!</v>
      </c>
      <c r="U16" s="1">
        <v>0</v>
      </c>
      <c r="V16" s="1">
        <v>0</v>
      </c>
      <c r="W16" s="1">
        <v>-0.2</v>
      </c>
      <c r="X16" s="1">
        <v>-0.6</v>
      </c>
      <c r="Y16" s="1">
        <v>-0.4</v>
      </c>
      <c r="Z16" s="1">
        <v>-0.2</v>
      </c>
      <c r="AA16" s="1"/>
      <c r="AB16" s="1">
        <f t="shared" si="4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15.75" thickBot="1" x14ac:dyDescent="0.3">
      <c r="A17" s="20" t="s">
        <v>57</v>
      </c>
      <c r="B17" s="21" t="s">
        <v>30</v>
      </c>
      <c r="C17" s="21">
        <v>430</v>
      </c>
      <c r="D17" s="21">
        <v>1740</v>
      </c>
      <c r="E17" s="21">
        <v>294</v>
      </c>
      <c r="F17" s="22">
        <v>1871</v>
      </c>
      <c r="G17" s="23">
        <v>0</v>
      </c>
      <c r="H17" s="24" t="e">
        <v>#N/A</v>
      </c>
      <c r="I17" s="24" t="s">
        <v>56</v>
      </c>
      <c r="J17" s="24">
        <v>297</v>
      </c>
      <c r="K17" s="24">
        <f>E17-J17</f>
        <v>-3</v>
      </c>
      <c r="L17" s="24"/>
      <c r="M17" s="24"/>
      <c r="N17" s="24"/>
      <c r="O17" s="24">
        <f t="shared" si="3"/>
        <v>58.8</v>
      </c>
      <c r="P17" s="25"/>
      <c r="Q17" s="25"/>
      <c r="R17" s="24"/>
      <c r="S17" s="24">
        <f t="shared" si="6"/>
        <v>31.819727891156464</v>
      </c>
      <c r="T17" s="24">
        <f t="shared" si="7"/>
        <v>31.819727891156464</v>
      </c>
      <c r="U17" s="24">
        <v>95.8</v>
      </c>
      <c r="V17" s="24">
        <v>145.6</v>
      </c>
      <c r="W17" s="24">
        <v>53.8</v>
      </c>
      <c r="X17" s="24">
        <v>80.400000000000006</v>
      </c>
      <c r="Y17" s="24">
        <v>0</v>
      </c>
      <c r="Z17" s="24">
        <v>0</v>
      </c>
      <c r="AA17" s="24"/>
      <c r="AB17" s="24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43</v>
      </c>
      <c r="B18" s="1" t="s">
        <v>30</v>
      </c>
      <c r="C18" s="1">
        <v>1669</v>
      </c>
      <c r="D18" s="1"/>
      <c r="E18" s="1">
        <v>190</v>
      </c>
      <c r="F18" s="1">
        <v>1478</v>
      </c>
      <c r="G18" s="6">
        <v>0.18</v>
      </c>
      <c r="H18" s="1">
        <v>150</v>
      </c>
      <c r="I18" s="1">
        <v>5038831</v>
      </c>
      <c r="J18" s="1">
        <v>191</v>
      </c>
      <c r="K18" s="1">
        <f t="shared" si="2"/>
        <v>-1</v>
      </c>
      <c r="L18" s="1"/>
      <c r="M18" s="1"/>
      <c r="N18" s="1"/>
      <c r="O18" s="1">
        <f t="shared" si="3"/>
        <v>38</v>
      </c>
      <c r="P18" s="5"/>
      <c r="Q18" s="5"/>
      <c r="R18" s="1"/>
      <c r="S18" s="1">
        <f t="shared" si="6"/>
        <v>38.89473684210526</v>
      </c>
      <c r="T18" s="1">
        <f t="shared" si="7"/>
        <v>38.89473684210526</v>
      </c>
      <c r="U18" s="1">
        <v>53</v>
      </c>
      <c r="V18" s="1">
        <v>98.2</v>
      </c>
      <c r="W18" s="1">
        <v>58.6</v>
      </c>
      <c r="X18" s="1">
        <v>109</v>
      </c>
      <c r="Y18" s="1">
        <v>27.8</v>
      </c>
      <c r="Z18" s="1">
        <v>58.8</v>
      </c>
      <c r="AA18" s="26" t="s">
        <v>85</v>
      </c>
      <c r="AB18" s="1">
        <f t="shared" si="4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15.75" thickBot="1" x14ac:dyDescent="0.3">
      <c r="A19" s="1" t="s">
        <v>44</v>
      </c>
      <c r="B19" s="1" t="s">
        <v>30</v>
      </c>
      <c r="C19" s="1">
        <v>723</v>
      </c>
      <c r="D19" s="1"/>
      <c r="E19" s="1">
        <v>176</v>
      </c>
      <c r="F19" s="1">
        <v>547</v>
      </c>
      <c r="G19" s="6">
        <v>0.18</v>
      </c>
      <c r="H19" s="1">
        <v>120</v>
      </c>
      <c r="I19" s="1">
        <v>5038855</v>
      </c>
      <c r="J19" s="1">
        <v>178</v>
      </c>
      <c r="K19" s="1">
        <f t="shared" si="2"/>
        <v>-2</v>
      </c>
      <c r="L19" s="1"/>
      <c r="M19" s="1"/>
      <c r="N19" s="1"/>
      <c r="O19" s="1">
        <f t="shared" si="3"/>
        <v>35.200000000000003</v>
      </c>
      <c r="P19" s="5">
        <f>25*O19-N19-F19</f>
        <v>333.00000000000011</v>
      </c>
      <c r="Q19" s="5"/>
      <c r="R19" s="1"/>
      <c r="S19" s="1">
        <f t="shared" si="6"/>
        <v>25</v>
      </c>
      <c r="T19" s="1">
        <f t="shared" si="7"/>
        <v>15.539772727272727</v>
      </c>
      <c r="U19" s="1">
        <v>55.8</v>
      </c>
      <c r="V19" s="1">
        <v>109.6</v>
      </c>
      <c r="W19" s="1">
        <v>1</v>
      </c>
      <c r="X19" s="1">
        <v>70.2</v>
      </c>
      <c r="Y19" s="1">
        <v>86.4</v>
      </c>
      <c r="Z19" s="1">
        <v>59.4</v>
      </c>
      <c r="AA19" s="1"/>
      <c r="AB19" s="1">
        <f t="shared" si="4"/>
        <v>59.940000000000019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2" t="s">
        <v>45</v>
      </c>
      <c r="B20" s="13" t="s">
        <v>30</v>
      </c>
      <c r="C20" s="13">
        <v>3</v>
      </c>
      <c r="D20" s="13">
        <v>322</v>
      </c>
      <c r="E20" s="13"/>
      <c r="F20" s="14">
        <v>320</v>
      </c>
      <c r="G20" s="6">
        <v>0.18</v>
      </c>
      <c r="H20" s="1">
        <v>150</v>
      </c>
      <c r="I20" s="1">
        <v>5038435</v>
      </c>
      <c r="J20" s="1">
        <v>38</v>
      </c>
      <c r="K20" s="1">
        <f t="shared" si="2"/>
        <v>-38</v>
      </c>
      <c r="L20" s="1"/>
      <c r="M20" s="1"/>
      <c r="N20" s="1">
        <v>600</v>
      </c>
      <c r="O20" s="1">
        <f t="shared" si="3"/>
        <v>0</v>
      </c>
      <c r="P20" s="5"/>
      <c r="Q20" s="5"/>
      <c r="R20" s="1"/>
      <c r="S20" s="1" t="e">
        <f t="shared" si="6"/>
        <v>#DIV/0!</v>
      </c>
      <c r="T20" s="1" t="e">
        <f t="shared" si="7"/>
        <v>#DIV/0!</v>
      </c>
      <c r="U20" s="1">
        <v>-1.2</v>
      </c>
      <c r="V20" s="1">
        <v>0</v>
      </c>
      <c r="W20" s="1">
        <v>117.4</v>
      </c>
      <c r="X20" s="1">
        <v>168.6</v>
      </c>
      <c r="Y20" s="1">
        <v>159.6</v>
      </c>
      <c r="Z20" s="1">
        <v>174.2</v>
      </c>
      <c r="AA20" s="1"/>
      <c r="AB20" s="1">
        <f t="shared" si="4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15.75" thickBot="1" x14ac:dyDescent="0.3">
      <c r="A21" s="20" t="s">
        <v>58</v>
      </c>
      <c r="B21" s="21" t="s">
        <v>30</v>
      </c>
      <c r="C21" s="21">
        <v>2055</v>
      </c>
      <c r="D21" s="21"/>
      <c r="E21" s="21">
        <v>497</v>
      </c>
      <c r="F21" s="22">
        <v>1543</v>
      </c>
      <c r="G21" s="23">
        <v>0</v>
      </c>
      <c r="H21" s="24" t="e">
        <v>#N/A</v>
      </c>
      <c r="I21" s="24" t="s">
        <v>56</v>
      </c>
      <c r="J21" s="24">
        <v>479</v>
      </c>
      <c r="K21" s="24">
        <f>E21-J21</f>
        <v>18</v>
      </c>
      <c r="L21" s="24"/>
      <c r="M21" s="24"/>
      <c r="N21" s="24"/>
      <c r="O21" s="24">
        <f t="shared" si="3"/>
        <v>99.4</v>
      </c>
      <c r="P21" s="25"/>
      <c r="Q21" s="25"/>
      <c r="R21" s="24"/>
      <c r="S21" s="24">
        <f t="shared" si="6"/>
        <v>15.523138832997986</v>
      </c>
      <c r="T21" s="24">
        <f t="shared" si="7"/>
        <v>15.523138832997986</v>
      </c>
      <c r="U21" s="24">
        <v>150.6</v>
      </c>
      <c r="V21" s="24">
        <v>183.4</v>
      </c>
      <c r="W21" s="24">
        <v>8.4</v>
      </c>
      <c r="X21" s="24">
        <v>0</v>
      </c>
      <c r="Y21" s="24">
        <v>0</v>
      </c>
      <c r="Z21" s="24">
        <v>0</v>
      </c>
      <c r="AA21" s="24"/>
      <c r="AB21" s="24">
        <f t="shared" si="4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19" t="s">
        <v>46</v>
      </c>
      <c r="B22" s="19" t="s">
        <v>30</v>
      </c>
      <c r="C22" s="19">
        <v>632</v>
      </c>
      <c r="D22" s="19"/>
      <c r="E22" s="19">
        <v>45</v>
      </c>
      <c r="F22" s="19">
        <v>586</v>
      </c>
      <c r="G22" s="6">
        <v>0.4</v>
      </c>
      <c r="H22" s="1" t="e">
        <v>#N/A</v>
      </c>
      <c r="I22" s="1">
        <v>5039609</v>
      </c>
      <c r="J22" s="1">
        <v>43</v>
      </c>
      <c r="K22" s="1">
        <f t="shared" si="2"/>
        <v>2</v>
      </c>
      <c r="L22" s="1"/>
      <c r="M22" s="1"/>
      <c r="N22" s="1"/>
      <c r="O22" s="1">
        <f t="shared" si="3"/>
        <v>9</v>
      </c>
      <c r="P22" s="5"/>
      <c r="Q22" s="5"/>
      <c r="R22" s="1"/>
      <c r="S22" s="1">
        <f t="shared" si="6"/>
        <v>65.111111111111114</v>
      </c>
      <c r="T22" s="1">
        <f t="shared" si="7"/>
        <v>65.111111111111114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9" t="s">
        <v>47</v>
      </c>
      <c r="AB22" s="1">
        <f t="shared" si="4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2" t="s">
        <v>48</v>
      </c>
      <c r="B23" s="13" t="s">
        <v>30</v>
      </c>
      <c r="C23" s="13"/>
      <c r="D23" s="13"/>
      <c r="E23" s="13"/>
      <c r="F23" s="14"/>
      <c r="G23" s="6">
        <v>0.18</v>
      </c>
      <c r="H23" s="1">
        <v>120</v>
      </c>
      <c r="I23" s="1">
        <v>5038398</v>
      </c>
      <c r="J23" s="1"/>
      <c r="K23" s="1">
        <f t="shared" si="2"/>
        <v>0</v>
      </c>
      <c r="L23" s="1"/>
      <c r="M23" s="1"/>
      <c r="N23" s="1"/>
      <c r="O23" s="1">
        <f t="shared" si="3"/>
        <v>0</v>
      </c>
      <c r="P23" s="5"/>
      <c r="Q23" s="5"/>
      <c r="R23" s="1"/>
      <c r="S23" s="1" t="e">
        <f t="shared" si="6"/>
        <v>#DIV/0!</v>
      </c>
      <c r="T23" s="1" t="e">
        <f t="shared" si="7"/>
        <v>#DIV/0!</v>
      </c>
      <c r="U23" s="1">
        <v>-1.6</v>
      </c>
      <c r="V23" s="1">
        <v>0</v>
      </c>
      <c r="W23" s="1">
        <v>-1.2</v>
      </c>
      <c r="X23" s="1">
        <v>-0.4</v>
      </c>
      <c r="Y23" s="1">
        <v>61</v>
      </c>
      <c r="Z23" s="1">
        <v>78.599999999999994</v>
      </c>
      <c r="AA23" s="1"/>
      <c r="AB23" s="1">
        <f t="shared" si="4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15.75" thickBot="1" x14ac:dyDescent="0.3">
      <c r="A24" s="20" t="s">
        <v>59</v>
      </c>
      <c r="B24" s="21" t="s">
        <v>30</v>
      </c>
      <c r="C24" s="21">
        <v>1115</v>
      </c>
      <c r="D24" s="21">
        <v>444</v>
      </c>
      <c r="E24" s="21">
        <v>222</v>
      </c>
      <c r="F24" s="22">
        <v>1336</v>
      </c>
      <c r="G24" s="23">
        <v>0</v>
      </c>
      <c r="H24" s="24" t="e">
        <v>#N/A</v>
      </c>
      <c r="I24" s="24" t="s">
        <v>56</v>
      </c>
      <c r="J24" s="24">
        <v>211</v>
      </c>
      <c r="K24" s="24">
        <f>E24-J24</f>
        <v>11</v>
      </c>
      <c r="L24" s="24"/>
      <c r="M24" s="24"/>
      <c r="N24" s="24"/>
      <c r="O24" s="24">
        <f t="shared" si="3"/>
        <v>44.4</v>
      </c>
      <c r="P24" s="25"/>
      <c r="Q24" s="25"/>
      <c r="R24" s="24"/>
      <c r="S24" s="24">
        <f t="shared" si="6"/>
        <v>30.09009009009009</v>
      </c>
      <c r="T24" s="24">
        <f t="shared" si="7"/>
        <v>30.09009009009009</v>
      </c>
      <c r="U24" s="24">
        <v>60.2</v>
      </c>
      <c r="V24" s="24">
        <v>109.8</v>
      </c>
      <c r="W24" s="24">
        <v>43</v>
      </c>
      <c r="X24" s="24">
        <v>86.4</v>
      </c>
      <c r="Y24" s="24">
        <v>36.200000000000003</v>
      </c>
      <c r="Z24" s="24">
        <v>2.6</v>
      </c>
      <c r="AA24" s="24"/>
      <c r="AB24" s="24">
        <f t="shared" si="4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2" t="s">
        <v>49</v>
      </c>
      <c r="B25" s="13" t="s">
        <v>34</v>
      </c>
      <c r="C25" s="13">
        <v>518.9</v>
      </c>
      <c r="D25" s="13"/>
      <c r="E25" s="13">
        <v>327.74299999999999</v>
      </c>
      <c r="F25" s="14">
        <v>161.417</v>
      </c>
      <c r="G25" s="6">
        <v>1</v>
      </c>
      <c r="H25" s="1">
        <v>150</v>
      </c>
      <c r="I25" s="1">
        <v>5038572</v>
      </c>
      <c r="J25" s="1">
        <v>327.5</v>
      </c>
      <c r="K25" s="1">
        <f t="shared" si="2"/>
        <v>0.242999999999995</v>
      </c>
      <c r="L25" s="1"/>
      <c r="M25" s="1"/>
      <c r="N25" s="1">
        <v>600</v>
      </c>
      <c r="O25" s="1">
        <f t="shared" si="3"/>
        <v>65.548599999999993</v>
      </c>
      <c r="P25" s="5">
        <v>600</v>
      </c>
      <c r="Q25" s="5">
        <v>700</v>
      </c>
      <c r="R25" s="1">
        <v>246</v>
      </c>
      <c r="S25" s="1">
        <f t="shared" si="6"/>
        <v>20.769581653917857</v>
      </c>
      <c r="T25" s="1">
        <f t="shared" si="7"/>
        <v>11.616068077731638</v>
      </c>
      <c r="U25" s="1">
        <v>62.854999999999997</v>
      </c>
      <c r="V25" s="1">
        <v>62.575800000000001</v>
      </c>
      <c r="W25" s="1">
        <v>40.5334</v>
      </c>
      <c r="X25" s="1">
        <v>58.145400000000002</v>
      </c>
      <c r="Y25" s="1">
        <v>55.015000000000001</v>
      </c>
      <c r="Z25" s="1">
        <v>43.8446</v>
      </c>
      <c r="AA25" s="1"/>
      <c r="AB25" s="1">
        <f t="shared" si="4"/>
        <v>600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ht="15.75" thickBot="1" x14ac:dyDescent="0.3">
      <c r="A26" s="20" t="s">
        <v>64</v>
      </c>
      <c r="B26" s="21" t="s">
        <v>34</v>
      </c>
      <c r="C26" s="21"/>
      <c r="D26" s="21">
        <v>304.05</v>
      </c>
      <c r="E26" s="21"/>
      <c r="F26" s="22">
        <v>304.05</v>
      </c>
      <c r="G26" s="23">
        <v>0</v>
      </c>
      <c r="H26" s="24" t="e">
        <v>#N/A</v>
      </c>
      <c r="I26" s="24" t="s">
        <v>56</v>
      </c>
      <c r="J26" s="24"/>
      <c r="K26" s="24">
        <f>E26-J26</f>
        <v>0</v>
      </c>
      <c r="L26" s="24"/>
      <c r="M26" s="24"/>
      <c r="N26" s="24"/>
      <c r="O26" s="24">
        <f t="shared" si="3"/>
        <v>0</v>
      </c>
      <c r="P26" s="25"/>
      <c r="Q26" s="25"/>
      <c r="R26" s="24"/>
      <c r="S26" s="24" t="e">
        <f t="shared" si="6"/>
        <v>#DIV/0!</v>
      </c>
      <c r="T26" s="24" t="e">
        <f t="shared" si="7"/>
        <v>#DIV/0!</v>
      </c>
      <c r="U26" s="24">
        <v>0</v>
      </c>
      <c r="V26" s="24">
        <v>0</v>
      </c>
      <c r="W26" s="24">
        <v>0</v>
      </c>
      <c r="X26" s="24">
        <v>0</v>
      </c>
      <c r="Y26" s="24">
        <v>0</v>
      </c>
      <c r="Z26" s="24">
        <v>0</v>
      </c>
      <c r="AA26" s="24"/>
      <c r="AB26" s="24">
        <f t="shared" si="4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2" t="s">
        <v>50</v>
      </c>
      <c r="B27" s="13" t="s">
        <v>34</v>
      </c>
      <c r="C27" s="13">
        <v>472.19</v>
      </c>
      <c r="D27" s="13"/>
      <c r="E27" s="13">
        <v>287.78800000000001</v>
      </c>
      <c r="F27" s="14">
        <v>180.16800000000001</v>
      </c>
      <c r="G27" s="6">
        <v>1</v>
      </c>
      <c r="H27" s="1">
        <v>150</v>
      </c>
      <c r="I27" s="1">
        <v>5038596</v>
      </c>
      <c r="J27" s="1">
        <v>272.5</v>
      </c>
      <c r="K27" s="1">
        <f t="shared" si="2"/>
        <v>15.288000000000011</v>
      </c>
      <c r="L27" s="1"/>
      <c r="M27" s="1"/>
      <c r="N27" s="1">
        <v>40.73399999999998</v>
      </c>
      <c r="O27" s="1">
        <f t="shared" si="3"/>
        <v>57.557600000000001</v>
      </c>
      <c r="P27" s="5">
        <f>20*(O27+O28)-N27-N28-F27-F28</f>
        <v>810.73000000000013</v>
      </c>
      <c r="Q27" s="5"/>
      <c r="R27" s="1"/>
      <c r="S27" s="1">
        <f t="shared" si="6"/>
        <v>17.923471444257579</v>
      </c>
      <c r="T27" s="1">
        <f t="shared" si="7"/>
        <v>3.8379293090747355</v>
      </c>
      <c r="U27" s="1">
        <v>25.126200000000001</v>
      </c>
      <c r="V27" s="1">
        <v>9.3873999999999995</v>
      </c>
      <c r="W27" s="1">
        <v>37.362400000000001</v>
      </c>
      <c r="X27" s="1">
        <v>18.924600000000002</v>
      </c>
      <c r="Y27" s="1">
        <v>18.137</v>
      </c>
      <c r="Z27" s="1">
        <v>26.192</v>
      </c>
      <c r="AA27" s="1"/>
      <c r="AB27" s="1">
        <f t="shared" si="4"/>
        <v>810.73000000000013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ht="15.75" thickBot="1" x14ac:dyDescent="0.3">
      <c r="A28" s="20" t="s">
        <v>65</v>
      </c>
      <c r="B28" s="21" t="s">
        <v>34</v>
      </c>
      <c r="C28" s="21"/>
      <c r="D28" s="21">
        <v>119.52</v>
      </c>
      <c r="E28" s="21"/>
      <c r="F28" s="22">
        <v>119.52</v>
      </c>
      <c r="G28" s="23">
        <v>0</v>
      </c>
      <c r="H28" s="24" t="e">
        <v>#N/A</v>
      </c>
      <c r="I28" s="24" t="s">
        <v>56</v>
      </c>
      <c r="J28" s="24"/>
      <c r="K28" s="24">
        <f>E28-J28</f>
        <v>0</v>
      </c>
      <c r="L28" s="24"/>
      <c r="M28" s="24"/>
      <c r="N28" s="24"/>
      <c r="O28" s="24">
        <f t="shared" si="3"/>
        <v>0</v>
      </c>
      <c r="P28" s="25"/>
      <c r="Q28" s="25"/>
      <c r="R28" s="24"/>
      <c r="S28" s="24" t="e">
        <f t="shared" si="6"/>
        <v>#DIV/0!</v>
      </c>
      <c r="T28" s="24" t="e">
        <f t="shared" si="7"/>
        <v>#DIV/0!</v>
      </c>
      <c r="U28" s="24">
        <v>0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24"/>
      <c r="AB28" s="24">
        <f t="shared" si="4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5" t="s">
        <v>51</v>
      </c>
      <c r="B29" s="15" t="s">
        <v>34</v>
      </c>
      <c r="C29" s="15"/>
      <c r="D29" s="15"/>
      <c r="E29" s="15">
        <v>-1.2</v>
      </c>
      <c r="F29" s="15"/>
      <c r="G29" s="16">
        <v>1</v>
      </c>
      <c r="H29" s="15">
        <v>120</v>
      </c>
      <c r="I29" s="15">
        <v>8785204</v>
      </c>
      <c r="J29" s="15"/>
      <c r="K29" s="15">
        <f t="shared" si="2"/>
        <v>-1.2</v>
      </c>
      <c r="L29" s="15"/>
      <c r="M29" s="15"/>
      <c r="N29" s="15">
        <v>800</v>
      </c>
      <c r="O29" s="15">
        <f t="shared" si="3"/>
        <v>-0.24</v>
      </c>
      <c r="P29" s="17"/>
      <c r="Q29" s="17"/>
      <c r="R29" s="15"/>
      <c r="S29" s="15">
        <f t="shared" si="6"/>
        <v>-3333.3333333333335</v>
      </c>
      <c r="T29" s="15">
        <f t="shared" si="7"/>
        <v>-3333.3333333333335</v>
      </c>
      <c r="U29" s="15">
        <v>0</v>
      </c>
      <c r="V29" s="15">
        <v>-0.504</v>
      </c>
      <c r="W29" s="15">
        <v>42.703600000000002</v>
      </c>
      <c r="X29" s="15">
        <v>69.075400000000002</v>
      </c>
      <c r="Y29" s="15">
        <v>68.072199999999995</v>
      </c>
      <c r="Z29" s="15">
        <v>62.484000000000002</v>
      </c>
      <c r="AA29" s="15" t="s">
        <v>52</v>
      </c>
      <c r="AB29" s="15">
        <f t="shared" si="4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53</v>
      </c>
      <c r="B30" s="1" t="s">
        <v>34</v>
      </c>
      <c r="C30" s="1"/>
      <c r="D30" s="1"/>
      <c r="E30" s="1"/>
      <c r="F30" s="1"/>
      <c r="G30" s="6">
        <v>1</v>
      </c>
      <c r="H30" s="1">
        <v>180</v>
      </c>
      <c r="I30" s="1">
        <v>5038619</v>
      </c>
      <c r="J30" s="1"/>
      <c r="K30" s="1">
        <f t="shared" si="2"/>
        <v>0</v>
      </c>
      <c r="L30" s="1"/>
      <c r="M30" s="1"/>
      <c r="N30" s="1">
        <v>500</v>
      </c>
      <c r="O30" s="1">
        <f t="shared" si="3"/>
        <v>0</v>
      </c>
      <c r="P30" s="5">
        <v>350</v>
      </c>
      <c r="Q30" s="5"/>
      <c r="R30" s="1"/>
      <c r="S30" s="1" t="e">
        <f t="shared" si="6"/>
        <v>#DIV/0!</v>
      </c>
      <c r="T30" s="1" t="e">
        <f t="shared" si="7"/>
        <v>#DIV/0!</v>
      </c>
      <c r="U30" s="1">
        <v>16.942399999999999</v>
      </c>
      <c r="V30" s="1">
        <v>17.34</v>
      </c>
      <c r="W30" s="1">
        <v>28.722999999999999</v>
      </c>
      <c r="X30" s="1">
        <v>14.097200000000001</v>
      </c>
      <c r="Y30" s="1">
        <v>17.603999999999999</v>
      </c>
      <c r="Z30" s="1">
        <v>21.029599999999999</v>
      </c>
      <c r="AA30" s="1" t="s">
        <v>54</v>
      </c>
      <c r="AB30" s="1">
        <f t="shared" si="4"/>
        <v>350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60</v>
      </c>
      <c r="B31" s="1" t="s">
        <v>30</v>
      </c>
      <c r="C31" s="1">
        <v>380</v>
      </c>
      <c r="D31" s="1"/>
      <c r="E31" s="1">
        <v>176</v>
      </c>
      <c r="F31" s="1">
        <v>201</v>
      </c>
      <c r="G31" s="6">
        <v>0.1</v>
      </c>
      <c r="H31" s="1">
        <v>60</v>
      </c>
      <c r="I31" s="1">
        <v>8444170</v>
      </c>
      <c r="J31" s="1">
        <v>165</v>
      </c>
      <c r="K31" s="1">
        <f t="shared" si="2"/>
        <v>11</v>
      </c>
      <c r="L31" s="1"/>
      <c r="M31" s="1"/>
      <c r="N31" s="1">
        <v>700</v>
      </c>
      <c r="O31" s="1">
        <f t="shared" si="3"/>
        <v>35.200000000000003</v>
      </c>
      <c r="P31" s="5"/>
      <c r="Q31" s="5"/>
      <c r="R31" s="1"/>
      <c r="S31" s="1">
        <f t="shared" si="6"/>
        <v>25.596590909090907</v>
      </c>
      <c r="T31" s="1">
        <f t="shared" si="7"/>
        <v>25.596590909090907</v>
      </c>
      <c r="U31" s="1">
        <v>58.4</v>
      </c>
      <c r="V31" s="1">
        <v>30.6</v>
      </c>
      <c r="W31" s="1">
        <v>35</v>
      </c>
      <c r="X31" s="1">
        <v>40</v>
      </c>
      <c r="Y31" s="1">
        <v>38.4</v>
      </c>
      <c r="Z31" s="1">
        <v>53.6</v>
      </c>
      <c r="AA31" s="1"/>
      <c r="AB31" s="1">
        <f t="shared" si="4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61</v>
      </c>
      <c r="B32" s="1" t="s">
        <v>34</v>
      </c>
      <c r="C32" s="1">
        <v>225.62</v>
      </c>
      <c r="D32" s="1">
        <v>797.97900000000004</v>
      </c>
      <c r="E32" s="1">
        <v>242.84299999999999</v>
      </c>
      <c r="F32" s="1">
        <v>747.94600000000003</v>
      </c>
      <c r="G32" s="6">
        <v>1</v>
      </c>
      <c r="H32" s="1">
        <v>120</v>
      </c>
      <c r="I32" s="1">
        <v>5522704</v>
      </c>
      <c r="J32" s="1">
        <v>402</v>
      </c>
      <c r="K32" s="1">
        <f t="shared" si="2"/>
        <v>-159.15700000000001</v>
      </c>
      <c r="L32" s="1"/>
      <c r="M32" s="1"/>
      <c r="N32" s="1">
        <v>600</v>
      </c>
      <c r="O32" s="1">
        <f t="shared" si="3"/>
        <v>48.568599999999996</v>
      </c>
      <c r="P32" s="5">
        <v>400</v>
      </c>
      <c r="Q32" s="5">
        <v>800</v>
      </c>
      <c r="R32" s="1"/>
      <c r="S32" s="1">
        <f t="shared" si="6"/>
        <v>35.989219372186966</v>
      </c>
      <c r="T32" s="1">
        <f t="shared" si="7"/>
        <v>27.753445641834436</v>
      </c>
      <c r="U32" s="1">
        <v>98.985399999999998</v>
      </c>
      <c r="V32" s="1">
        <v>96.848800000000011</v>
      </c>
      <c r="W32" s="1">
        <v>14.2014</v>
      </c>
      <c r="X32" s="1">
        <v>0</v>
      </c>
      <c r="Y32" s="1">
        <v>0</v>
      </c>
      <c r="Z32" s="1">
        <v>0</v>
      </c>
      <c r="AA32" s="18" t="s">
        <v>83</v>
      </c>
      <c r="AB32" s="1">
        <f t="shared" si="4"/>
        <v>400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62</v>
      </c>
      <c r="B33" s="1" t="s">
        <v>30</v>
      </c>
      <c r="C33" s="1">
        <v>271</v>
      </c>
      <c r="D33" s="1">
        <v>384</v>
      </c>
      <c r="E33" s="1">
        <v>117</v>
      </c>
      <c r="F33" s="1">
        <v>538</v>
      </c>
      <c r="G33" s="6">
        <v>0.14000000000000001</v>
      </c>
      <c r="H33" s="1">
        <v>180</v>
      </c>
      <c r="I33" s="1">
        <v>9988391</v>
      </c>
      <c r="J33" s="1">
        <v>117</v>
      </c>
      <c r="K33" s="1">
        <f t="shared" si="2"/>
        <v>0</v>
      </c>
      <c r="L33" s="1"/>
      <c r="M33" s="1"/>
      <c r="N33" s="1">
        <v>100</v>
      </c>
      <c r="O33" s="1">
        <f t="shared" si="3"/>
        <v>23.4</v>
      </c>
      <c r="P33" s="5"/>
      <c r="Q33" s="5">
        <v>100</v>
      </c>
      <c r="R33" s="1"/>
      <c r="S33" s="1">
        <f t="shared" si="6"/>
        <v>27.264957264957268</v>
      </c>
      <c r="T33" s="1">
        <f t="shared" si="7"/>
        <v>27.264957264957268</v>
      </c>
      <c r="U33" s="1">
        <v>39</v>
      </c>
      <c r="V33" s="1">
        <v>47.2</v>
      </c>
      <c r="W33" s="1">
        <v>21.8</v>
      </c>
      <c r="X33" s="1">
        <v>32.4</v>
      </c>
      <c r="Y33" s="1">
        <v>26.8</v>
      </c>
      <c r="Z33" s="1">
        <v>42.6</v>
      </c>
      <c r="AA33" s="1"/>
      <c r="AB33" s="1">
        <f t="shared" si="4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63</v>
      </c>
      <c r="B34" s="1" t="s">
        <v>30</v>
      </c>
      <c r="C34" s="1">
        <v>1257</v>
      </c>
      <c r="D34" s="1"/>
      <c r="E34" s="1">
        <v>257</v>
      </c>
      <c r="F34" s="1">
        <v>1000</v>
      </c>
      <c r="G34" s="6">
        <v>0.18</v>
      </c>
      <c r="H34" s="1">
        <v>270</v>
      </c>
      <c r="I34" s="1">
        <v>9988681</v>
      </c>
      <c r="J34" s="1">
        <v>303.60000000000002</v>
      </c>
      <c r="K34" s="1">
        <f t="shared" si="2"/>
        <v>-46.600000000000023</v>
      </c>
      <c r="L34" s="1"/>
      <c r="M34" s="1"/>
      <c r="N34" s="1">
        <v>200</v>
      </c>
      <c r="O34" s="1">
        <f t="shared" si="3"/>
        <v>51.4</v>
      </c>
      <c r="P34" s="5"/>
      <c r="Q34" s="5"/>
      <c r="R34" s="1"/>
      <c r="S34" s="1">
        <f t="shared" si="6"/>
        <v>23.346303501945528</v>
      </c>
      <c r="T34" s="1">
        <f t="shared" si="7"/>
        <v>23.346303501945528</v>
      </c>
      <c r="U34" s="1">
        <v>74.400000000000006</v>
      </c>
      <c r="V34" s="1">
        <v>68</v>
      </c>
      <c r="W34" s="1">
        <v>51</v>
      </c>
      <c r="X34" s="1">
        <v>88.6</v>
      </c>
      <c r="Y34" s="1">
        <v>68</v>
      </c>
      <c r="Z34" s="1">
        <v>62.6</v>
      </c>
      <c r="AA34" s="1"/>
      <c r="AB34" s="1">
        <f t="shared" si="4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24" t="s">
        <v>66</v>
      </c>
      <c r="B35" s="24" t="s">
        <v>34</v>
      </c>
      <c r="C35" s="24">
        <v>151.84</v>
      </c>
      <c r="D35" s="24">
        <v>8.8070000000000004</v>
      </c>
      <c r="E35" s="24">
        <v>149.52199999999999</v>
      </c>
      <c r="F35" s="24"/>
      <c r="G35" s="23">
        <v>0</v>
      </c>
      <c r="H35" s="24">
        <v>120</v>
      </c>
      <c r="I35" s="24" t="s">
        <v>67</v>
      </c>
      <c r="J35" s="24">
        <v>146.5</v>
      </c>
      <c r="K35" s="24">
        <f t="shared" si="2"/>
        <v>3.0219999999999914</v>
      </c>
      <c r="L35" s="24"/>
      <c r="M35" s="24"/>
      <c r="N35" s="24"/>
      <c r="O35" s="24">
        <f t="shared" si="3"/>
        <v>29.904399999999999</v>
      </c>
      <c r="P35" s="25"/>
      <c r="Q35" s="25"/>
      <c r="R35" s="24"/>
      <c r="S35" s="24">
        <f t="shared" si="6"/>
        <v>0</v>
      </c>
      <c r="T35" s="24">
        <f t="shared" si="7"/>
        <v>0</v>
      </c>
      <c r="U35" s="24">
        <v>7.6388000000000007</v>
      </c>
      <c r="V35" s="24">
        <v>16.799800000000001</v>
      </c>
      <c r="W35" s="24">
        <v>19.5928</v>
      </c>
      <c r="X35" s="24">
        <v>5.5107999999999997</v>
      </c>
      <c r="Y35" s="24">
        <v>7.2912000000000008</v>
      </c>
      <c r="Z35" s="24">
        <v>6.1344000000000003</v>
      </c>
      <c r="AA35" s="24" t="s">
        <v>68</v>
      </c>
      <c r="AB35" s="24">
        <f t="shared" si="4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69</v>
      </c>
      <c r="B36" s="1" t="s">
        <v>34</v>
      </c>
      <c r="C36" s="1">
        <v>15</v>
      </c>
      <c r="D36" s="1">
        <v>126.824</v>
      </c>
      <c r="E36" s="1">
        <v>24.634</v>
      </c>
      <c r="F36" s="1">
        <v>113.99</v>
      </c>
      <c r="G36" s="6">
        <v>1</v>
      </c>
      <c r="H36" s="1">
        <v>120</v>
      </c>
      <c r="I36" s="1">
        <v>8785198</v>
      </c>
      <c r="J36" s="1">
        <v>32</v>
      </c>
      <c r="K36" s="1">
        <f t="shared" si="2"/>
        <v>-7.3659999999999997</v>
      </c>
      <c r="L36" s="1"/>
      <c r="M36" s="1"/>
      <c r="N36" s="1">
        <v>120</v>
      </c>
      <c r="O36" s="1">
        <f t="shared" si="3"/>
        <v>4.9268000000000001</v>
      </c>
      <c r="P36" s="5">
        <v>80</v>
      </c>
      <c r="Q36" s="5">
        <v>250</v>
      </c>
      <c r="R36" s="1"/>
      <c r="S36" s="1">
        <f t="shared" si="6"/>
        <v>63.73102216448811</v>
      </c>
      <c r="T36" s="1">
        <f t="shared" si="7"/>
        <v>47.493301940407569</v>
      </c>
      <c r="U36" s="1">
        <v>16.486599999999999</v>
      </c>
      <c r="V36" s="1">
        <v>14.371600000000001</v>
      </c>
      <c r="W36" s="1">
        <v>5.4588000000000001</v>
      </c>
      <c r="X36" s="1">
        <v>14.820399999999999</v>
      </c>
      <c r="Y36" s="1">
        <v>12.5158</v>
      </c>
      <c r="Z36" s="1">
        <v>11.3908</v>
      </c>
      <c r="AA36" s="18" t="s">
        <v>84</v>
      </c>
      <c r="AB36" s="1">
        <f t="shared" si="4"/>
        <v>80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70</v>
      </c>
      <c r="B37" s="1" t="s">
        <v>30</v>
      </c>
      <c r="C37" s="1">
        <v>559</v>
      </c>
      <c r="D37" s="1"/>
      <c r="E37" s="1">
        <v>310</v>
      </c>
      <c r="F37" s="1">
        <v>244</v>
      </c>
      <c r="G37" s="6">
        <v>0.1</v>
      </c>
      <c r="H37" s="1">
        <v>60</v>
      </c>
      <c r="I37" s="1">
        <v>8444187</v>
      </c>
      <c r="J37" s="1">
        <v>308</v>
      </c>
      <c r="K37" s="1">
        <f t="shared" si="2"/>
        <v>2</v>
      </c>
      <c r="L37" s="1"/>
      <c r="M37" s="1"/>
      <c r="N37" s="1">
        <v>800</v>
      </c>
      <c r="O37" s="1">
        <f t="shared" si="3"/>
        <v>62</v>
      </c>
      <c r="P37" s="5">
        <f>25*O37-N37-F37</f>
        <v>506</v>
      </c>
      <c r="Q37" s="5"/>
      <c r="R37" s="1"/>
      <c r="S37" s="1">
        <f t="shared" si="6"/>
        <v>25</v>
      </c>
      <c r="T37" s="1">
        <f t="shared" si="7"/>
        <v>16.838709677419356</v>
      </c>
      <c r="U37" s="1">
        <v>69.599999999999994</v>
      </c>
      <c r="V37" s="1">
        <v>31</v>
      </c>
      <c r="W37" s="1">
        <v>59.6</v>
      </c>
      <c r="X37" s="1">
        <v>72.2</v>
      </c>
      <c r="Y37" s="1">
        <v>76.599999999999994</v>
      </c>
      <c r="Z37" s="1">
        <v>76</v>
      </c>
      <c r="AA37" s="1"/>
      <c r="AB37" s="1">
        <f t="shared" si="4"/>
        <v>50.6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71</v>
      </c>
      <c r="B38" s="1" t="s">
        <v>30</v>
      </c>
      <c r="C38" s="1">
        <v>835</v>
      </c>
      <c r="D38" s="1"/>
      <c r="E38" s="1">
        <v>356</v>
      </c>
      <c r="F38" s="1">
        <v>478</v>
      </c>
      <c r="G38" s="6">
        <v>0.1</v>
      </c>
      <c r="H38" s="1">
        <v>90</v>
      </c>
      <c r="I38" s="1">
        <v>8444194</v>
      </c>
      <c r="J38" s="1">
        <v>343</v>
      </c>
      <c r="K38" s="1">
        <f t="shared" si="2"/>
        <v>13</v>
      </c>
      <c r="L38" s="1"/>
      <c r="M38" s="1"/>
      <c r="N38" s="1">
        <v>700</v>
      </c>
      <c r="O38" s="1">
        <f t="shared" si="3"/>
        <v>71.2</v>
      </c>
      <c r="P38" s="5">
        <f>25*O38-N38-F38</f>
        <v>602</v>
      </c>
      <c r="Q38" s="5"/>
      <c r="R38" s="1"/>
      <c r="S38" s="1">
        <f t="shared" si="6"/>
        <v>25</v>
      </c>
      <c r="T38" s="1">
        <f t="shared" si="7"/>
        <v>16.54494382022472</v>
      </c>
      <c r="U38" s="1">
        <v>78.400000000000006</v>
      </c>
      <c r="V38" s="1">
        <v>45</v>
      </c>
      <c r="W38" s="1">
        <v>62.8</v>
      </c>
      <c r="X38" s="1">
        <v>71</v>
      </c>
      <c r="Y38" s="1">
        <v>73.599999999999994</v>
      </c>
      <c r="Z38" s="1">
        <v>76.599999999999994</v>
      </c>
      <c r="AA38" s="1"/>
      <c r="AB38" s="1">
        <f t="shared" si="4"/>
        <v>60.2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ht="15.75" thickBot="1" x14ac:dyDescent="0.3">
      <c r="A39" s="1" t="s">
        <v>72</v>
      </c>
      <c r="B39" s="1" t="s">
        <v>30</v>
      </c>
      <c r="C39" s="1">
        <v>773</v>
      </c>
      <c r="D39" s="1">
        <v>980</v>
      </c>
      <c r="E39" s="1">
        <v>216</v>
      </c>
      <c r="F39" s="1">
        <v>1534</v>
      </c>
      <c r="G39" s="6">
        <v>0.2</v>
      </c>
      <c r="H39" s="1">
        <v>120</v>
      </c>
      <c r="I39" s="1">
        <v>783798</v>
      </c>
      <c r="J39" s="1">
        <v>221</v>
      </c>
      <c r="K39" s="1">
        <f t="shared" si="2"/>
        <v>-5</v>
      </c>
      <c r="L39" s="1"/>
      <c r="M39" s="1"/>
      <c r="N39" s="1"/>
      <c r="O39" s="1">
        <f t="shared" si="3"/>
        <v>43.2</v>
      </c>
      <c r="P39" s="5"/>
      <c r="Q39" s="5"/>
      <c r="R39" s="1"/>
      <c r="S39" s="1">
        <f t="shared" si="6"/>
        <v>35.50925925925926</v>
      </c>
      <c r="T39" s="1">
        <f t="shared" si="7"/>
        <v>35.50925925925926</v>
      </c>
      <c r="U39" s="1">
        <v>80</v>
      </c>
      <c r="V39" s="1">
        <v>119.4</v>
      </c>
      <c r="W39" s="1">
        <v>54.6</v>
      </c>
      <c r="X39" s="1">
        <v>81.400000000000006</v>
      </c>
      <c r="Y39" s="1">
        <v>79.599999999999994</v>
      </c>
      <c r="Z39" s="1">
        <v>101.6</v>
      </c>
      <c r="AA39" s="27" t="s">
        <v>86</v>
      </c>
      <c r="AB39" s="1">
        <f t="shared" si="4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2" t="s">
        <v>73</v>
      </c>
      <c r="B40" s="13" t="s">
        <v>34</v>
      </c>
      <c r="C40" s="13"/>
      <c r="D40" s="13">
        <v>6.3150000000000004</v>
      </c>
      <c r="E40" s="13">
        <v>6.3150000000000004</v>
      </c>
      <c r="F40" s="14"/>
      <c r="G40" s="6">
        <v>1</v>
      </c>
      <c r="H40" s="1">
        <v>120</v>
      </c>
      <c r="I40" s="1">
        <v>783811</v>
      </c>
      <c r="J40" s="1">
        <v>7</v>
      </c>
      <c r="K40" s="1">
        <f t="shared" si="2"/>
        <v>-0.68499999999999961</v>
      </c>
      <c r="L40" s="1"/>
      <c r="M40" s="1"/>
      <c r="N40" s="1">
        <v>1000</v>
      </c>
      <c r="O40" s="1">
        <f t="shared" si="3"/>
        <v>1.2630000000000001</v>
      </c>
      <c r="P40" s="5">
        <v>200</v>
      </c>
      <c r="Q40" s="5">
        <v>1000</v>
      </c>
      <c r="R40" s="1"/>
      <c r="S40" s="1">
        <f t="shared" si="6"/>
        <v>950.1187648456056</v>
      </c>
      <c r="T40" s="1">
        <f t="shared" si="7"/>
        <v>791.76563737133802</v>
      </c>
      <c r="U40" s="1">
        <v>58.1736</v>
      </c>
      <c r="V40" s="1">
        <v>44.121400000000001</v>
      </c>
      <c r="W40" s="1">
        <v>22.287199999999999</v>
      </c>
      <c r="X40" s="1">
        <v>27.791599999999999</v>
      </c>
      <c r="Y40" s="1">
        <v>0</v>
      </c>
      <c r="Z40" s="1">
        <v>64.076400000000007</v>
      </c>
      <c r="AA40" s="1"/>
      <c r="AB40" s="1">
        <f t="shared" si="4"/>
        <v>200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15.75" thickBot="1" x14ac:dyDescent="0.3">
      <c r="A41" s="20" t="s">
        <v>74</v>
      </c>
      <c r="B41" s="21" t="s">
        <v>34</v>
      </c>
      <c r="C41" s="21">
        <v>465.1</v>
      </c>
      <c r="D41" s="21">
        <v>604.03899999999999</v>
      </c>
      <c r="E41" s="21">
        <v>335.947</v>
      </c>
      <c r="F41" s="22">
        <v>726.10199999999998</v>
      </c>
      <c r="G41" s="23">
        <v>0</v>
      </c>
      <c r="H41" s="24" t="e">
        <v>#N/A</v>
      </c>
      <c r="I41" s="24" t="s">
        <v>56</v>
      </c>
      <c r="J41" s="24">
        <v>311</v>
      </c>
      <c r="K41" s="24">
        <f t="shared" si="2"/>
        <v>24.947000000000003</v>
      </c>
      <c r="L41" s="24"/>
      <c r="M41" s="24"/>
      <c r="N41" s="24"/>
      <c r="O41" s="24">
        <f t="shared" si="3"/>
        <v>67.189400000000006</v>
      </c>
      <c r="P41" s="25"/>
      <c r="Q41" s="25"/>
      <c r="R41" s="24"/>
      <c r="S41" s="24">
        <f t="shared" si="6"/>
        <v>10.806793928804245</v>
      </c>
      <c r="T41" s="24">
        <f t="shared" si="7"/>
        <v>10.806793928804245</v>
      </c>
      <c r="U41" s="24">
        <v>41.354199999999999</v>
      </c>
      <c r="V41" s="24">
        <v>30.295400000000001</v>
      </c>
      <c r="W41" s="24">
        <v>0</v>
      </c>
      <c r="X41" s="24">
        <v>0</v>
      </c>
      <c r="Y41" s="24">
        <v>0</v>
      </c>
      <c r="Z41" s="24">
        <v>0</v>
      </c>
      <c r="AA41" s="24"/>
      <c r="AB41" s="24">
        <f t="shared" si="4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ht="15.75" thickBot="1" x14ac:dyDescent="0.3">
      <c r="A42" s="1" t="s">
        <v>75</v>
      </c>
      <c r="B42" s="1" t="s">
        <v>30</v>
      </c>
      <c r="C42" s="1">
        <v>497</v>
      </c>
      <c r="D42" s="1">
        <v>920</v>
      </c>
      <c r="E42" s="1">
        <v>148</v>
      </c>
      <c r="F42" s="1">
        <v>1266</v>
      </c>
      <c r="G42" s="6">
        <v>0.2</v>
      </c>
      <c r="H42" s="1">
        <v>120</v>
      </c>
      <c r="I42" s="1">
        <v>783804</v>
      </c>
      <c r="J42" s="1">
        <v>157</v>
      </c>
      <c r="K42" s="1">
        <f t="shared" si="2"/>
        <v>-9</v>
      </c>
      <c r="L42" s="1"/>
      <c r="M42" s="1"/>
      <c r="N42" s="1">
        <v>400</v>
      </c>
      <c r="O42" s="1">
        <f t="shared" si="3"/>
        <v>29.6</v>
      </c>
      <c r="P42" s="5"/>
      <c r="Q42" s="5"/>
      <c r="R42" s="1"/>
      <c r="S42" s="1">
        <f t="shared" si="6"/>
        <v>56.283783783783782</v>
      </c>
      <c r="T42" s="1">
        <f t="shared" si="7"/>
        <v>56.283783783783782</v>
      </c>
      <c r="U42" s="1">
        <v>93.8</v>
      </c>
      <c r="V42" s="1">
        <v>104.8</v>
      </c>
      <c r="W42" s="1">
        <v>30.6</v>
      </c>
      <c r="X42" s="1">
        <v>66</v>
      </c>
      <c r="Y42" s="1">
        <v>73.2</v>
      </c>
      <c r="Z42" s="1">
        <v>72.2</v>
      </c>
      <c r="AA42" s="1"/>
      <c r="AB42" s="1">
        <f t="shared" si="4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2" t="s">
        <v>76</v>
      </c>
      <c r="B43" s="13" t="s">
        <v>34</v>
      </c>
      <c r="C43" s="13"/>
      <c r="D43" s="13"/>
      <c r="E43" s="13"/>
      <c r="F43" s="14"/>
      <c r="G43" s="6">
        <v>1</v>
      </c>
      <c r="H43" s="1">
        <v>120</v>
      </c>
      <c r="I43" s="1">
        <v>783828</v>
      </c>
      <c r="J43" s="1"/>
      <c r="K43" s="1">
        <f t="shared" si="2"/>
        <v>0</v>
      </c>
      <c r="L43" s="1"/>
      <c r="M43" s="1"/>
      <c r="N43" s="1">
        <v>2200</v>
      </c>
      <c r="O43" s="1">
        <f t="shared" si="3"/>
        <v>0</v>
      </c>
      <c r="P43" s="5">
        <f>30*(O43+O44)-N43-N44-F43-F44</f>
        <v>1871.1889999999994</v>
      </c>
      <c r="Q43" s="5"/>
      <c r="R43" s="1"/>
      <c r="S43" s="1" t="e">
        <f t="shared" si="6"/>
        <v>#DIV/0!</v>
      </c>
      <c r="T43" s="1" t="e">
        <f t="shared" si="7"/>
        <v>#DIV/0!</v>
      </c>
      <c r="U43" s="1">
        <v>30.299800000000001</v>
      </c>
      <c r="V43" s="1">
        <v>0</v>
      </c>
      <c r="W43" s="1">
        <v>103.8584</v>
      </c>
      <c r="X43" s="1">
        <v>116.482</v>
      </c>
      <c r="Y43" s="1">
        <v>139.77619999999999</v>
      </c>
      <c r="Z43" s="1">
        <v>89.391400000000004</v>
      </c>
      <c r="AA43" s="1" t="s">
        <v>77</v>
      </c>
      <c r="AB43" s="1">
        <f t="shared" si="4"/>
        <v>1871.1889999999994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ht="15.75" thickBot="1" x14ac:dyDescent="0.3">
      <c r="A44" s="20" t="s">
        <v>78</v>
      </c>
      <c r="B44" s="21" t="s">
        <v>34</v>
      </c>
      <c r="C44" s="21">
        <v>782.255</v>
      </c>
      <c r="D44" s="21"/>
      <c r="E44" s="21">
        <v>684.34699999999998</v>
      </c>
      <c r="F44" s="22">
        <v>34.893000000000001</v>
      </c>
      <c r="G44" s="23">
        <v>0</v>
      </c>
      <c r="H44" s="24" t="e">
        <v>#N/A</v>
      </c>
      <c r="I44" s="24" t="s">
        <v>56</v>
      </c>
      <c r="J44" s="24">
        <v>626</v>
      </c>
      <c r="K44" s="24">
        <f t="shared" si="2"/>
        <v>58.34699999999998</v>
      </c>
      <c r="L44" s="24"/>
      <c r="M44" s="24"/>
      <c r="N44" s="24"/>
      <c r="O44" s="24">
        <f t="shared" si="3"/>
        <v>136.86939999999998</v>
      </c>
      <c r="P44" s="25"/>
      <c r="Q44" s="25"/>
      <c r="R44" s="24"/>
      <c r="S44" s="24">
        <f t="shared" si="6"/>
        <v>0.25493645767425011</v>
      </c>
      <c r="T44" s="24">
        <f t="shared" si="7"/>
        <v>0.25493645767425011</v>
      </c>
      <c r="U44" s="24">
        <v>12.603</v>
      </c>
      <c r="V44" s="24">
        <v>26.688199999999998</v>
      </c>
      <c r="W44" s="24">
        <v>12.1092</v>
      </c>
      <c r="X44" s="24">
        <v>0</v>
      </c>
      <c r="Y44" s="24">
        <v>0</v>
      </c>
      <c r="Z44" s="24">
        <v>0</v>
      </c>
      <c r="AA44" s="24"/>
      <c r="AB44" s="24">
        <f t="shared" si="4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0"/>
      <c r="B45" s="10"/>
      <c r="C45" s="10"/>
      <c r="D45" s="10"/>
      <c r="E45" s="10"/>
      <c r="F45" s="10"/>
      <c r="G45" s="11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33</v>
      </c>
      <c r="B46" s="1" t="s">
        <v>30</v>
      </c>
      <c r="C46" s="1">
        <v>585</v>
      </c>
      <c r="D46" s="1">
        <v>1600</v>
      </c>
      <c r="E46" s="1">
        <v>674</v>
      </c>
      <c r="F46" s="1">
        <v>1511</v>
      </c>
      <c r="G46" s="6">
        <v>0.18</v>
      </c>
      <c r="H46" s="1">
        <v>120</v>
      </c>
      <c r="I46" s="1"/>
      <c r="J46" s="1">
        <v>730</v>
      </c>
      <c r="K46" s="1">
        <f>E46-J46</f>
        <v>-56</v>
      </c>
      <c r="L46" s="1"/>
      <c r="M46" s="1"/>
      <c r="N46" s="1"/>
      <c r="O46" s="1">
        <f t="shared" ref="O46:O47" si="9">E46/5</f>
        <v>134.80000000000001</v>
      </c>
      <c r="P46" s="5">
        <v>2900</v>
      </c>
      <c r="Q46" s="5">
        <v>2500</v>
      </c>
      <c r="R46" s="1"/>
      <c r="S46" s="1">
        <f t="shared" ref="S46:S47" si="10">(F46+N46+P46)/O46</f>
        <v>32.722551928783382</v>
      </c>
      <c r="T46" s="1">
        <f t="shared" ref="T46:T47" si="11">(F46+N46)/O46</f>
        <v>11.209198813056378</v>
      </c>
      <c r="U46" s="1">
        <v>194.4</v>
      </c>
      <c r="V46" s="1">
        <v>95</v>
      </c>
      <c r="W46" s="1">
        <v>152</v>
      </c>
      <c r="X46" s="1">
        <v>137</v>
      </c>
      <c r="Y46" s="1">
        <v>154</v>
      </c>
      <c r="Z46" s="1">
        <v>142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35</v>
      </c>
      <c r="B47" s="1" t="s">
        <v>30</v>
      </c>
      <c r="C47" s="1">
        <v>6323</v>
      </c>
      <c r="D47" s="1">
        <v>5900</v>
      </c>
      <c r="E47" s="1">
        <v>2360</v>
      </c>
      <c r="F47" s="1">
        <v>9761</v>
      </c>
      <c r="G47" s="6">
        <v>0.18</v>
      </c>
      <c r="H47" s="1">
        <v>120</v>
      </c>
      <c r="I47" s="1"/>
      <c r="J47" s="1">
        <v>2355</v>
      </c>
      <c r="K47" s="1">
        <f>E47-J47</f>
        <v>5</v>
      </c>
      <c r="L47" s="1"/>
      <c r="M47" s="1"/>
      <c r="N47" s="1">
        <v>5500</v>
      </c>
      <c r="O47" s="1">
        <f t="shared" si="9"/>
        <v>472</v>
      </c>
      <c r="P47" s="5"/>
      <c r="Q47" s="5"/>
      <c r="R47" s="1"/>
      <c r="S47" s="1">
        <f t="shared" si="10"/>
        <v>32.332627118644069</v>
      </c>
      <c r="T47" s="1">
        <f t="shared" si="11"/>
        <v>32.332627118644069</v>
      </c>
      <c r="U47" s="1">
        <v>528.4</v>
      </c>
      <c r="V47" s="1">
        <v>475</v>
      </c>
      <c r="W47" s="1">
        <v>537</v>
      </c>
      <c r="X47" s="1">
        <v>539</v>
      </c>
      <c r="Y47" s="1">
        <v>521</v>
      </c>
      <c r="Z47" s="1">
        <v>520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</sheetData>
  <autoFilter ref="A3:AB44" xr:uid="{D93B197E-0483-4FA6-92EF-DCF53EAA7EF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2024-09-16T13:17:07Z</dcterms:created>
  <dcterms:modified xsi:type="dcterms:W3CDTF">2024-09-23T10:26:58Z</dcterms:modified>
</cp:coreProperties>
</file>