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9,24 Ост СЫР филиалы\"/>
    </mc:Choice>
  </mc:AlternateContent>
  <xr:revisionPtr revIDLastSave="0" documentId="13_ncr:1_{CEA399B4-5860-4144-99B8-90B734B596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1" l="1"/>
  <c r="P23" i="1"/>
  <c r="P21" i="1"/>
  <c r="P18" i="1"/>
  <c r="P16" i="1"/>
  <c r="P30" i="1"/>
  <c r="P42" i="1"/>
  <c r="P40" i="1"/>
  <c r="P39" i="1"/>
  <c r="P38" i="1"/>
  <c r="P32" i="1"/>
  <c r="P20" i="1"/>
  <c r="P15" i="1"/>
  <c r="P8" i="1"/>
  <c r="P6" i="1"/>
  <c r="P45" i="1" l="1"/>
  <c r="P13" i="1"/>
  <c r="T50" i="1" l="1"/>
  <c r="O11" i="1"/>
  <c r="T11" i="1" s="1"/>
  <c r="K11" i="1"/>
  <c r="AB12" i="1"/>
  <c r="AB17" i="1"/>
  <c r="AB19" i="1"/>
  <c r="AB22" i="1"/>
  <c r="AB24" i="1"/>
  <c r="AB34" i="1"/>
  <c r="AB27" i="1"/>
  <c r="AB29" i="1"/>
  <c r="AB31" i="1"/>
  <c r="AB44" i="1"/>
  <c r="AB47" i="1"/>
  <c r="O7" i="1"/>
  <c r="T7" i="1" s="1"/>
  <c r="O8" i="1"/>
  <c r="T8" i="1" s="1"/>
  <c r="O49" i="1"/>
  <c r="S49" i="1" s="1"/>
  <c r="O50" i="1"/>
  <c r="S50" i="1" s="1"/>
  <c r="O9" i="1"/>
  <c r="T9" i="1" s="1"/>
  <c r="O10" i="1"/>
  <c r="T10" i="1" s="1"/>
  <c r="O12" i="1"/>
  <c r="T12" i="1" s="1"/>
  <c r="O13" i="1"/>
  <c r="T13" i="1" s="1"/>
  <c r="O14" i="1"/>
  <c r="T14" i="1" s="1"/>
  <c r="O15" i="1"/>
  <c r="T15" i="1" s="1"/>
  <c r="O16" i="1"/>
  <c r="T16" i="1" s="1"/>
  <c r="O18" i="1"/>
  <c r="T18" i="1" s="1"/>
  <c r="O20" i="1"/>
  <c r="T20" i="1" s="1"/>
  <c r="O21" i="1"/>
  <c r="T21" i="1" s="1"/>
  <c r="O23" i="1"/>
  <c r="T23" i="1" s="1"/>
  <c r="O25" i="1"/>
  <c r="T25" i="1" s="1"/>
  <c r="O26" i="1"/>
  <c r="T26" i="1" s="1"/>
  <c r="O28" i="1"/>
  <c r="T28" i="1" s="1"/>
  <c r="O30" i="1"/>
  <c r="T30" i="1" s="1"/>
  <c r="O17" i="1"/>
  <c r="T17" i="1" s="1"/>
  <c r="O19" i="1"/>
  <c r="T19" i="1" s="1"/>
  <c r="O22" i="1"/>
  <c r="T22" i="1" s="1"/>
  <c r="O24" i="1"/>
  <c r="T24" i="1" s="1"/>
  <c r="O34" i="1"/>
  <c r="T34" i="1" s="1"/>
  <c r="O27" i="1"/>
  <c r="T27" i="1" s="1"/>
  <c r="O32" i="1"/>
  <c r="T32" i="1" s="1"/>
  <c r="O33" i="1"/>
  <c r="T33" i="1" s="1"/>
  <c r="O35" i="1"/>
  <c r="T35" i="1" s="1"/>
  <c r="O36" i="1"/>
  <c r="T36" i="1" s="1"/>
  <c r="O29" i="1"/>
  <c r="T29" i="1" s="1"/>
  <c r="O31" i="1"/>
  <c r="T31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6" i="1"/>
  <c r="K47" i="1"/>
  <c r="K46" i="1"/>
  <c r="K45" i="1"/>
  <c r="K44" i="1"/>
  <c r="K43" i="1"/>
  <c r="K42" i="1"/>
  <c r="K41" i="1"/>
  <c r="K40" i="1"/>
  <c r="K39" i="1"/>
  <c r="K38" i="1"/>
  <c r="K37" i="1"/>
  <c r="K31" i="1"/>
  <c r="K29" i="1"/>
  <c r="K36" i="1"/>
  <c r="K35" i="1"/>
  <c r="K33" i="1"/>
  <c r="K32" i="1"/>
  <c r="K27" i="1"/>
  <c r="K34" i="1"/>
  <c r="K24" i="1"/>
  <c r="K22" i="1"/>
  <c r="K19" i="1"/>
  <c r="K17" i="1"/>
  <c r="K30" i="1"/>
  <c r="K28" i="1"/>
  <c r="K26" i="1"/>
  <c r="K25" i="1"/>
  <c r="K23" i="1"/>
  <c r="K21" i="1"/>
  <c r="K20" i="1"/>
  <c r="K18" i="1"/>
  <c r="K16" i="1"/>
  <c r="K15" i="1"/>
  <c r="K14" i="1"/>
  <c r="K13" i="1"/>
  <c r="K12" i="1"/>
  <c r="K10" i="1"/>
  <c r="K9" i="1"/>
  <c r="K50" i="1"/>
  <c r="K4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26" i="1" l="1"/>
  <c r="AB30" i="1"/>
  <c r="S47" i="1"/>
  <c r="S22" i="1"/>
  <c r="S10" i="1"/>
  <c r="P35" i="1"/>
  <c r="AB16" i="1"/>
  <c r="K5" i="1"/>
  <c r="S34" i="1"/>
  <c r="S29" i="1"/>
  <c r="S17" i="1"/>
  <c r="AB9" i="1"/>
  <c r="AB7" i="1"/>
  <c r="AB14" i="1"/>
  <c r="AB20" i="1"/>
  <c r="AB36" i="1"/>
  <c r="AB38" i="1"/>
  <c r="AB40" i="1"/>
  <c r="AB42" i="1"/>
  <c r="S11" i="1"/>
  <c r="AB23" i="1"/>
  <c r="AB33" i="1"/>
  <c r="AB46" i="1"/>
  <c r="AB11" i="1"/>
  <c r="S6" i="1"/>
  <c r="AB6" i="1"/>
  <c r="P5" i="1"/>
  <c r="T6" i="1"/>
  <c r="S46" i="1"/>
  <c r="S44" i="1"/>
  <c r="S42" i="1"/>
  <c r="S33" i="1"/>
  <c r="S31" i="1"/>
  <c r="S27" i="1"/>
  <c r="S26" i="1"/>
  <c r="S24" i="1"/>
  <c r="S23" i="1"/>
  <c r="S19" i="1"/>
  <c r="S12" i="1"/>
  <c r="T49" i="1"/>
  <c r="O5" i="1"/>
  <c r="S9" i="1" l="1"/>
  <c r="S14" i="1"/>
  <c r="S30" i="1"/>
  <c r="S38" i="1"/>
  <c r="S43" i="1"/>
  <c r="AB43" i="1"/>
  <c r="S41" i="1"/>
  <c r="AB41" i="1"/>
  <c r="S37" i="1"/>
  <c r="AB37" i="1"/>
  <c r="S25" i="1"/>
  <c r="AB25" i="1"/>
  <c r="S13" i="1"/>
  <c r="AB13" i="1"/>
  <c r="S7" i="1"/>
  <c r="S16" i="1"/>
  <c r="S20" i="1"/>
  <c r="S36" i="1"/>
  <c r="S40" i="1"/>
  <c r="AB10" i="1"/>
  <c r="S28" i="1"/>
  <c r="AB28" i="1"/>
  <c r="S18" i="1"/>
  <c r="AB18" i="1"/>
  <c r="S32" i="1"/>
  <c r="AB32" i="1"/>
  <c r="S21" i="1"/>
  <c r="AB21" i="1"/>
  <c r="S45" i="1"/>
  <c r="AB45" i="1"/>
  <c r="S39" i="1"/>
  <c r="AB39" i="1"/>
  <c r="S35" i="1"/>
  <c r="AB35" i="1"/>
  <c r="S15" i="1"/>
  <c r="AB15" i="1"/>
  <c r="AB8" i="1"/>
  <c r="S8" i="1"/>
  <c r="AB5" i="1" l="1"/>
</calcChain>
</file>

<file path=xl/sharedStrings.xml><?xml version="1.0" encoding="utf-8"?>
<sst xmlns="http://schemas.openxmlformats.org/spreadsheetml/2006/main" count="149" uniqueCount="88">
  <si>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</si>
  <si>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</si>
  <si>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</si>
  <si>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</si>
  <si>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</si>
  <si>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</si>
  <si>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</si>
  <si>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</si>
  <si>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</si>
  <si>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</si>
  <si>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</si>
  <si>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</si>
  <si>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</si>
  <si>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</si>
  <si>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</si>
  <si>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</si>
  <si>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</si>
  <si>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</si>
  <si>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</si>
  <si>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</si>
  <si>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</si>
  <si>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</si>
  <si>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</si>
  <si>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</si>
  <si>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23,09,</t>
  </si>
  <si>
    <t>09,09,</t>
  </si>
  <si>
    <t>02,09,</t>
  </si>
  <si>
    <t>26,08,</t>
  </si>
  <si>
    <t>19,08,</t>
  </si>
  <si>
    <t>12,08,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</si>
  <si>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</si>
  <si>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</si>
  <si>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</si>
  <si>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</si>
  <si>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</si>
  <si>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</si>
  <si>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</si>
  <si>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</si>
  <si>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</si>
  <si>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</si>
  <si>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</si>
  <si>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</si>
  <si>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необходимо увеличить продажи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</si>
  <si>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</si>
  <si>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</si>
  <si>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</si>
  <si>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</si>
  <si>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</si>
  <si>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09,09,24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</si>
  <si>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</si>
  <si>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</si>
  <si>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</si>
  <si>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</si>
  <si>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</si>
  <si>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</si>
  <si>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</si>
  <si>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</si>
  <si>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</si>
  <si>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</si>
  <si>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</si>
  <si>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</si>
  <si>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</si>
  <si>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</si>
  <si>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</si>
  <si>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</si>
  <si>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</si>
  <si>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</si>
  <si>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</si>
  <si>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</si>
  <si>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</si>
  <si>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</si>
  <si>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вывод</t>
  </si>
  <si>
    <t>завод выводит из производства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</si>
  <si>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</si>
  <si>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</si>
  <si>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</si>
  <si>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</si>
  <si>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</si>
  <si>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</si>
  <si>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</si>
  <si>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</si>
  <si>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</si>
  <si>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</si>
  <si>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ПРЕДЗАКАЗ / нет в бланке</t>
  </si>
  <si>
    <t>09,09,24 отгрузили 13кг из 32кг, 16,09,24 не отгружен заказ 16кг</t>
  </si>
  <si>
    <t>09,09,24 и 16,09,24 завод не отгрузил</t>
  </si>
  <si>
    <t>09,09,24 отгрузили 77кг из 143кг, 16,09,24 завод не отгрузил</t>
  </si>
  <si>
    <t>09,09,24 и 16,09,24 завод не отгрузит / поступление товара 23,09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</si>
</sst>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5703125" style="8" customWidth="1"/>
    <col min="8" max="8" width="5.5703125" customWidth="1"/>
    <col min="9" max="9" width="10.140625" customWidth="1"/>
    <col min="10" max="11" width="6.5703125" customWidth="1"/>
    <col min="12" max="13" width="0.85546875" customWidth="1"/>
    <col min="14" max="17" width="6.5703125" customWidth="1"/>
    <col min="18" max="18" width="22" customWidth="1"/>
    <col min="19" max="20" width="5.7109375" customWidth="1"/>
    <col min="21" max="26" width="6.42578125" customWidth="1"/>
    <col min="27" max="27" width="49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6571.1390000000001</v>
      </c>
      <c r="F5" s="4">
        <f>SUM(F6:F495)</f>
        <v>20508.188000000002</v>
      </c>
      <c r="G5" s="6"/>
      <c r="H5" s="1"/>
      <c r="I5" s="1"/>
      <c r="J5" s="4">
        <f t="shared" ref="J5:Q5" si="0">SUM(J6:J495)</f>
        <v>6868.2999999999993</v>
      </c>
      <c r="K5" s="4">
        <f t="shared" si="0"/>
        <v>-297.161</v>
      </c>
      <c r="L5" s="4">
        <f t="shared" si="0"/>
        <v>0</v>
      </c>
      <c r="M5" s="4">
        <f t="shared" si="0"/>
        <v>0</v>
      </c>
      <c r="N5" s="4">
        <f t="shared" si="0"/>
        <v>4916.1206000000002</v>
      </c>
      <c r="O5" s="4">
        <f t="shared" si="0"/>
        <v>1314.2277999999997</v>
      </c>
      <c r="P5" s="4">
        <f t="shared" si="0"/>
        <v>5963.6003999999994</v>
      </c>
      <c r="Q5" s="4">
        <f t="shared" si="0"/>
        <v>0</v>
      </c>
      <c r="R5" s="1"/>
      <c r="S5" s="1"/>
      <c r="T5" s="1"/>
      <c r="U5" s="4">
        <f t="shared" ref="U5:Z5" si="1">SUM(U6:U495)</f>
        <v>1068.7929999999999</v>
      </c>
      <c r="V5" s="4">
        <f t="shared" si="1"/>
        <v>1460.5960000000002</v>
      </c>
      <c r="W5" s="4">
        <f t="shared" si="1"/>
        <v>1328.6130000000001</v>
      </c>
      <c r="X5" s="4">
        <f t="shared" si="1"/>
        <v>1508.1750000000002</v>
      </c>
      <c r="Y5" s="4">
        <f t="shared" si="1"/>
        <v>1439.4051999999999</v>
      </c>
      <c r="Z5" s="4">
        <f t="shared" si="1"/>
        <v>1536.5938000000003</v>
      </c>
      <c r="AA5" s="1"/>
      <c r="AB5" s="4">
        <f>SUM(AB6:AB495)</f>
        <v>1386.4324000000001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90</v>
      </c>
      <c r="D6" s="1">
        <v>16</v>
      </c>
      <c r="E6" s="1">
        <v>55</v>
      </c>
      <c r="F6" s="1">
        <v>51</v>
      </c>
      <c r="G6" s="6">
        <v>0.14000000000000001</v>
      </c>
      <c r="H6" s="1">
        <v>180</v>
      </c>
      <c r="I6" s="1">
        <v>9988421</v>
      </c>
      <c r="J6" s="1">
        <v>51</v>
      </c>
      <c r="K6" s="1">
        <f t="shared" ref="K6:K47" si="2">E6-J6</f>
        <v>4</v>
      </c>
      <c r="L6" s="1"/>
      <c r="M6" s="1"/>
      <c r="N6" s="1"/>
      <c r="O6" s="1">
        <f>E6/5</f>
        <v>11</v>
      </c>
      <c r="P6" s="5">
        <f>22*O6-N6-F6</f>
        <v>191</v>
      </c>
      <c r="Q6" s="5"/>
      <c r="R6" s="1"/>
      <c r="S6" s="1">
        <f t="shared" ref="S6:S47" si="3">(F6+N6+P6)/O6</f>
        <v>22</v>
      </c>
      <c r="T6" s="1">
        <f t="shared" ref="T6:T47" si="4">(F6+N6)/O6</f>
        <v>4.6363636363636367</v>
      </c>
      <c r="U6" s="1">
        <v>4.8</v>
      </c>
      <c r="V6" s="1">
        <v>6.6</v>
      </c>
      <c r="W6" s="1">
        <v>3.4</v>
      </c>
      <c r="X6" s="1">
        <v>7.2</v>
      </c>
      <c r="Y6" s="1">
        <v>4</v>
      </c>
      <c r="Z6" s="1">
        <v>12.2</v>
      </c>
      <c r="AA6" s="1"/>
      <c r="AB6" s="1">
        <f t="shared" ref="AB6:AB47" si="5">P6*G6</f>
        <v>26.740000000000002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128</v>
      </c>
      <c r="D7" s="1">
        <v>96</v>
      </c>
      <c r="E7" s="1">
        <v>75</v>
      </c>
      <c r="F7" s="1">
        <v>149</v>
      </c>
      <c r="G7" s="6">
        <v>0.18</v>
      </c>
      <c r="H7" s="1">
        <v>270</v>
      </c>
      <c r="I7" s="1">
        <v>9988438</v>
      </c>
      <c r="J7" s="1">
        <v>77</v>
      </c>
      <c r="K7" s="1">
        <f t="shared" si="2"/>
        <v>-2</v>
      </c>
      <c r="L7" s="1"/>
      <c r="M7" s="1"/>
      <c r="N7" s="1">
        <v>202</v>
      </c>
      <c r="O7" s="1">
        <f>E7/5</f>
        <v>15</v>
      </c>
      <c r="P7" s="5"/>
      <c r="Q7" s="5"/>
      <c r="R7" s="1"/>
      <c r="S7" s="1">
        <f t="shared" si="3"/>
        <v>23.4</v>
      </c>
      <c r="T7" s="1">
        <f t="shared" si="4"/>
        <v>23.4</v>
      </c>
      <c r="U7" s="1">
        <v>16.8</v>
      </c>
      <c r="V7" s="1">
        <v>15.8</v>
      </c>
      <c r="W7" s="1">
        <v>14.2</v>
      </c>
      <c r="X7" s="1">
        <v>22</v>
      </c>
      <c r="Y7" s="1">
        <v>14.8</v>
      </c>
      <c r="Z7" s="1">
        <v>25.4</v>
      </c>
      <c r="AA7" s="1"/>
      <c r="AB7" s="1">
        <f t="shared" si="5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178</v>
      </c>
      <c r="D8" s="1"/>
      <c r="E8" s="1">
        <v>108</v>
      </c>
      <c r="F8" s="1">
        <v>70</v>
      </c>
      <c r="G8" s="6">
        <v>0.18</v>
      </c>
      <c r="H8" s="1">
        <v>270</v>
      </c>
      <c r="I8" s="1">
        <v>9988445</v>
      </c>
      <c r="J8" s="1">
        <v>106</v>
      </c>
      <c r="K8" s="1">
        <f t="shared" si="2"/>
        <v>2</v>
      </c>
      <c r="L8" s="1"/>
      <c r="M8" s="1"/>
      <c r="N8" s="1">
        <v>212</v>
      </c>
      <c r="O8" s="1">
        <f>E8/5</f>
        <v>21.6</v>
      </c>
      <c r="P8" s="5">
        <f>22*O8-N8-F8</f>
        <v>193.20000000000005</v>
      </c>
      <c r="Q8" s="5"/>
      <c r="R8" s="1"/>
      <c r="S8" s="1">
        <f t="shared" si="3"/>
        <v>22</v>
      </c>
      <c r="T8" s="1">
        <f t="shared" si="4"/>
        <v>13.055555555555555</v>
      </c>
      <c r="U8" s="1">
        <v>15.6</v>
      </c>
      <c r="V8" s="1">
        <v>12.4</v>
      </c>
      <c r="W8" s="1">
        <v>15.4</v>
      </c>
      <c r="X8" s="1">
        <v>20.2</v>
      </c>
      <c r="Y8" s="1">
        <v>20</v>
      </c>
      <c r="Z8" s="1">
        <v>27</v>
      </c>
      <c r="AA8" s="1"/>
      <c r="AB8" s="1">
        <f t="shared" si="5"/>
        <v>34.776000000000003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16</v>
      </c>
      <c r="D9" s="1"/>
      <c r="E9" s="1">
        <v>5</v>
      </c>
      <c r="F9" s="1">
        <v>9</v>
      </c>
      <c r="G9" s="6">
        <v>0.4</v>
      </c>
      <c r="H9" s="1">
        <v>270</v>
      </c>
      <c r="I9" s="1">
        <v>9988452</v>
      </c>
      <c r="J9" s="1">
        <v>7</v>
      </c>
      <c r="K9" s="1">
        <f t="shared" si="2"/>
        <v>-2</v>
      </c>
      <c r="L9" s="1"/>
      <c r="M9" s="1"/>
      <c r="N9" s="1">
        <v>84</v>
      </c>
      <c r="O9" s="1">
        <f>E9/5</f>
        <v>1</v>
      </c>
      <c r="P9" s="5"/>
      <c r="Q9" s="5"/>
      <c r="R9" s="1"/>
      <c r="S9" s="1">
        <f t="shared" si="3"/>
        <v>93</v>
      </c>
      <c r="T9" s="1">
        <f t="shared" si="4"/>
        <v>93</v>
      </c>
      <c r="U9" s="1">
        <v>4</v>
      </c>
      <c r="V9" s="1">
        <v>3.2</v>
      </c>
      <c r="W9" s="1">
        <v>3.2</v>
      </c>
      <c r="X9" s="1">
        <v>3.2</v>
      </c>
      <c r="Y9" s="1">
        <v>3</v>
      </c>
      <c r="Z9" s="1">
        <v>4.8</v>
      </c>
      <c r="AA9" s="1"/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5.75" thickBot="1" x14ac:dyDescent="0.3">
      <c r="A10" s="1" t="s">
        <v>38</v>
      </c>
      <c r="B10" s="1" t="s">
        <v>31</v>
      </c>
      <c r="C10" s="1">
        <v>36</v>
      </c>
      <c r="D10" s="1">
        <v>28</v>
      </c>
      <c r="E10" s="1">
        <v>10</v>
      </c>
      <c r="F10" s="1">
        <v>54</v>
      </c>
      <c r="G10" s="6">
        <v>0.4</v>
      </c>
      <c r="H10" s="1">
        <v>270</v>
      </c>
      <c r="I10" s="1">
        <v>9988476</v>
      </c>
      <c r="J10" s="1">
        <v>14</v>
      </c>
      <c r="K10" s="1">
        <f t="shared" si="2"/>
        <v>-4</v>
      </c>
      <c r="L10" s="1"/>
      <c r="M10" s="1"/>
      <c r="N10" s="1"/>
      <c r="O10" s="1">
        <f>E10/5</f>
        <v>2</v>
      </c>
      <c r="P10" s="5"/>
      <c r="Q10" s="5"/>
      <c r="R10" s="1"/>
      <c r="S10" s="1">
        <f t="shared" si="3"/>
        <v>27</v>
      </c>
      <c r="T10" s="1">
        <f t="shared" si="4"/>
        <v>27</v>
      </c>
      <c r="U10" s="1">
        <v>3.6</v>
      </c>
      <c r="V10" s="1">
        <v>3</v>
      </c>
      <c r="W10" s="1">
        <v>3.6</v>
      </c>
      <c r="X10" s="1">
        <v>1.4</v>
      </c>
      <c r="Y10" s="1">
        <v>4</v>
      </c>
      <c r="Z10" s="1">
        <v>5.8</v>
      </c>
      <c r="AA10" s="1"/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6" t="s">
        <v>56</v>
      </c>
      <c r="B11" s="27" t="s">
        <v>40</v>
      </c>
      <c r="C11" s="27">
        <v>1.6</v>
      </c>
      <c r="D11" s="27"/>
      <c r="E11" s="27">
        <v>58.503999999999998</v>
      </c>
      <c r="F11" s="28">
        <v>-56.904000000000003</v>
      </c>
      <c r="G11" s="29">
        <v>1</v>
      </c>
      <c r="H11" s="30">
        <v>120</v>
      </c>
      <c r="I11" s="30">
        <v>8785204</v>
      </c>
      <c r="J11" s="30">
        <v>85</v>
      </c>
      <c r="K11" s="30">
        <f t="shared" ref="K11" si="6">E11-J11</f>
        <v>-26.496000000000002</v>
      </c>
      <c r="L11" s="30"/>
      <c r="M11" s="30"/>
      <c r="N11" s="30"/>
      <c r="O11" s="30">
        <f t="shared" ref="O11" si="7">E11/5</f>
        <v>11.700799999999999</v>
      </c>
      <c r="P11" s="31"/>
      <c r="Q11" s="31"/>
      <c r="R11" s="30"/>
      <c r="S11" s="30">
        <f t="shared" si="3"/>
        <v>-4.8632572131820053</v>
      </c>
      <c r="T11" s="30">
        <f t="shared" si="4"/>
        <v>-4.8632572131820053</v>
      </c>
      <c r="U11" s="30">
        <v>-2.202</v>
      </c>
      <c r="V11" s="30">
        <v>0</v>
      </c>
      <c r="W11" s="30">
        <v>10.372</v>
      </c>
      <c r="X11" s="30">
        <v>29.4392</v>
      </c>
      <c r="Y11" s="30">
        <v>21.238800000000001</v>
      </c>
      <c r="Z11" s="30">
        <v>22.554200000000002</v>
      </c>
      <c r="AA11" s="32" t="s">
        <v>83</v>
      </c>
      <c r="AB11" s="30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5.75" thickBot="1" x14ac:dyDescent="0.3">
      <c r="A12" s="20" t="s">
        <v>39</v>
      </c>
      <c r="B12" s="21" t="s">
        <v>40</v>
      </c>
      <c r="C12" s="21"/>
      <c r="D12" s="21">
        <v>451.03199999999998</v>
      </c>
      <c r="E12" s="21"/>
      <c r="F12" s="22">
        <v>451.03199999999998</v>
      </c>
      <c r="G12" s="23">
        <v>0</v>
      </c>
      <c r="H12" s="24" t="e">
        <v>#N/A</v>
      </c>
      <c r="I12" s="24" t="s">
        <v>36</v>
      </c>
      <c r="J12" s="24"/>
      <c r="K12" s="24">
        <f t="shared" si="2"/>
        <v>0</v>
      </c>
      <c r="L12" s="24"/>
      <c r="M12" s="24"/>
      <c r="N12" s="24"/>
      <c r="O12" s="24">
        <f t="shared" ref="O12:O47" si="8">E12/5</f>
        <v>0</v>
      </c>
      <c r="P12" s="25"/>
      <c r="Q12" s="25"/>
      <c r="R12" s="24"/>
      <c r="S12" s="24" t="e">
        <f t="shared" si="3"/>
        <v>#DIV/0!</v>
      </c>
      <c r="T12" s="24" t="e">
        <f t="shared" si="4"/>
        <v>#DIV/0!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/>
      <c r="AB12" s="24">
        <f t="shared" si="5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31</v>
      </c>
      <c r="C13" s="1">
        <v>466</v>
      </c>
      <c r="D13" s="1"/>
      <c r="E13" s="1">
        <v>108</v>
      </c>
      <c r="F13" s="1">
        <v>358</v>
      </c>
      <c r="G13" s="6">
        <v>0.18</v>
      </c>
      <c r="H13" s="1">
        <v>150</v>
      </c>
      <c r="I13" s="1">
        <v>5034819</v>
      </c>
      <c r="J13" s="1">
        <v>103</v>
      </c>
      <c r="K13" s="1">
        <f t="shared" si="2"/>
        <v>5</v>
      </c>
      <c r="L13" s="1"/>
      <c r="M13" s="1"/>
      <c r="N13" s="1"/>
      <c r="O13" s="1">
        <f t="shared" si="8"/>
        <v>21.6</v>
      </c>
      <c r="P13" s="5">
        <f t="shared" ref="P13" si="9">20*O13-N13-F13</f>
        <v>74</v>
      </c>
      <c r="Q13" s="5"/>
      <c r="R13" s="1"/>
      <c r="S13" s="1">
        <f t="shared" si="3"/>
        <v>20</v>
      </c>
      <c r="T13" s="1">
        <f t="shared" si="4"/>
        <v>16.574074074074073</v>
      </c>
      <c r="U13" s="1">
        <v>11.8</v>
      </c>
      <c r="V13" s="1">
        <v>18</v>
      </c>
      <c r="W13" s="1">
        <v>25.2</v>
      </c>
      <c r="X13" s="1">
        <v>28.4</v>
      </c>
      <c r="Y13" s="1">
        <v>38</v>
      </c>
      <c r="Z13" s="1">
        <v>34.4</v>
      </c>
      <c r="AA13" s="1"/>
      <c r="AB13" s="1">
        <f t="shared" si="5"/>
        <v>13.32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40</v>
      </c>
      <c r="C14" s="1">
        <v>26.83</v>
      </c>
      <c r="D14" s="1">
        <v>0.45</v>
      </c>
      <c r="E14" s="1">
        <v>9.09</v>
      </c>
      <c r="F14" s="1">
        <v>17.739999999999998</v>
      </c>
      <c r="G14" s="6">
        <v>1</v>
      </c>
      <c r="H14" s="1">
        <v>150</v>
      </c>
      <c r="I14" s="1">
        <v>5039845</v>
      </c>
      <c r="J14" s="1">
        <v>8.6</v>
      </c>
      <c r="K14" s="1">
        <f t="shared" si="2"/>
        <v>0.49000000000000021</v>
      </c>
      <c r="L14" s="1"/>
      <c r="M14" s="1"/>
      <c r="N14" s="1">
        <v>17.36760000000001</v>
      </c>
      <c r="O14" s="1">
        <f t="shared" si="8"/>
        <v>1.8180000000000001</v>
      </c>
      <c r="P14" s="5"/>
      <c r="Q14" s="5"/>
      <c r="R14" s="1"/>
      <c r="S14" s="1">
        <f t="shared" si="3"/>
        <v>19.311111111111114</v>
      </c>
      <c r="T14" s="1">
        <f t="shared" si="4"/>
        <v>19.311111111111114</v>
      </c>
      <c r="U14" s="1">
        <v>2.427</v>
      </c>
      <c r="V14" s="1">
        <v>3.714</v>
      </c>
      <c r="W14" s="1">
        <v>4.9192</v>
      </c>
      <c r="X14" s="1">
        <v>4.2721999999999998</v>
      </c>
      <c r="Y14" s="1">
        <v>3.8868</v>
      </c>
      <c r="Z14" s="1">
        <v>5.8196000000000003</v>
      </c>
      <c r="AA14" s="19" t="s">
        <v>84</v>
      </c>
      <c r="AB14" s="1">
        <f t="shared" si="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44</v>
      </c>
      <c r="B15" s="1" t="s">
        <v>31</v>
      </c>
      <c r="C15" s="1">
        <v>217</v>
      </c>
      <c r="D15" s="1">
        <v>248</v>
      </c>
      <c r="E15" s="1">
        <v>136</v>
      </c>
      <c r="F15" s="1">
        <v>327</v>
      </c>
      <c r="G15" s="6">
        <v>0.1</v>
      </c>
      <c r="H15" s="1">
        <v>90</v>
      </c>
      <c r="I15" s="1">
        <v>8444163</v>
      </c>
      <c r="J15" s="1">
        <v>127</v>
      </c>
      <c r="K15" s="1">
        <f t="shared" si="2"/>
        <v>9</v>
      </c>
      <c r="L15" s="1"/>
      <c r="M15" s="1"/>
      <c r="N15" s="1"/>
      <c r="O15" s="1">
        <f t="shared" si="8"/>
        <v>27.2</v>
      </c>
      <c r="P15" s="5">
        <f t="shared" ref="P14:P15" si="10">22*O15-N15-F15</f>
        <v>271.39999999999998</v>
      </c>
      <c r="Q15" s="5"/>
      <c r="R15" s="1"/>
      <c r="S15" s="1">
        <f t="shared" si="3"/>
        <v>22</v>
      </c>
      <c r="T15" s="1">
        <f t="shared" si="4"/>
        <v>12.022058823529411</v>
      </c>
      <c r="U15" s="1">
        <v>22.4</v>
      </c>
      <c r="V15" s="1">
        <v>29.8</v>
      </c>
      <c r="W15" s="1">
        <v>19.399999999999999</v>
      </c>
      <c r="X15" s="1">
        <v>32.4</v>
      </c>
      <c r="Y15" s="1">
        <v>30</v>
      </c>
      <c r="Z15" s="1">
        <v>36.6</v>
      </c>
      <c r="AA15" s="1"/>
      <c r="AB15" s="1">
        <f t="shared" si="5"/>
        <v>27.14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45</v>
      </c>
      <c r="B16" s="13" t="s">
        <v>31</v>
      </c>
      <c r="C16" s="13">
        <v>373</v>
      </c>
      <c r="D16" s="13">
        <v>750</v>
      </c>
      <c r="E16" s="13">
        <v>250</v>
      </c>
      <c r="F16" s="14">
        <v>872</v>
      </c>
      <c r="G16" s="6">
        <v>0.18</v>
      </c>
      <c r="H16" s="1">
        <v>150</v>
      </c>
      <c r="I16" s="1">
        <v>5038411</v>
      </c>
      <c r="J16" s="1">
        <v>231</v>
      </c>
      <c r="K16" s="1">
        <f t="shared" si="2"/>
        <v>19</v>
      </c>
      <c r="L16" s="1"/>
      <c r="M16" s="1"/>
      <c r="N16" s="1"/>
      <c r="O16" s="1">
        <f t="shared" si="8"/>
        <v>50</v>
      </c>
      <c r="P16" s="5">
        <f>22*(O16+O17)-N16-N17-F16-F17</f>
        <v>402</v>
      </c>
      <c r="Q16" s="5"/>
      <c r="R16" s="1"/>
      <c r="S16" s="1">
        <f t="shared" si="3"/>
        <v>25.48</v>
      </c>
      <c r="T16" s="1">
        <f t="shared" si="4"/>
        <v>17.440000000000001</v>
      </c>
      <c r="U16" s="1">
        <v>40.4</v>
      </c>
      <c r="V16" s="1">
        <v>44.6</v>
      </c>
      <c r="W16" s="1">
        <v>-1</v>
      </c>
      <c r="X16" s="1">
        <v>-0.4</v>
      </c>
      <c r="Y16" s="1">
        <v>65.400000000000006</v>
      </c>
      <c r="Z16" s="1">
        <v>74.599999999999994</v>
      </c>
      <c r="AA16" s="1"/>
      <c r="AB16" s="1">
        <f t="shared" si="5"/>
        <v>72.36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0" t="s">
        <v>57</v>
      </c>
      <c r="B17" s="21" t="s">
        <v>31</v>
      </c>
      <c r="C17" s="21">
        <v>133</v>
      </c>
      <c r="D17" s="21"/>
      <c r="E17" s="21">
        <v>55</v>
      </c>
      <c r="F17" s="22">
        <v>68</v>
      </c>
      <c r="G17" s="23">
        <v>0</v>
      </c>
      <c r="H17" s="24" t="e">
        <v>#N/A</v>
      </c>
      <c r="I17" s="24" t="s">
        <v>36</v>
      </c>
      <c r="J17" s="24">
        <v>60</v>
      </c>
      <c r="K17" s="24">
        <f>E17-J17</f>
        <v>-5</v>
      </c>
      <c r="L17" s="24"/>
      <c r="M17" s="24"/>
      <c r="N17" s="24"/>
      <c r="O17" s="24">
        <f t="shared" si="8"/>
        <v>11</v>
      </c>
      <c r="P17" s="25"/>
      <c r="Q17" s="25"/>
      <c r="R17" s="24"/>
      <c r="S17" s="24">
        <f t="shared" si="3"/>
        <v>6.1818181818181817</v>
      </c>
      <c r="T17" s="24">
        <f t="shared" si="4"/>
        <v>6.1818181818181817</v>
      </c>
      <c r="U17" s="24">
        <v>9.4</v>
      </c>
      <c r="V17" s="24">
        <v>31.2</v>
      </c>
      <c r="W17" s="24">
        <v>47.2</v>
      </c>
      <c r="X17" s="24">
        <v>47.8</v>
      </c>
      <c r="Y17" s="24">
        <v>0.6</v>
      </c>
      <c r="Z17" s="24">
        <v>0.2</v>
      </c>
      <c r="AA17" s="24"/>
      <c r="AB17" s="24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2" t="s">
        <v>46</v>
      </c>
      <c r="B18" s="13" t="s">
        <v>31</v>
      </c>
      <c r="C18" s="13">
        <v>15</v>
      </c>
      <c r="D18" s="13">
        <v>180</v>
      </c>
      <c r="E18" s="13">
        <v>15</v>
      </c>
      <c r="F18" s="14">
        <v>180</v>
      </c>
      <c r="G18" s="6">
        <v>0.18</v>
      </c>
      <c r="H18" s="1">
        <v>150</v>
      </c>
      <c r="I18" s="1">
        <v>5038459</v>
      </c>
      <c r="J18" s="1">
        <v>56</v>
      </c>
      <c r="K18" s="1">
        <f t="shared" si="2"/>
        <v>-41</v>
      </c>
      <c r="L18" s="1"/>
      <c r="M18" s="1"/>
      <c r="N18" s="1">
        <v>529</v>
      </c>
      <c r="O18" s="1">
        <f t="shared" si="8"/>
        <v>3</v>
      </c>
      <c r="P18" s="5">
        <f>22*(O18+O19)-N18-N19-F18-F19</f>
        <v>267.59999999999991</v>
      </c>
      <c r="Q18" s="5"/>
      <c r="R18" s="1"/>
      <c r="S18" s="1">
        <f t="shared" si="3"/>
        <v>325.5333333333333</v>
      </c>
      <c r="T18" s="1">
        <f t="shared" si="4"/>
        <v>236.33333333333334</v>
      </c>
      <c r="U18" s="1">
        <v>44.8</v>
      </c>
      <c r="V18" s="1">
        <v>-0.2</v>
      </c>
      <c r="W18" s="1">
        <v>0</v>
      </c>
      <c r="X18" s="1">
        <v>-0.2</v>
      </c>
      <c r="Y18" s="1">
        <v>-0.6</v>
      </c>
      <c r="Z18" s="1">
        <v>-0.6</v>
      </c>
      <c r="AA18" s="1"/>
      <c r="AB18" s="1">
        <f t="shared" si="5"/>
        <v>48.167999999999985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20" t="s">
        <v>58</v>
      </c>
      <c r="B19" s="21" t="s">
        <v>31</v>
      </c>
      <c r="C19" s="21">
        <v>461</v>
      </c>
      <c r="D19" s="21"/>
      <c r="E19" s="21">
        <v>254</v>
      </c>
      <c r="F19" s="22">
        <v>207</v>
      </c>
      <c r="G19" s="23">
        <v>0</v>
      </c>
      <c r="H19" s="24" t="e">
        <v>#N/A</v>
      </c>
      <c r="I19" s="24" t="s">
        <v>36</v>
      </c>
      <c r="J19" s="24">
        <v>248</v>
      </c>
      <c r="K19" s="24">
        <f>E19-J19</f>
        <v>6</v>
      </c>
      <c r="L19" s="24"/>
      <c r="M19" s="24"/>
      <c r="N19" s="24"/>
      <c r="O19" s="24">
        <f t="shared" si="8"/>
        <v>50.8</v>
      </c>
      <c r="P19" s="25"/>
      <c r="Q19" s="25"/>
      <c r="R19" s="24"/>
      <c r="S19" s="24">
        <f t="shared" si="3"/>
        <v>4.0748031496062991</v>
      </c>
      <c r="T19" s="24">
        <f t="shared" si="4"/>
        <v>4.0748031496062991</v>
      </c>
      <c r="U19" s="24">
        <v>2.6</v>
      </c>
      <c r="V19" s="24">
        <v>50.6</v>
      </c>
      <c r="W19" s="24">
        <v>57.6</v>
      </c>
      <c r="X19" s="24">
        <v>36.200000000000003</v>
      </c>
      <c r="Y19" s="24">
        <v>31.4</v>
      </c>
      <c r="Z19" s="24">
        <v>54</v>
      </c>
      <c r="AA19" s="24"/>
      <c r="AB19" s="24">
        <f t="shared" si="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47</v>
      </c>
      <c r="B20" s="1" t="s">
        <v>31</v>
      </c>
      <c r="C20" s="1">
        <v>100</v>
      </c>
      <c r="D20" s="1"/>
      <c r="E20" s="1">
        <v>94</v>
      </c>
      <c r="F20" s="1">
        <v>4</v>
      </c>
      <c r="G20" s="6">
        <v>0.18</v>
      </c>
      <c r="H20" s="1">
        <v>150</v>
      </c>
      <c r="I20" s="1">
        <v>5038831</v>
      </c>
      <c r="J20" s="1">
        <v>162</v>
      </c>
      <c r="K20" s="1">
        <f t="shared" si="2"/>
        <v>-68</v>
      </c>
      <c r="L20" s="1"/>
      <c r="M20" s="1"/>
      <c r="N20" s="1">
        <v>200</v>
      </c>
      <c r="O20" s="1">
        <f t="shared" si="8"/>
        <v>18.8</v>
      </c>
      <c r="P20" s="5">
        <f>22*O20-N20-F20</f>
        <v>209.60000000000002</v>
      </c>
      <c r="Q20" s="5"/>
      <c r="R20" s="1"/>
      <c r="S20" s="1">
        <f t="shared" si="3"/>
        <v>22</v>
      </c>
      <c r="T20" s="1">
        <f t="shared" si="4"/>
        <v>10.851063829787234</v>
      </c>
      <c r="U20" s="1">
        <v>18.8</v>
      </c>
      <c r="V20" s="1">
        <v>33.200000000000003</v>
      </c>
      <c r="W20" s="1">
        <v>0</v>
      </c>
      <c r="X20" s="1">
        <v>31.2</v>
      </c>
      <c r="Y20" s="1">
        <v>33.4</v>
      </c>
      <c r="Z20" s="1">
        <v>43.8</v>
      </c>
      <c r="AA20" s="19" t="s">
        <v>85</v>
      </c>
      <c r="AB20" s="1">
        <f t="shared" si="5"/>
        <v>37.728000000000002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49</v>
      </c>
      <c r="B21" s="13" t="s">
        <v>31</v>
      </c>
      <c r="C21" s="13">
        <v>128</v>
      </c>
      <c r="D21" s="13"/>
      <c r="E21" s="13">
        <v>103</v>
      </c>
      <c r="F21" s="14">
        <v>23</v>
      </c>
      <c r="G21" s="6">
        <v>0.18</v>
      </c>
      <c r="H21" s="1">
        <v>120</v>
      </c>
      <c r="I21" s="1">
        <v>5038855</v>
      </c>
      <c r="J21" s="1">
        <v>129</v>
      </c>
      <c r="K21" s="1">
        <f t="shared" si="2"/>
        <v>-26</v>
      </c>
      <c r="L21" s="1"/>
      <c r="M21" s="1"/>
      <c r="N21" s="1"/>
      <c r="O21" s="1">
        <f t="shared" si="8"/>
        <v>20.6</v>
      </c>
      <c r="P21" s="5">
        <f>22*(O21+O22)-N21-N22-F21-F22</f>
        <v>427.20000000000005</v>
      </c>
      <c r="Q21" s="5"/>
      <c r="R21" s="1"/>
      <c r="S21" s="1">
        <f t="shared" si="3"/>
        <v>21.854368932038835</v>
      </c>
      <c r="T21" s="1">
        <f t="shared" si="4"/>
        <v>1.116504854368932</v>
      </c>
      <c r="U21" s="1">
        <v>21</v>
      </c>
      <c r="V21" s="1">
        <v>35.200000000000003</v>
      </c>
      <c r="W21" s="1">
        <v>16.8</v>
      </c>
      <c r="X21" s="1">
        <v>37</v>
      </c>
      <c r="Y21" s="1">
        <v>29</v>
      </c>
      <c r="Z21" s="1">
        <v>25.4</v>
      </c>
      <c r="AA21" s="19" t="s">
        <v>85</v>
      </c>
      <c r="AB21" s="1">
        <f t="shared" si="5"/>
        <v>76.896000000000001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0" t="s">
        <v>59</v>
      </c>
      <c r="B22" s="21" t="s">
        <v>31</v>
      </c>
      <c r="C22" s="21">
        <v>3</v>
      </c>
      <c r="D22" s="21"/>
      <c r="E22" s="21"/>
      <c r="F22" s="22">
        <v>3</v>
      </c>
      <c r="G22" s="23">
        <v>0</v>
      </c>
      <c r="H22" s="24" t="e">
        <v>#N/A</v>
      </c>
      <c r="I22" s="24" t="s">
        <v>36</v>
      </c>
      <c r="J22" s="24">
        <v>57</v>
      </c>
      <c r="K22" s="24">
        <f>E22-J22</f>
        <v>-57</v>
      </c>
      <c r="L22" s="24"/>
      <c r="M22" s="24"/>
      <c r="N22" s="24"/>
      <c r="O22" s="24">
        <f t="shared" si="8"/>
        <v>0</v>
      </c>
      <c r="P22" s="25"/>
      <c r="Q22" s="25"/>
      <c r="R22" s="24"/>
      <c r="S22" s="24" t="e">
        <f t="shared" si="3"/>
        <v>#DIV/0!</v>
      </c>
      <c r="T22" s="24" t="e">
        <f t="shared" si="4"/>
        <v>#DIV/0!</v>
      </c>
      <c r="U22" s="24">
        <v>0.4</v>
      </c>
      <c r="V22" s="24">
        <v>0</v>
      </c>
      <c r="W22" s="24">
        <v>10.4</v>
      </c>
      <c r="X22" s="24">
        <v>0.4</v>
      </c>
      <c r="Y22" s="24">
        <v>2.8</v>
      </c>
      <c r="Z22" s="24">
        <v>11.6</v>
      </c>
      <c r="AA22" s="24"/>
      <c r="AB22" s="24">
        <f t="shared" si="5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50</v>
      </c>
      <c r="B23" s="13" t="s">
        <v>31</v>
      </c>
      <c r="C23" s="13">
        <v>51</v>
      </c>
      <c r="D23" s="13">
        <v>70</v>
      </c>
      <c r="E23" s="13">
        <v>42</v>
      </c>
      <c r="F23" s="14">
        <v>67</v>
      </c>
      <c r="G23" s="6">
        <v>0.18</v>
      </c>
      <c r="H23" s="1">
        <v>150</v>
      </c>
      <c r="I23" s="1">
        <v>5038435</v>
      </c>
      <c r="J23" s="1">
        <v>82</v>
      </c>
      <c r="K23" s="1">
        <f t="shared" si="2"/>
        <v>-40</v>
      </c>
      <c r="L23" s="1"/>
      <c r="M23" s="1"/>
      <c r="N23" s="1">
        <v>300</v>
      </c>
      <c r="O23" s="1">
        <f t="shared" si="8"/>
        <v>8.4</v>
      </c>
      <c r="P23" s="5">
        <f>22*(O23+O24)-N23-N24-F23-F24</f>
        <v>1173.4000000000001</v>
      </c>
      <c r="Q23" s="5"/>
      <c r="R23" s="1"/>
      <c r="S23" s="1">
        <f t="shared" si="3"/>
        <v>183.38095238095238</v>
      </c>
      <c r="T23" s="1">
        <f t="shared" si="4"/>
        <v>43.69047619047619</v>
      </c>
      <c r="U23" s="1">
        <v>1.2</v>
      </c>
      <c r="V23" s="1">
        <v>-0.4</v>
      </c>
      <c r="W23" s="1">
        <v>8.8000000000000007</v>
      </c>
      <c r="X23" s="1">
        <v>86.2</v>
      </c>
      <c r="Y23" s="1">
        <v>96.8</v>
      </c>
      <c r="Z23" s="1">
        <v>95.6</v>
      </c>
      <c r="AA23" s="1"/>
      <c r="AB23" s="1">
        <f t="shared" si="5"/>
        <v>211.21200000000002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0" t="s">
        <v>60</v>
      </c>
      <c r="B24" s="21" t="s">
        <v>31</v>
      </c>
      <c r="C24" s="21">
        <v>539</v>
      </c>
      <c r="D24" s="21"/>
      <c r="E24" s="21">
        <v>349</v>
      </c>
      <c r="F24" s="22">
        <v>180</v>
      </c>
      <c r="G24" s="23">
        <v>0</v>
      </c>
      <c r="H24" s="24" t="e">
        <v>#N/A</v>
      </c>
      <c r="I24" s="24" t="s">
        <v>36</v>
      </c>
      <c r="J24" s="24">
        <v>327</v>
      </c>
      <c r="K24" s="24">
        <f>E24-J24</f>
        <v>22</v>
      </c>
      <c r="L24" s="24"/>
      <c r="M24" s="24"/>
      <c r="N24" s="24"/>
      <c r="O24" s="24">
        <f t="shared" si="8"/>
        <v>69.8</v>
      </c>
      <c r="P24" s="25"/>
      <c r="Q24" s="25"/>
      <c r="R24" s="24"/>
      <c r="S24" s="24">
        <f t="shared" si="3"/>
        <v>2.5787965616045847</v>
      </c>
      <c r="T24" s="24">
        <f t="shared" si="4"/>
        <v>2.5787965616045847</v>
      </c>
      <c r="U24" s="24">
        <v>54.4</v>
      </c>
      <c r="V24" s="24">
        <v>80.400000000000006</v>
      </c>
      <c r="W24" s="24">
        <v>60.6</v>
      </c>
      <c r="X24" s="24">
        <v>4</v>
      </c>
      <c r="Y24" s="24">
        <v>0</v>
      </c>
      <c r="Z24" s="24">
        <v>0</v>
      </c>
      <c r="AA24" s="24"/>
      <c r="AB24" s="24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33" t="s">
        <v>51</v>
      </c>
      <c r="B25" s="33" t="s">
        <v>31</v>
      </c>
      <c r="C25" s="33">
        <v>362</v>
      </c>
      <c r="D25" s="33"/>
      <c r="E25" s="33">
        <v>20</v>
      </c>
      <c r="F25" s="33">
        <v>342</v>
      </c>
      <c r="G25" s="6">
        <v>0.4</v>
      </c>
      <c r="H25" s="1" t="e">
        <v>#N/A</v>
      </c>
      <c r="I25" s="1">
        <v>5039609</v>
      </c>
      <c r="J25" s="1">
        <v>23</v>
      </c>
      <c r="K25" s="1">
        <f t="shared" si="2"/>
        <v>-3</v>
      </c>
      <c r="L25" s="1"/>
      <c r="M25" s="1"/>
      <c r="N25" s="1"/>
      <c r="O25" s="1">
        <f t="shared" si="8"/>
        <v>4</v>
      </c>
      <c r="P25" s="5"/>
      <c r="Q25" s="5"/>
      <c r="R25" s="1"/>
      <c r="S25" s="1">
        <f t="shared" si="3"/>
        <v>85.5</v>
      </c>
      <c r="T25" s="1">
        <f t="shared" si="4"/>
        <v>85.5</v>
      </c>
      <c r="U25" s="1">
        <v>4.4000000000000004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33" t="s">
        <v>52</v>
      </c>
      <c r="AB25" s="1">
        <f t="shared" si="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2" t="s">
        <v>53</v>
      </c>
      <c r="B26" s="13" t="s">
        <v>31</v>
      </c>
      <c r="C26" s="13">
        <v>1</v>
      </c>
      <c r="D26" s="13">
        <v>550</v>
      </c>
      <c r="E26" s="13">
        <v>-1</v>
      </c>
      <c r="F26" s="14">
        <v>551</v>
      </c>
      <c r="G26" s="6">
        <v>0.18</v>
      </c>
      <c r="H26" s="1">
        <v>120</v>
      </c>
      <c r="I26" s="1">
        <v>5038398</v>
      </c>
      <c r="J26" s="1">
        <v>2</v>
      </c>
      <c r="K26" s="1">
        <f t="shared" si="2"/>
        <v>-3</v>
      </c>
      <c r="L26" s="1"/>
      <c r="M26" s="1"/>
      <c r="N26" s="1"/>
      <c r="O26" s="1">
        <f t="shared" si="8"/>
        <v>-0.2</v>
      </c>
      <c r="P26" s="5">
        <f>22*(O26+O27)-N26-N27-F26-F27</f>
        <v>474.39999999999986</v>
      </c>
      <c r="Q26" s="5"/>
      <c r="R26" s="1"/>
      <c r="S26" s="1">
        <f t="shared" si="3"/>
        <v>-5126.9999999999991</v>
      </c>
      <c r="T26" s="1">
        <f t="shared" si="4"/>
        <v>-2755</v>
      </c>
      <c r="U26" s="1">
        <v>-0.8</v>
      </c>
      <c r="V26" s="1">
        <v>-0.2</v>
      </c>
      <c r="W26" s="1">
        <v>0</v>
      </c>
      <c r="X26" s="1">
        <v>-1</v>
      </c>
      <c r="Y26" s="1">
        <v>44.4</v>
      </c>
      <c r="Z26" s="1">
        <v>64</v>
      </c>
      <c r="AA26" s="1"/>
      <c r="AB26" s="1">
        <f t="shared" si="5"/>
        <v>85.391999999999967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0" t="s">
        <v>63</v>
      </c>
      <c r="B27" s="21" t="s">
        <v>31</v>
      </c>
      <c r="C27" s="21">
        <v>442</v>
      </c>
      <c r="D27" s="21">
        <v>1</v>
      </c>
      <c r="E27" s="21">
        <v>272</v>
      </c>
      <c r="F27" s="22">
        <v>167</v>
      </c>
      <c r="G27" s="23">
        <v>0</v>
      </c>
      <c r="H27" s="24" t="e">
        <v>#N/A</v>
      </c>
      <c r="I27" s="24" t="s">
        <v>36</v>
      </c>
      <c r="J27" s="24">
        <v>253</v>
      </c>
      <c r="K27" s="24">
        <f>E27-J27</f>
        <v>19</v>
      </c>
      <c r="L27" s="24"/>
      <c r="M27" s="24"/>
      <c r="N27" s="24"/>
      <c r="O27" s="24">
        <f t="shared" si="8"/>
        <v>54.4</v>
      </c>
      <c r="P27" s="25"/>
      <c r="Q27" s="25"/>
      <c r="R27" s="24"/>
      <c r="S27" s="24">
        <f t="shared" si="3"/>
        <v>3.0698529411764706</v>
      </c>
      <c r="T27" s="24">
        <f t="shared" si="4"/>
        <v>3.0698529411764706</v>
      </c>
      <c r="U27" s="24">
        <v>20.399999999999999</v>
      </c>
      <c r="V27" s="24">
        <v>57.8</v>
      </c>
      <c r="W27" s="24">
        <v>45.8</v>
      </c>
      <c r="X27" s="24">
        <v>14.6</v>
      </c>
      <c r="Y27" s="24">
        <v>1.2</v>
      </c>
      <c r="Z27" s="24">
        <v>0</v>
      </c>
      <c r="AA27" s="24"/>
      <c r="AB27" s="24">
        <f t="shared" si="5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54</v>
      </c>
      <c r="B28" s="16" t="s">
        <v>40</v>
      </c>
      <c r="C28" s="16">
        <v>26.571000000000002</v>
      </c>
      <c r="D28" s="16">
        <v>0.38</v>
      </c>
      <c r="E28" s="16">
        <v>39.237000000000002</v>
      </c>
      <c r="F28" s="17">
        <v>-12.666</v>
      </c>
      <c r="G28" s="6">
        <v>1</v>
      </c>
      <c r="H28" s="1">
        <v>150</v>
      </c>
      <c r="I28" s="1">
        <v>5038572</v>
      </c>
      <c r="J28" s="1">
        <v>77.5</v>
      </c>
      <c r="K28" s="1">
        <f t="shared" si="2"/>
        <v>-38.262999999999998</v>
      </c>
      <c r="L28" s="1"/>
      <c r="M28" s="1"/>
      <c r="N28" s="1">
        <v>333.98399999999992</v>
      </c>
      <c r="O28" s="1">
        <f t="shared" si="8"/>
        <v>7.8474000000000004</v>
      </c>
      <c r="P28" s="5"/>
      <c r="Q28" s="5"/>
      <c r="R28" s="1"/>
      <c r="S28" s="1">
        <f t="shared" si="3"/>
        <v>40.94579096261181</v>
      </c>
      <c r="T28" s="1">
        <f t="shared" si="4"/>
        <v>40.94579096261181</v>
      </c>
      <c r="U28" s="1">
        <v>30.4222</v>
      </c>
      <c r="V28" s="1">
        <v>29.7438</v>
      </c>
      <c r="W28" s="1">
        <v>13.245200000000001</v>
      </c>
      <c r="X28" s="1">
        <v>19.894400000000001</v>
      </c>
      <c r="Y28" s="1">
        <v>14.7094</v>
      </c>
      <c r="Z28" s="1">
        <v>33.613399999999999</v>
      </c>
      <c r="AA28" s="1"/>
      <c r="AB28" s="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0" t="s">
        <v>68</v>
      </c>
      <c r="B29" s="21" t="s">
        <v>40</v>
      </c>
      <c r="C29" s="21"/>
      <c r="D29" s="21">
        <v>451.40800000000002</v>
      </c>
      <c r="E29" s="21">
        <v>32.526000000000003</v>
      </c>
      <c r="F29" s="22">
        <v>418.88200000000001</v>
      </c>
      <c r="G29" s="23">
        <v>0</v>
      </c>
      <c r="H29" s="24" t="e">
        <v>#N/A</v>
      </c>
      <c r="I29" s="24" t="s">
        <v>36</v>
      </c>
      <c r="J29" s="24">
        <v>30</v>
      </c>
      <c r="K29" s="24">
        <f>E29-J29</f>
        <v>2.5260000000000034</v>
      </c>
      <c r="L29" s="24"/>
      <c r="M29" s="24"/>
      <c r="N29" s="24"/>
      <c r="O29" s="24">
        <f t="shared" si="8"/>
        <v>6.5052000000000003</v>
      </c>
      <c r="P29" s="25"/>
      <c r="Q29" s="25"/>
      <c r="R29" s="24"/>
      <c r="S29" s="24">
        <f t="shared" si="3"/>
        <v>64.391871118489817</v>
      </c>
      <c r="T29" s="24">
        <f t="shared" si="4"/>
        <v>64.391871118489817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/>
      <c r="AB29" s="24">
        <f t="shared" si="5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55</v>
      </c>
      <c r="B30" s="16" t="s">
        <v>40</v>
      </c>
      <c r="C30" s="16">
        <v>46.942</v>
      </c>
      <c r="D30" s="16"/>
      <c r="E30" s="16">
        <v>106.986</v>
      </c>
      <c r="F30" s="17">
        <v>-60.043999999999997</v>
      </c>
      <c r="G30" s="6">
        <v>1</v>
      </c>
      <c r="H30" s="1">
        <v>150</v>
      </c>
      <c r="I30" s="1">
        <v>5038596</v>
      </c>
      <c r="J30" s="1">
        <v>107.5</v>
      </c>
      <c r="K30" s="1">
        <f t="shared" si="2"/>
        <v>-0.51399999999999579</v>
      </c>
      <c r="L30" s="1"/>
      <c r="M30" s="1"/>
      <c r="N30" s="1"/>
      <c r="O30" s="1">
        <f t="shared" si="8"/>
        <v>21.397200000000002</v>
      </c>
      <c r="P30" s="5">
        <f>22*(O30+O31)-N30-N31-F30-F31</f>
        <v>103.93040000000008</v>
      </c>
      <c r="Q30" s="5"/>
      <c r="R30" s="1"/>
      <c r="S30" s="1">
        <f t="shared" si="3"/>
        <v>2.0510347148225039</v>
      </c>
      <c r="T30" s="1">
        <f t="shared" si="4"/>
        <v>-2.8061615538481668</v>
      </c>
      <c r="U30" s="1">
        <v>19.292999999999999</v>
      </c>
      <c r="V30" s="1">
        <v>28.086400000000001</v>
      </c>
      <c r="W30" s="1">
        <v>10.0816</v>
      </c>
      <c r="X30" s="1">
        <v>19.331600000000002</v>
      </c>
      <c r="Y30" s="1">
        <v>14.272399999999999</v>
      </c>
      <c r="Z30" s="1">
        <v>8.5488</v>
      </c>
      <c r="AA30" s="1"/>
      <c r="AB30" s="1">
        <f t="shared" si="5"/>
        <v>103.93040000000008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0" t="s">
        <v>69</v>
      </c>
      <c r="B31" s="21" t="s">
        <v>40</v>
      </c>
      <c r="C31" s="21"/>
      <c r="D31" s="21">
        <v>426.85199999999998</v>
      </c>
      <c r="E31" s="21"/>
      <c r="F31" s="22">
        <v>426.85199999999998</v>
      </c>
      <c r="G31" s="23">
        <v>0</v>
      </c>
      <c r="H31" s="24" t="e">
        <v>#N/A</v>
      </c>
      <c r="I31" s="24" t="s">
        <v>36</v>
      </c>
      <c r="J31" s="24"/>
      <c r="K31" s="24">
        <f>E31-J31</f>
        <v>0</v>
      </c>
      <c r="L31" s="24"/>
      <c r="M31" s="24"/>
      <c r="N31" s="24"/>
      <c r="O31" s="24">
        <f t="shared" si="8"/>
        <v>0</v>
      </c>
      <c r="P31" s="25"/>
      <c r="Q31" s="25"/>
      <c r="R31" s="24"/>
      <c r="S31" s="24" t="e">
        <f t="shared" si="3"/>
        <v>#DIV/0!</v>
      </c>
      <c r="T31" s="24" t="e">
        <f t="shared" si="4"/>
        <v>#DIV/0!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/>
      <c r="AB31" s="24">
        <f t="shared" si="5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64</v>
      </c>
      <c r="B32" s="1" t="s">
        <v>31</v>
      </c>
      <c r="C32" s="1">
        <v>300</v>
      </c>
      <c r="D32" s="1">
        <v>249</v>
      </c>
      <c r="E32" s="1">
        <v>145</v>
      </c>
      <c r="F32" s="1">
        <v>401</v>
      </c>
      <c r="G32" s="6">
        <v>0.1</v>
      </c>
      <c r="H32" s="1">
        <v>60</v>
      </c>
      <c r="I32" s="1">
        <v>8444170</v>
      </c>
      <c r="J32" s="1">
        <v>124</v>
      </c>
      <c r="K32" s="1">
        <f t="shared" si="2"/>
        <v>21</v>
      </c>
      <c r="L32" s="1"/>
      <c r="M32" s="1"/>
      <c r="N32" s="1">
        <v>165</v>
      </c>
      <c r="O32" s="1">
        <f t="shared" si="8"/>
        <v>29</v>
      </c>
      <c r="P32" s="5">
        <f>22*O32-N32-F32</f>
        <v>72</v>
      </c>
      <c r="Q32" s="5"/>
      <c r="R32" s="1"/>
      <c r="S32" s="1">
        <f t="shared" si="3"/>
        <v>22</v>
      </c>
      <c r="T32" s="1">
        <f t="shared" si="4"/>
        <v>19.517241379310345</v>
      </c>
      <c r="U32" s="1">
        <v>28.6</v>
      </c>
      <c r="V32" s="1">
        <v>35.4</v>
      </c>
      <c r="W32" s="1">
        <v>24.8</v>
      </c>
      <c r="X32" s="1">
        <v>35.799999999999997</v>
      </c>
      <c r="Y32" s="1">
        <v>37.4</v>
      </c>
      <c r="Z32" s="1">
        <v>49.6</v>
      </c>
      <c r="AA32" s="1"/>
      <c r="AB32" s="1">
        <f t="shared" si="5"/>
        <v>7.2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65</v>
      </c>
      <c r="B33" s="13" t="s">
        <v>40</v>
      </c>
      <c r="C33" s="13">
        <v>2.4940000000000002</v>
      </c>
      <c r="D33" s="13">
        <v>501.98200000000003</v>
      </c>
      <c r="E33" s="13">
        <v>17.823</v>
      </c>
      <c r="F33" s="14">
        <v>486.65300000000002</v>
      </c>
      <c r="G33" s="6">
        <v>1</v>
      </c>
      <c r="H33" s="1">
        <v>120</v>
      </c>
      <c r="I33" s="1">
        <v>5522704</v>
      </c>
      <c r="J33" s="1">
        <v>35</v>
      </c>
      <c r="K33" s="1">
        <f t="shared" si="2"/>
        <v>-17.177</v>
      </c>
      <c r="L33" s="1"/>
      <c r="M33" s="1"/>
      <c r="N33" s="1">
        <v>439.76899999999989</v>
      </c>
      <c r="O33" s="1">
        <f t="shared" si="8"/>
        <v>3.5646</v>
      </c>
      <c r="P33" s="5"/>
      <c r="Q33" s="5"/>
      <c r="R33" s="1"/>
      <c r="S33" s="1">
        <f t="shared" si="3"/>
        <v>259.89507939179708</v>
      </c>
      <c r="T33" s="1">
        <f t="shared" si="4"/>
        <v>259.89507939179708</v>
      </c>
      <c r="U33" s="1">
        <v>34.6496</v>
      </c>
      <c r="V33" s="1">
        <v>40.868000000000002</v>
      </c>
      <c r="W33" s="1">
        <v>14.9244</v>
      </c>
      <c r="X33" s="1">
        <v>0</v>
      </c>
      <c r="Y33" s="1">
        <v>0</v>
      </c>
      <c r="Z33" s="1">
        <v>0</v>
      </c>
      <c r="AA33" s="1" t="s">
        <v>48</v>
      </c>
      <c r="AB33" s="1">
        <f t="shared" si="5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20" t="s">
        <v>61</v>
      </c>
      <c r="B34" s="21" t="s">
        <v>40</v>
      </c>
      <c r="C34" s="21">
        <v>-2.823</v>
      </c>
      <c r="D34" s="21"/>
      <c r="E34" s="21">
        <v>12.537000000000001</v>
      </c>
      <c r="F34" s="22">
        <v>-15.36</v>
      </c>
      <c r="G34" s="23">
        <v>0</v>
      </c>
      <c r="H34" s="24" t="e">
        <v>#N/A</v>
      </c>
      <c r="I34" s="24" t="s">
        <v>36</v>
      </c>
      <c r="J34" s="24">
        <v>14</v>
      </c>
      <c r="K34" s="24">
        <f>E34-J34</f>
        <v>-1.4629999999999992</v>
      </c>
      <c r="L34" s="24"/>
      <c r="M34" s="24"/>
      <c r="N34" s="24"/>
      <c r="O34" s="24">
        <f t="shared" si="8"/>
        <v>2.5074000000000001</v>
      </c>
      <c r="P34" s="25"/>
      <c r="Q34" s="25"/>
      <c r="R34" s="24"/>
      <c r="S34" s="24">
        <f t="shared" si="3"/>
        <v>-6.1258674324000957</v>
      </c>
      <c r="T34" s="24">
        <f t="shared" si="4"/>
        <v>-6.1258674324000957</v>
      </c>
      <c r="U34" s="24">
        <v>2.9279999999999999</v>
      </c>
      <c r="V34" s="24">
        <v>3.1640000000000001</v>
      </c>
      <c r="W34" s="24">
        <v>18.171399999999998</v>
      </c>
      <c r="X34" s="24">
        <v>43.747399999999999</v>
      </c>
      <c r="Y34" s="24">
        <v>30.042999999999999</v>
      </c>
      <c r="Z34" s="24">
        <v>34.098799999999997</v>
      </c>
      <c r="AA34" s="24" t="s">
        <v>62</v>
      </c>
      <c r="AB34" s="24">
        <f t="shared" si="5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31</v>
      </c>
      <c r="C35" s="1">
        <v>152</v>
      </c>
      <c r="D35" s="1">
        <v>112</v>
      </c>
      <c r="E35" s="1">
        <v>107</v>
      </c>
      <c r="F35" s="1">
        <v>157</v>
      </c>
      <c r="G35" s="6">
        <v>0.14000000000000001</v>
      </c>
      <c r="H35" s="1">
        <v>180</v>
      </c>
      <c r="I35" s="1">
        <v>9988391</v>
      </c>
      <c r="J35" s="1">
        <v>99</v>
      </c>
      <c r="K35" s="1">
        <f t="shared" si="2"/>
        <v>8</v>
      </c>
      <c r="L35" s="1"/>
      <c r="M35" s="1"/>
      <c r="N35" s="1">
        <v>58</v>
      </c>
      <c r="O35" s="1">
        <f t="shared" si="8"/>
        <v>21.4</v>
      </c>
      <c r="P35" s="5">
        <f t="shared" ref="P35" si="11">20*O35-N35-F35</f>
        <v>213</v>
      </c>
      <c r="Q35" s="5"/>
      <c r="R35" s="1"/>
      <c r="S35" s="1">
        <f t="shared" si="3"/>
        <v>20</v>
      </c>
      <c r="T35" s="1">
        <f t="shared" si="4"/>
        <v>10.046728971962617</v>
      </c>
      <c r="U35" s="1">
        <v>12.8</v>
      </c>
      <c r="V35" s="1">
        <v>16.2</v>
      </c>
      <c r="W35" s="1">
        <v>11.4</v>
      </c>
      <c r="X35" s="1">
        <v>20.8</v>
      </c>
      <c r="Y35" s="1">
        <v>12</v>
      </c>
      <c r="Z35" s="1">
        <v>24.6</v>
      </c>
      <c r="AA35" s="1"/>
      <c r="AB35" s="1">
        <f t="shared" si="5"/>
        <v>29.820000000000004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31</v>
      </c>
      <c r="C36" s="1">
        <v>283</v>
      </c>
      <c r="D36" s="1">
        <v>208</v>
      </c>
      <c r="E36" s="1">
        <v>174</v>
      </c>
      <c r="F36" s="1">
        <v>317</v>
      </c>
      <c r="G36" s="6">
        <v>0.18</v>
      </c>
      <c r="H36" s="1">
        <v>270</v>
      </c>
      <c r="I36" s="1">
        <v>9988681</v>
      </c>
      <c r="J36" s="1">
        <v>172</v>
      </c>
      <c r="K36" s="1">
        <f t="shared" si="2"/>
        <v>2</v>
      </c>
      <c r="L36" s="1"/>
      <c r="M36" s="1"/>
      <c r="N36" s="1">
        <v>486.99999999999989</v>
      </c>
      <c r="O36" s="1">
        <f t="shared" si="8"/>
        <v>34.799999999999997</v>
      </c>
      <c r="P36" s="5"/>
      <c r="Q36" s="5"/>
      <c r="R36" s="1"/>
      <c r="S36" s="1">
        <f t="shared" si="3"/>
        <v>23.103448275862068</v>
      </c>
      <c r="T36" s="1">
        <f t="shared" si="4"/>
        <v>23.103448275862068</v>
      </c>
      <c r="U36" s="1">
        <v>38.799999999999997</v>
      </c>
      <c r="V36" s="1">
        <v>35.6</v>
      </c>
      <c r="W36" s="1">
        <v>37</v>
      </c>
      <c r="X36" s="1">
        <v>40</v>
      </c>
      <c r="Y36" s="1">
        <v>41</v>
      </c>
      <c r="Z36" s="1">
        <v>40.6</v>
      </c>
      <c r="AA36" s="1"/>
      <c r="AB36" s="1">
        <f t="shared" si="5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4" t="s">
        <v>70</v>
      </c>
      <c r="B37" s="24" t="s">
        <v>40</v>
      </c>
      <c r="C37" s="24">
        <v>3.0979999999999999</v>
      </c>
      <c r="D37" s="24"/>
      <c r="E37" s="24">
        <v>3.3679999999999999</v>
      </c>
      <c r="F37" s="24">
        <v>-0.27</v>
      </c>
      <c r="G37" s="23">
        <v>0</v>
      </c>
      <c r="H37" s="24">
        <v>120</v>
      </c>
      <c r="I37" s="24" t="s">
        <v>71</v>
      </c>
      <c r="J37" s="24">
        <v>3.2</v>
      </c>
      <c r="K37" s="24">
        <f t="shared" si="2"/>
        <v>0.16799999999999971</v>
      </c>
      <c r="L37" s="24"/>
      <c r="M37" s="24"/>
      <c r="N37" s="24"/>
      <c r="O37" s="24">
        <f t="shared" si="8"/>
        <v>0.67359999999999998</v>
      </c>
      <c r="P37" s="25"/>
      <c r="Q37" s="25"/>
      <c r="R37" s="24"/>
      <c r="S37" s="24">
        <f t="shared" si="3"/>
        <v>-0.40083135391923996</v>
      </c>
      <c r="T37" s="24">
        <f t="shared" si="4"/>
        <v>-0.40083135391923996</v>
      </c>
      <c r="U37" s="24">
        <v>1.3184</v>
      </c>
      <c r="V37" s="24">
        <v>14.824400000000001</v>
      </c>
      <c r="W37" s="24">
        <v>7.8019999999999996</v>
      </c>
      <c r="X37" s="24">
        <v>5.3807999999999998</v>
      </c>
      <c r="Y37" s="24">
        <v>5.9480000000000004</v>
      </c>
      <c r="Z37" s="24">
        <v>4.3848000000000003</v>
      </c>
      <c r="AA37" s="24" t="s">
        <v>72</v>
      </c>
      <c r="AB37" s="24">
        <f t="shared" si="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40</v>
      </c>
      <c r="C38" s="1">
        <v>70.924999999999997</v>
      </c>
      <c r="D38" s="1"/>
      <c r="E38" s="1">
        <v>70.924999999999997</v>
      </c>
      <c r="F38" s="1"/>
      <c r="G38" s="6">
        <v>1</v>
      </c>
      <c r="H38" s="1">
        <v>120</v>
      </c>
      <c r="I38" s="1">
        <v>8785198</v>
      </c>
      <c r="J38" s="1">
        <v>76.5</v>
      </c>
      <c r="K38" s="1">
        <f t="shared" si="2"/>
        <v>-5.5750000000000028</v>
      </c>
      <c r="L38" s="1"/>
      <c r="M38" s="1"/>
      <c r="N38" s="1"/>
      <c r="O38" s="1">
        <f t="shared" si="8"/>
        <v>14.184999999999999</v>
      </c>
      <c r="P38" s="5">
        <f t="shared" ref="P38:P40" si="12">22*O38-N38-F38</f>
        <v>312.07</v>
      </c>
      <c r="Q38" s="5"/>
      <c r="R38" s="1"/>
      <c r="S38" s="1">
        <f t="shared" si="3"/>
        <v>22</v>
      </c>
      <c r="T38" s="1">
        <f t="shared" si="4"/>
        <v>0</v>
      </c>
      <c r="U38" s="1">
        <v>1.1859999999999999</v>
      </c>
      <c r="V38" s="1">
        <v>5.8150000000000004</v>
      </c>
      <c r="W38" s="1">
        <v>9.5936000000000003</v>
      </c>
      <c r="X38" s="1">
        <v>5.3456000000000001</v>
      </c>
      <c r="Y38" s="1">
        <v>6.9180000000000001</v>
      </c>
      <c r="Z38" s="1">
        <v>2.4971999999999999</v>
      </c>
      <c r="AA38" s="19" t="s">
        <v>86</v>
      </c>
      <c r="AB38" s="1">
        <f t="shared" si="5"/>
        <v>312.07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8" t="s">
        <v>74</v>
      </c>
      <c r="B39" s="1" t="s">
        <v>40</v>
      </c>
      <c r="C39" s="1"/>
      <c r="D39" s="1"/>
      <c r="E39" s="1"/>
      <c r="F39" s="1"/>
      <c r="G39" s="6">
        <v>1</v>
      </c>
      <c r="H39" s="1">
        <v>180</v>
      </c>
      <c r="I39" s="1">
        <v>5038619</v>
      </c>
      <c r="J39" s="1"/>
      <c r="K39" s="1">
        <f t="shared" si="2"/>
        <v>0</v>
      </c>
      <c r="L39" s="1"/>
      <c r="M39" s="1"/>
      <c r="N39" s="1"/>
      <c r="O39" s="1">
        <f t="shared" si="8"/>
        <v>0</v>
      </c>
      <c r="P39" s="5">
        <f t="shared" si="12"/>
        <v>0</v>
      </c>
      <c r="Q39" s="5"/>
      <c r="R39" s="1"/>
      <c r="S39" s="1" t="e">
        <f t="shared" si="3"/>
        <v>#DIV/0!</v>
      </c>
      <c r="T39" s="1" t="e">
        <f t="shared" si="4"/>
        <v>#DIV/0!</v>
      </c>
      <c r="U39" s="1">
        <v>0</v>
      </c>
      <c r="V39" s="1">
        <v>0</v>
      </c>
      <c r="W39" s="1">
        <v>0</v>
      </c>
      <c r="X39" s="1">
        <v>-1.8340000000000001</v>
      </c>
      <c r="Y39" s="1">
        <v>1.4139999999999999</v>
      </c>
      <c r="Z39" s="1">
        <v>0.92600000000000005</v>
      </c>
      <c r="AA39" s="19" t="s">
        <v>87</v>
      </c>
      <c r="AB39" s="1">
        <f t="shared" si="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31</v>
      </c>
      <c r="C40" s="1">
        <v>825</v>
      </c>
      <c r="D40" s="1">
        <v>410</v>
      </c>
      <c r="E40" s="1">
        <v>412</v>
      </c>
      <c r="F40" s="1">
        <v>807</v>
      </c>
      <c r="G40" s="6">
        <v>0.1</v>
      </c>
      <c r="H40" s="1">
        <v>60</v>
      </c>
      <c r="I40" s="1">
        <v>8444187</v>
      </c>
      <c r="J40" s="1">
        <v>424</v>
      </c>
      <c r="K40" s="1">
        <f t="shared" si="2"/>
        <v>-12</v>
      </c>
      <c r="L40" s="1"/>
      <c r="M40" s="1"/>
      <c r="N40" s="1">
        <v>845</v>
      </c>
      <c r="O40" s="1">
        <f t="shared" si="8"/>
        <v>82.4</v>
      </c>
      <c r="P40" s="5">
        <f t="shared" si="12"/>
        <v>160.80000000000018</v>
      </c>
      <c r="Q40" s="5"/>
      <c r="R40" s="1"/>
      <c r="S40" s="1">
        <f t="shared" si="3"/>
        <v>22</v>
      </c>
      <c r="T40" s="1">
        <f t="shared" si="4"/>
        <v>20.048543689320386</v>
      </c>
      <c r="U40" s="1">
        <v>83.2</v>
      </c>
      <c r="V40" s="1">
        <v>89.8</v>
      </c>
      <c r="W40" s="1">
        <v>95.8</v>
      </c>
      <c r="X40" s="1">
        <v>125.2</v>
      </c>
      <c r="Y40" s="1">
        <v>104.8</v>
      </c>
      <c r="Z40" s="1">
        <v>124.6</v>
      </c>
      <c r="AA40" s="1"/>
      <c r="AB40" s="1">
        <f t="shared" si="5"/>
        <v>16.08000000000002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31</v>
      </c>
      <c r="C41" s="1">
        <v>592</v>
      </c>
      <c r="D41" s="1">
        <v>121</v>
      </c>
      <c r="E41" s="1">
        <v>212</v>
      </c>
      <c r="F41" s="1">
        <v>493</v>
      </c>
      <c r="G41" s="6">
        <v>0.1</v>
      </c>
      <c r="H41" s="1">
        <v>90</v>
      </c>
      <c r="I41" s="1">
        <v>8444194</v>
      </c>
      <c r="J41" s="1">
        <v>214</v>
      </c>
      <c r="K41" s="1">
        <f t="shared" si="2"/>
        <v>-2</v>
      </c>
      <c r="L41" s="1"/>
      <c r="M41" s="1"/>
      <c r="N41" s="1">
        <v>443</v>
      </c>
      <c r="O41" s="1">
        <f t="shared" si="8"/>
        <v>42.4</v>
      </c>
      <c r="P41" s="5"/>
      <c r="Q41" s="5"/>
      <c r="R41" s="1"/>
      <c r="S41" s="1">
        <f t="shared" si="3"/>
        <v>22.075471698113208</v>
      </c>
      <c r="T41" s="1">
        <f t="shared" si="4"/>
        <v>22.075471698113208</v>
      </c>
      <c r="U41" s="1">
        <v>46.2</v>
      </c>
      <c r="V41" s="1">
        <v>49.2</v>
      </c>
      <c r="W41" s="1">
        <v>60.4</v>
      </c>
      <c r="X41" s="1">
        <v>69.599999999999994</v>
      </c>
      <c r="Y41" s="1">
        <v>58.6</v>
      </c>
      <c r="Z41" s="1">
        <v>71.2</v>
      </c>
      <c r="AA41" s="1"/>
      <c r="AB41" s="1">
        <f t="shared" si="5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" t="s">
        <v>77</v>
      </c>
      <c r="B42" s="1" t="s">
        <v>31</v>
      </c>
      <c r="C42" s="1">
        <v>372</v>
      </c>
      <c r="D42" s="1">
        <v>150</v>
      </c>
      <c r="E42" s="1">
        <v>232</v>
      </c>
      <c r="F42" s="1">
        <v>290</v>
      </c>
      <c r="G42" s="6">
        <v>0.2</v>
      </c>
      <c r="H42" s="1">
        <v>120</v>
      </c>
      <c r="I42" s="1">
        <v>783798</v>
      </c>
      <c r="J42" s="1">
        <v>240</v>
      </c>
      <c r="K42" s="1">
        <f t="shared" si="2"/>
        <v>-8</v>
      </c>
      <c r="L42" s="1"/>
      <c r="M42" s="1"/>
      <c r="N42" s="1"/>
      <c r="O42" s="1">
        <f t="shared" si="8"/>
        <v>46.4</v>
      </c>
      <c r="P42" s="5">
        <f>22*O42-N42-F42</f>
        <v>730.8</v>
      </c>
      <c r="Q42" s="5"/>
      <c r="R42" s="1"/>
      <c r="S42" s="1">
        <f t="shared" si="3"/>
        <v>22</v>
      </c>
      <c r="T42" s="1">
        <f t="shared" si="4"/>
        <v>6.25</v>
      </c>
      <c r="U42" s="1">
        <v>13</v>
      </c>
      <c r="V42" s="1">
        <v>31</v>
      </c>
      <c r="W42" s="1">
        <v>23.6</v>
      </c>
      <c r="X42" s="1">
        <v>20</v>
      </c>
      <c r="Y42" s="1">
        <v>33.799999999999997</v>
      </c>
      <c r="Z42" s="1">
        <v>32.4</v>
      </c>
      <c r="AA42" s="1" t="s">
        <v>42</v>
      </c>
      <c r="AB42" s="1">
        <f t="shared" si="5"/>
        <v>146.16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78</v>
      </c>
      <c r="B43" s="13" t="s">
        <v>40</v>
      </c>
      <c r="C43" s="13">
        <v>222.84299999999999</v>
      </c>
      <c r="D43" s="13">
        <v>702.43600000000004</v>
      </c>
      <c r="E43" s="13">
        <v>185.553</v>
      </c>
      <c r="F43" s="14">
        <v>739.726</v>
      </c>
      <c r="G43" s="6">
        <v>1</v>
      </c>
      <c r="H43" s="1">
        <v>120</v>
      </c>
      <c r="I43" s="1">
        <v>783811</v>
      </c>
      <c r="J43" s="1">
        <v>212.5</v>
      </c>
      <c r="K43" s="1">
        <f t="shared" si="2"/>
        <v>-26.947000000000003</v>
      </c>
      <c r="L43" s="1"/>
      <c r="M43" s="1"/>
      <c r="N43" s="1">
        <v>200</v>
      </c>
      <c r="O43" s="1">
        <f t="shared" si="8"/>
        <v>37.110599999999998</v>
      </c>
      <c r="P43" s="5"/>
      <c r="Q43" s="5"/>
      <c r="R43" s="1"/>
      <c r="S43" s="1">
        <f t="shared" si="3"/>
        <v>25.322306834165982</v>
      </c>
      <c r="T43" s="1">
        <f t="shared" si="4"/>
        <v>25.322306834165982</v>
      </c>
      <c r="U43" s="1">
        <v>17.4254</v>
      </c>
      <c r="V43" s="1">
        <v>21.837599999999998</v>
      </c>
      <c r="W43" s="1">
        <v>1.2727999999999999</v>
      </c>
      <c r="X43" s="1">
        <v>9.3704000000000001</v>
      </c>
      <c r="Y43" s="1">
        <v>21.301200000000001</v>
      </c>
      <c r="Z43" s="1">
        <v>33.6462</v>
      </c>
      <c r="AA43" s="1"/>
      <c r="AB43" s="1">
        <f t="shared" si="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20" t="s">
        <v>79</v>
      </c>
      <c r="B44" s="21" t="s">
        <v>40</v>
      </c>
      <c r="C44" s="21">
        <v>-64.727000000000004</v>
      </c>
      <c r="D44" s="21"/>
      <c r="E44" s="21">
        <v>3.202</v>
      </c>
      <c r="F44" s="22">
        <v>-67.929000000000002</v>
      </c>
      <c r="G44" s="23">
        <v>0</v>
      </c>
      <c r="H44" s="24" t="e">
        <v>#N/A</v>
      </c>
      <c r="I44" s="24" t="s">
        <v>36</v>
      </c>
      <c r="J44" s="24">
        <v>3.5</v>
      </c>
      <c r="K44" s="24">
        <f t="shared" si="2"/>
        <v>-0.29800000000000004</v>
      </c>
      <c r="L44" s="24"/>
      <c r="M44" s="24"/>
      <c r="N44" s="24"/>
      <c r="O44" s="24">
        <f t="shared" si="8"/>
        <v>0.64039999999999997</v>
      </c>
      <c r="P44" s="25"/>
      <c r="Q44" s="25"/>
      <c r="R44" s="24"/>
      <c r="S44" s="24">
        <f t="shared" si="3"/>
        <v>-106.07276702061212</v>
      </c>
      <c r="T44" s="24">
        <f t="shared" si="4"/>
        <v>-106.07276702061212</v>
      </c>
      <c r="U44" s="24">
        <v>12.945399999999999</v>
      </c>
      <c r="V44" s="24">
        <v>31.5806</v>
      </c>
      <c r="W44" s="24">
        <v>31.589600000000001</v>
      </c>
      <c r="X44" s="24">
        <v>14.271599999999999</v>
      </c>
      <c r="Y44" s="24">
        <v>0</v>
      </c>
      <c r="Z44" s="24">
        <v>0</v>
      </c>
      <c r="AA44" s="24"/>
      <c r="AB44" s="24">
        <f t="shared" si="5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" t="s">
        <v>80</v>
      </c>
      <c r="B45" s="1" t="s">
        <v>31</v>
      </c>
      <c r="C45" s="1">
        <v>316</v>
      </c>
      <c r="D45" s="1">
        <v>240</v>
      </c>
      <c r="E45" s="1">
        <v>222</v>
      </c>
      <c r="F45" s="1">
        <v>334</v>
      </c>
      <c r="G45" s="6">
        <v>0.2</v>
      </c>
      <c r="H45" s="1">
        <v>120</v>
      </c>
      <c r="I45" s="1">
        <v>783804</v>
      </c>
      <c r="J45" s="1">
        <v>228</v>
      </c>
      <c r="K45" s="1">
        <f t="shared" si="2"/>
        <v>-6</v>
      </c>
      <c r="L45" s="1"/>
      <c r="M45" s="1"/>
      <c r="N45" s="1"/>
      <c r="O45" s="1">
        <f t="shared" si="8"/>
        <v>44.4</v>
      </c>
      <c r="P45" s="5">
        <f>23*O45-N45-F45</f>
        <v>687.19999999999993</v>
      </c>
      <c r="Q45" s="5"/>
      <c r="R45" s="1"/>
      <c r="S45" s="1">
        <f t="shared" si="3"/>
        <v>23</v>
      </c>
      <c r="T45" s="1">
        <f t="shared" si="4"/>
        <v>7.5225225225225225</v>
      </c>
      <c r="U45" s="1">
        <v>12.8</v>
      </c>
      <c r="V45" s="1">
        <v>31.2</v>
      </c>
      <c r="W45" s="1">
        <v>30</v>
      </c>
      <c r="X45" s="1">
        <v>21.2</v>
      </c>
      <c r="Y45" s="1">
        <v>28.2</v>
      </c>
      <c r="Z45" s="1">
        <v>0</v>
      </c>
      <c r="AA45" s="1" t="s">
        <v>42</v>
      </c>
      <c r="AB45" s="1">
        <f t="shared" si="5"/>
        <v>137.44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2" t="s">
        <v>81</v>
      </c>
      <c r="B46" s="13" t="s">
        <v>40</v>
      </c>
      <c r="C46" s="13"/>
      <c r="D46" s="13">
        <v>1558.864</v>
      </c>
      <c r="E46" s="13">
        <v>127.102</v>
      </c>
      <c r="F46" s="14">
        <v>1431.7619999999999</v>
      </c>
      <c r="G46" s="6">
        <v>1</v>
      </c>
      <c r="H46" s="1">
        <v>120</v>
      </c>
      <c r="I46" s="1">
        <v>783828</v>
      </c>
      <c r="J46" s="1">
        <v>125.5</v>
      </c>
      <c r="K46" s="1">
        <f t="shared" si="2"/>
        <v>1.6020000000000039</v>
      </c>
      <c r="L46" s="1"/>
      <c r="M46" s="1"/>
      <c r="N46" s="1">
        <v>400</v>
      </c>
      <c r="O46" s="1">
        <f t="shared" si="8"/>
        <v>25.420400000000001</v>
      </c>
      <c r="P46" s="5"/>
      <c r="Q46" s="5"/>
      <c r="R46" s="1"/>
      <c r="S46" s="1">
        <f t="shared" si="3"/>
        <v>72.05874022438671</v>
      </c>
      <c r="T46" s="1">
        <f t="shared" si="4"/>
        <v>72.05874022438671</v>
      </c>
      <c r="U46" s="1">
        <v>0</v>
      </c>
      <c r="V46" s="1">
        <v>31.614599999999999</v>
      </c>
      <c r="W46" s="1">
        <v>48.161200000000001</v>
      </c>
      <c r="X46" s="1">
        <v>61.755800000000001</v>
      </c>
      <c r="Y46" s="1">
        <v>53.356000000000002</v>
      </c>
      <c r="Z46" s="1">
        <v>34.122599999999998</v>
      </c>
      <c r="AA46" s="1" t="s">
        <v>48</v>
      </c>
      <c r="AB46" s="1">
        <f t="shared" si="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20" t="s">
        <v>82</v>
      </c>
      <c r="B47" s="21" t="s">
        <v>40</v>
      </c>
      <c r="C47" s="21"/>
      <c r="D47" s="21"/>
      <c r="E47" s="21">
        <v>10.286</v>
      </c>
      <c r="F47" s="22">
        <v>-10.286</v>
      </c>
      <c r="G47" s="23">
        <v>0</v>
      </c>
      <c r="H47" s="24" t="e">
        <v>#N/A</v>
      </c>
      <c r="I47" s="24" t="s">
        <v>36</v>
      </c>
      <c r="J47" s="24">
        <v>10.5</v>
      </c>
      <c r="K47" s="24">
        <f t="shared" si="2"/>
        <v>-0.21400000000000041</v>
      </c>
      <c r="L47" s="24"/>
      <c r="M47" s="24"/>
      <c r="N47" s="24"/>
      <c r="O47" s="24">
        <f t="shared" si="8"/>
        <v>2.0571999999999999</v>
      </c>
      <c r="P47" s="25"/>
      <c r="Q47" s="25"/>
      <c r="R47" s="24"/>
      <c r="S47" s="24">
        <f t="shared" si="3"/>
        <v>-5</v>
      </c>
      <c r="T47" s="24">
        <f t="shared" si="4"/>
        <v>-5</v>
      </c>
      <c r="U47" s="24">
        <v>0</v>
      </c>
      <c r="V47" s="24">
        <v>8.7476000000000003</v>
      </c>
      <c r="W47" s="24">
        <v>16.68</v>
      </c>
      <c r="X47" s="24">
        <v>0</v>
      </c>
      <c r="Y47" s="24">
        <v>4.1176000000000004</v>
      </c>
      <c r="Z47" s="24">
        <v>27.382200000000001</v>
      </c>
      <c r="AA47" s="24"/>
      <c r="AB47" s="24">
        <f t="shared" si="5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/>
      <c r="B48" s="10"/>
      <c r="C48" s="10"/>
      <c r="D48" s="10"/>
      <c r="E48" s="10"/>
      <c r="F48" s="10"/>
      <c r="G48" s="11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34</v>
      </c>
      <c r="B49" s="1" t="s">
        <v>31</v>
      </c>
      <c r="C49" s="1">
        <v>3487</v>
      </c>
      <c r="D49" s="1"/>
      <c r="E49" s="1">
        <v>652</v>
      </c>
      <c r="F49" s="1">
        <v>2805</v>
      </c>
      <c r="G49" s="6">
        <v>0.18</v>
      </c>
      <c r="H49" s="1">
        <v>120</v>
      </c>
      <c r="I49" s="1"/>
      <c r="J49" s="1">
        <v>657</v>
      </c>
      <c r="K49" s="1">
        <f>E49-J49</f>
        <v>-5</v>
      </c>
      <c r="L49" s="1"/>
      <c r="M49" s="1"/>
      <c r="N49" s="1"/>
      <c r="O49" s="1">
        <f>E49/5</f>
        <v>130.4</v>
      </c>
      <c r="P49" s="5"/>
      <c r="Q49" s="5"/>
      <c r="R49" s="1"/>
      <c r="S49" s="1">
        <f>(F49+N49+P49)/O49</f>
        <v>21.510736196319016</v>
      </c>
      <c r="T49" s="1">
        <f>(F49+N49)/O49</f>
        <v>21.510736196319016</v>
      </c>
      <c r="U49" s="1">
        <v>112.6</v>
      </c>
      <c r="V49" s="1">
        <v>135.19999999999999</v>
      </c>
      <c r="W49" s="1">
        <v>169</v>
      </c>
      <c r="X49" s="1">
        <v>178.2</v>
      </c>
      <c r="Y49" s="1">
        <v>140</v>
      </c>
      <c r="Z49" s="1">
        <v>154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35</v>
      </c>
      <c r="B50" s="1" t="s">
        <v>31</v>
      </c>
      <c r="C50" s="1">
        <v>7802</v>
      </c>
      <c r="D50" s="1">
        <v>1501</v>
      </c>
      <c r="E50" s="1">
        <v>1788</v>
      </c>
      <c r="F50" s="1">
        <v>7473</v>
      </c>
      <c r="G50" s="6">
        <v>0.18</v>
      </c>
      <c r="H50" s="1">
        <v>120</v>
      </c>
      <c r="I50" s="1"/>
      <c r="J50" s="1">
        <v>1806</v>
      </c>
      <c r="K50" s="1">
        <f>E50-J50</f>
        <v>-18</v>
      </c>
      <c r="L50" s="1"/>
      <c r="M50" s="1"/>
      <c r="N50" s="1"/>
      <c r="O50" s="1">
        <f>E50/5</f>
        <v>357.6</v>
      </c>
      <c r="P50" s="5"/>
      <c r="Q50" s="5"/>
      <c r="R50" s="1"/>
      <c r="S50" s="1">
        <f>(F50+N50+P50)/O50</f>
        <v>20.897651006711406</v>
      </c>
      <c r="T50" s="1">
        <f>(F50+N50)/O50</f>
        <v>20.897651006711406</v>
      </c>
      <c r="U50" s="1">
        <v>304.39999999999998</v>
      </c>
      <c r="V50" s="1">
        <v>396</v>
      </c>
      <c r="W50" s="1">
        <v>359.2</v>
      </c>
      <c r="X50" s="1">
        <v>415.8</v>
      </c>
      <c r="Y50" s="1">
        <v>388.2</v>
      </c>
      <c r="Z50" s="1">
        <v>317.2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7" xr:uid="{7B79D8D5-0779-409C-9B77-6E8F397AE69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2024-09-23T10:41:03Z</dcterms:created>
  <dcterms:modified xsi:type="dcterms:W3CDTF">2024-09-25T11:10:58Z</dcterms:modified>
</cp:coreProperties>
</file>