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3"/>
  <sheetViews>
    <sheetView tabSelected="1" zoomScale="87" zoomScaleNormal="87" workbookViewId="0">
      <pane ySplit="9" topLeftCell="A126" activePane="bottomLeft" state="frozen"/>
      <selection pane="bottomLeft" activeCell="L144" sqref="L14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45470</v>
      </c>
      <c r="E3" s="7" t="inlineStr">
        <is>
          <t xml:space="preserve">Доставка: </t>
        </is>
      </c>
      <c r="F3" s="104" t="n"/>
      <c r="G3" s="104" t="n">
        <v>45473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RIGHT(D12:D139,4)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RIGHT(D13:D140,4)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RIGHT(D14:D141,4)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RIGHT(D15:D141,4)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320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RIGHT(D16:D142,4)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RIGHT(D17:D143,4)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RIGHT(D18:D144,4)</f>
        <v/>
      </c>
      <c r="B18" s="27" t="inlineStr">
        <is>
          <t>КЛАССИЧЕСКАЯ ПМ вар п/о 0.3кг 8шт.</t>
        </is>
      </c>
      <c r="C18" s="34" t="inlineStr">
        <is>
          <t>ШТ</t>
        </is>
      </c>
      <c r="D18" s="28" t="n">
        <v>1001013956426</v>
      </c>
      <c r="E18" s="24" t="n">
        <v>600</v>
      </c>
      <c r="F18" s="23" t="n"/>
      <c r="G18" s="23">
        <f>E18*0.3</f>
        <v/>
      </c>
      <c r="H18" s="14" t="n"/>
      <c r="I18" s="14" t="n"/>
      <c r="J18" s="40" t="n"/>
    </row>
    <row r="19" ht="16.5" customHeight="1" s="95">
      <c r="A19" s="97">
        <f>RIGHT(D19:D145,4)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40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RIGHT(D24:D148,4)</f>
        <v/>
      </c>
      <c r="B24" s="27" t="inlineStr">
        <is>
          <t>ДОМАШНИЙ РЕЦЕПТ Коровино вар п/о</t>
        </is>
      </c>
      <c r="C24" s="32" t="inlineStr">
        <is>
          <t>КГ</t>
        </is>
      </c>
      <c r="D24" s="28" t="n">
        <v>1001015646861</v>
      </c>
      <c r="E24" s="24" t="n">
        <v>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RIGHT(D26:D151,4)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RIGHT(D27:D152,4)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RIGHT(D28:D153,4)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RIGHT(D29:D154,4)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RIGHT(D30:D155,4)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RIGHT(D31:D155,4)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RIGHT(D32:D156,4)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220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RIGHT(D33:D157,4)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1000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RIGHT(D34:D159,4)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200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RIGHT(D35:D160,4)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RIGHT(D36:D162,4)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240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RIGHT(D37:D160,4)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RIGHT(D38:D161,4)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RIGHT(D39:D163,4)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/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RIGHT(D40:D164,4)</f>
        <v/>
      </c>
      <c r="B40" s="27" t="inlineStr">
        <is>
          <t>С ГОВЯДИНОЙ СН сос п/о мгс 1*6</t>
        </is>
      </c>
      <c r="C40" s="31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40" t="n"/>
      <c r="K40" s="83" t="n"/>
    </row>
    <row r="41" ht="16.5" customFormat="1" customHeight="1" s="15">
      <c r="A41" s="97">
        <f>RIGHT(D41:D164,4)</f>
        <v/>
      </c>
      <c r="B41" s="27" t="inlineStr">
        <is>
          <t xml:space="preserve">БАВАРСКИЕ ПМ сос ц/о мгс 0,35кг 8шт.  </t>
        </is>
      </c>
      <c r="C41" s="34" t="inlineStr">
        <is>
          <t>ШТ</t>
        </is>
      </c>
      <c r="D41" s="28" t="n">
        <v>1001021966602</v>
      </c>
      <c r="E41" s="24" t="n">
        <v>120</v>
      </c>
      <c r="F41" s="23" t="n"/>
      <c r="G41" s="23">
        <f>E41*0.35</f>
        <v/>
      </c>
      <c r="H41" s="14" t="n"/>
      <c r="I41" s="14" t="n"/>
      <c r="J41" s="40" t="n"/>
      <c r="K41" s="83" t="n"/>
    </row>
    <row r="42" ht="16.5" customFormat="1" customHeight="1" s="91">
      <c r="A42" s="97">
        <f>RIGHT(D42:D163,4)</f>
        <v/>
      </c>
      <c r="B42" s="84" t="inlineStr">
        <is>
          <t>БОГАТЫРСКИЕ Папа Может сос п/о 1*6</t>
        </is>
      </c>
      <c r="C42" s="85" t="inlineStr">
        <is>
          <t>КГ</t>
        </is>
      </c>
      <c r="D42" s="86" t="n">
        <v>1001024636517</v>
      </c>
      <c r="E42" s="24" t="n"/>
      <c r="F42" s="88" t="n"/>
      <c r="G42" s="88">
        <f>E42*1</f>
        <v/>
      </c>
      <c r="H42" s="89" t="n"/>
      <c r="I42" s="89" t="n"/>
      <c r="J42" s="89" t="n"/>
      <c r="K42" s="90" t="n"/>
    </row>
    <row r="43" ht="16.5" customFormat="1" customHeight="1" s="15">
      <c r="A43" s="97">
        <f>RIGHT(D43:D164,4)</f>
        <v/>
      </c>
      <c r="B43" s="27" t="inlineStr">
        <is>
          <t>БОГАТЫРСКИЕ Папа Может сос п/о в/у 0.3кг</t>
        </is>
      </c>
      <c r="C43" s="34" t="inlineStr">
        <is>
          <t>ШТ</t>
        </is>
      </c>
      <c r="D43" s="28" t="n">
        <v>1001024636438</v>
      </c>
      <c r="E43" s="24" t="n"/>
      <c r="F43" s="23" t="n"/>
      <c r="G43" s="23">
        <f>E43*0.3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RIGHT(D44:D165,4)</f>
        <v/>
      </c>
      <c r="B44" s="27" t="inlineStr">
        <is>
          <t>ИЗ ОТБОРНОГО МЯСА ПМ сос п/о мгс 0,36кг</t>
        </is>
      </c>
      <c r="C44" s="34" t="inlineStr">
        <is>
          <t>ШТ</t>
        </is>
      </c>
      <c r="D44" s="28" t="n">
        <v>1001025546822</v>
      </c>
      <c r="E44" s="24" t="n"/>
      <c r="F44" s="23" t="n"/>
      <c r="G44" s="23">
        <f>E44*0.36</f>
        <v/>
      </c>
      <c r="H44" s="14" t="n"/>
      <c r="I44" s="14" t="n"/>
      <c r="J44" s="40" t="n"/>
      <c r="K44" s="83" t="n"/>
    </row>
    <row r="45" ht="16.5" customFormat="1" customHeight="1" s="15">
      <c r="A45" s="97">
        <f>RIGHT(D45:D166,4)</f>
        <v/>
      </c>
      <c r="B45" s="27" t="inlineStr">
        <is>
          <t>МОЛОЧНЫЕ ГОСТ СН сос п/о мгс 0.41кг 10шт</t>
        </is>
      </c>
      <c r="C45" s="34" t="inlineStr">
        <is>
          <t>ШТ</t>
        </is>
      </c>
      <c r="D45" s="28" t="n">
        <v>1001020836750</v>
      </c>
      <c r="E45" s="24" t="n"/>
      <c r="F45" s="23" t="n"/>
      <c r="G45" s="23">
        <f>E45*0.41</f>
        <v/>
      </c>
      <c r="H45" s="14" t="n"/>
      <c r="I45" s="14" t="n"/>
      <c r="J45" s="40" t="n"/>
      <c r="K45" s="83" t="n"/>
    </row>
    <row r="46" ht="16.5" customHeight="1" s="95">
      <c r="A46" s="97">
        <f>RIGHT(D46:D171,4)</f>
        <v/>
      </c>
      <c r="B46" s="27" t="inlineStr">
        <is>
          <t>МОЛОЧНЫЕ КЛАССИЧЕСКИЕ сос п/о мгс 2*4</t>
        </is>
      </c>
      <c r="C46" s="32" t="inlineStr">
        <is>
          <t>КГ</t>
        </is>
      </c>
      <c r="D46" s="28" t="n">
        <v>1001024976829</v>
      </c>
      <c r="E46" s="24" t="n">
        <v>350</v>
      </c>
      <c r="F46" s="23" t="n"/>
      <c r="G46" s="23">
        <f>E46*1</f>
        <v/>
      </c>
      <c r="H46" s="14" t="n"/>
      <c r="I46" s="14" t="n"/>
      <c r="J46" s="40" t="n"/>
    </row>
    <row r="47" ht="16.5" customHeight="1" s="95">
      <c r="A47" s="97">
        <f>RIGHT(D47:D172,4)</f>
        <v/>
      </c>
      <c r="B47" s="27" t="inlineStr">
        <is>
          <t>МОЛОЧНЫЕ КЛАССИЧЕСКИЕ сос п/о в/у 0.3кг</t>
        </is>
      </c>
      <c r="C47" s="34" t="inlineStr">
        <is>
          <t>ШТ</t>
        </is>
      </c>
      <c r="D47" s="28" t="n">
        <v>1001024976616</v>
      </c>
      <c r="E47" s="24" t="n"/>
      <c r="F47" s="23" t="n"/>
      <c r="G47" s="23">
        <f>E47*0.3</f>
        <v/>
      </c>
      <c r="H47" s="14" t="n"/>
      <c r="I47" s="14" t="n"/>
      <c r="J47" s="40" t="n"/>
    </row>
    <row r="48" ht="16.5" customHeight="1" s="95">
      <c r="A48" s="97">
        <f>RIGHT(D48:D176,4)</f>
        <v/>
      </c>
      <c r="B48" s="27" t="inlineStr">
        <is>
          <t>МОЛОЧНЫЕ ПРЕМИУМ ПМ сос п/о мгс 0.6кг</t>
        </is>
      </c>
      <c r="C48" s="34" t="inlineStr">
        <is>
          <t>ШТ</t>
        </is>
      </c>
      <c r="D48" s="28" t="n">
        <v>1001022656854</v>
      </c>
      <c r="E48" s="24" t="n">
        <v>200</v>
      </c>
      <c r="F48" s="23" t="n"/>
      <c r="G48" s="23">
        <f>E48*0.6</f>
        <v/>
      </c>
      <c r="H48" s="14" t="n"/>
      <c r="I48" s="14" t="n"/>
      <c r="J48" s="40" t="n"/>
    </row>
    <row r="49" ht="16.5" customHeight="1" s="95">
      <c r="A49" s="97">
        <f>RIGHT(D49:D177,4)</f>
        <v/>
      </c>
      <c r="B49" s="27" t="inlineStr">
        <is>
          <t>МОЛОЧНЫЕ ПРЕМИУМ ПМ сос п/о в/у 1/350</t>
        </is>
      </c>
      <c r="C49" s="34" t="inlineStr">
        <is>
          <t>ШТ</t>
        </is>
      </c>
      <c r="D49" s="28" t="n">
        <v>1001022656852</v>
      </c>
      <c r="E49" s="24" t="n">
        <v>600</v>
      </c>
      <c r="F49" s="23" t="n"/>
      <c r="G49" s="23">
        <f>E49*0.35</f>
        <v/>
      </c>
      <c r="H49" s="14" t="n"/>
      <c r="I49" s="14" t="n"/>
      <c r="J49" s="40" t="n"/>
    </row>
    <row r="50" ht="16.5" customHeight="1" s="95">
      <c r="A50" s="97">
        <f>RIGHT(D50:D177,4)</f>
        <v/>
      </c>
      <c r="B50" s="27" t="inlineStr">
        <is>
          <t>МОЛОЧНЫЕ ПРЕМИУМ ПМ сос п/о мгс 1*6</t>
        </is>
      </c>
      <c r="C50" s="31" t="inlineStr">
        <is>
          <t>КГ</t>
        </is>
      </c>
      <c r="D50" s="28" t="n">
        <v>1001022656853</v>
      </c>
      <c r="E50" s="24" t="n">
        <v>80</v>
      </c>
      <c r="F50" s="23" t="n"/>
      <c r="G50" s="23">
        <f>E50*1</f>
        <v/>
      </c>
      <c r="H50" s="14" t="n"/>
      <c r="I50" s="14" t="n"/>
      <c r="J50" s="40" t="n"/>
    </row>
    <row r="51" ht="16.5" customHeight="1" s="95">
      <c r="A51" s="97">
        <f>RIGHT(D51:D178,4)</f>
        <v/>
      </c>
      <c r="B51" s="27" t="inlineStr">
        <is>
          <t>МОЛОЧНЫЕ ГОСТ сос ц/о мгс 0.4кг 7шт.</t>
        </is>
      </c>
      <c r="C51" s="31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40" t="n"/>
      <c r="K51" s="83" t="n"/>
    </row>
    <row r="52" ht="16.5" customFormat="1" customHeight="1" s="15">
      <c r="A52" s="97">
        <f>RIGHT(D52:D178,4)</f>
        <v/>
      </c>
      <c r="B52" s="71" t="inlineStr">
        <is>
          <t>МЯСНЫЕ Папа может сос п/о мгс 1.5*3</t>
        </is>
      </c>
      <c r="C52" s="31" t="inlineStr">
        <is>
          <t>КГ</t>
        </is>
      </c>
      <c r="D52" s="28" t="n">
        <v>1001022726303</v>
      </c>
      <c r="E52" s="24" t="n">
        <v>300</v>
      </c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40" t="n"/>
      <c r="K52" s="83" t="n"/>
    </row>
    <row r="53" ht="16.5" customFormat="1" customHeight="1" s="15">
      <c r="A53" s="97">
        <f>RIGHT(D53:D179,4)</f>
        <v/>
      </c>
      <c r="B53" s="71" t="inlineStr">
        <is>
          <t>МЯСНЫЕ С ГОВЯДИНОЙ ПМ сос п/о мгс 0.4кг</t>
        </is>
      </c>
      <c r="C53" s="34" t="inlineStr">
        <is>
          <t>ШТ</t>
        </is>
      </c>
      <c r="D53" s="28" t="n">
        <v>1001025506777</v>
      </c>
      <c r="E53" s="24" t="n">
        <v>600</v>
      </c>
      <c r="F53" s="23" t="n"/>
      <c r="G53" s="23">
        <f>E53*0.4</f>
        <v/>
      </c>
      <c r="H53" s="14" t="n"/>
      <c r="I53" s="14" t="n"/>
      <c r="J53" s="40" t="n"/>
      <c r="K53" s="83" t="n"/>
    </row>
    <row r="54" ht="16.5" customHeight="1" s="95">
      <c r="A54" s="97">
        <f>RIGHT(D54:D179,4)</f>
        <v/>
      </c>
      <c r="B54" s="46" t="inlineStr">
        <is>
          <t>СЛИВОЧНЫЕ ПМ сос п/о мгс 0,41кг 10шт.</t>
        </is>
      </c>
      <c r="C54" s="34" t="inlineStr">
        <is>
          <t>ШТ</t>
        </is>
      </c>
      <c r="D54" s="28" t="n">
        <v>1001022466726</v>
      </c>
      <c r="E54" s="24" t="n">
        <v>800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40" t="n"/>
    </row>
    <row r="55" ht="16.5" customHeight="1" s="95">
      <c r="A55" s="97">
        <f>RIGHT(D55:D180,4)</f>
        <v/>
      </c>
      <c r="B55" s="46" t="inlineStr">
        <is>
          <t>СЛИВОЧНЫЕ сос ц/о мгс 0.41кг 8шт.</t>
        </is>
      </c>
      <c r="C55" s="34" t="inlineStr">
        <is>
          <t>ШТ</t>
        </is>
      </c>
      <c r="D55" s="28" t="n">
        <v>1001020846762</v>
      </c>
      <c r="E55" s="24" t="n">
        <v>40</v>
      </c>
      <c r="F55" s="23" t="n">
        <v>0.41</v>
      </c>
      <c r="G55" s="23">
        <f>E55*F55</f>
        <v/>
      </c>
      <c r="H55" s="14" t="n"/>
      <c r="I55" s="14" t="n"/>
      <c r="J55" s="40" t="n"/>
    </row>
    <row r="56" ht="16.5" customHeight="1" s="95">
      <c r="A56" s="97">
        <f>RIGHT(D56:D180,4)</f>
        <v/>
      </c>
      <c r="B56" s="46" t="inlineStr">
        <is>
          <t>СЛИВОЧНЫЕ Папа может сос п/о мгс 2*2_45с</t>
        </is>
      </c>
      <c r="C56" s="31" t="inlineStr">
        <is>
          <t>КГ</t>
        </is>
      </c>
      <c r="D56" s="28" t="n">
        <v>1001022465820</v>
      </c>
      <c r="E56" s="24" t="n">
        <v>100</v>
      </c>
      <c r="F56" s="23" t="n"/>
      <c r="G56" s="23">
        <f>E56*1</f>
        <v/>
      </c>
      <c r="H56" s="14" t="n"/>
      <c r="I56" s="14" t="n">
        <v>45</v>
      </c>
      <c r="J56" s="40" t="n"/>
    </row>
    <row r="57" ht="16.5" customHeight="1" s="95">
      <c r="A57" s="97">
        <f>RIGHT(D57:D182,4)</f>
        <v/>
      </c>
      <c r="B57" s="46" t="inlineStr">
        <is>
          <t>СЛИВОЧНЫЕ сос ц/о мгс 1*4</t>
        </is>
      </c>
      <c r="C57" s="31" t="inlineStr">
        <is>
          <t>КГ</t>
        </is>
      </c>
      <c r="D57" s="28" t="n">
        <v>1001020846764</v>
      </c>
      <c r="E57" s="24" t="n"/>
      <c r="F57" s="23" t="n"/>
      <c r="G57" s="23">
        <f>E57*1</f>
        <v/>
      </c>
      <c r="H57" s="14" t="n"/>
      <c r="I57" s="14" t="n"/>
      <c r="J57" s="40" t="n"/>
    </row>
    <row r="58" ht="16.5" customHeight="1" s="95">
      <c r="A58" s="97">
        <f>RIGHT(D58:D183,4)</f>
        <v/>
      </c>
      <c r="B58" s="46" t="inlineStr">
        <is>
          <t>СОСИСКА.РУ сос ц/о в/у 1/300 8шт.</t>
        </is>
      </c>
      <c r="C58" s="34" t="inlineStr">
        <is>
          <t>ШТ</t>
        </is>
      </c>
      <c r="D58" s="28" t="n">
        <v>1001020886646</v>
      </c>
      <c r="E58" s="24" t="n"/>
      <c r="F58" s="23" t="n"/>
      <c r="G58" s="23">
        <f>E58*0.3</f>
        <v/>
      </c>
      <c r="H58" s="14" t="n"/>
      <c r="I58" s="14" t="n"/>
      <c r="J58" s="40" t="n"/>
    </row>
    <row r="59" ht="16.5" customHeight="1" s="95">
      <c r="A59" s="97">
        <f>RIGHT(D59:D184,4)</f>
        <v/>
      </c>
      <c r="B59" s="46" t="inlineStr">
        <is>
          <t>МОЛОЧНЫЕ ГОСТ сос ц/о мгс 1*4</t>
        </is>
      </c>
      <c r="C59" s="31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40" t="n"/>
    </row>
    <row r="60" ht="16.5" customHeight="1" s="95">
      <c r="A60" s="97">
        <f>RIGHT(D60:D185,4)</f>
        <v/>
      </c>
      <c r="B60" s="46" t="inlineStr">
        <is>
          <t>РУБЛЕНЫЕ сос ц/о мгс 1*4</t>
        </is>
      </c>
      <c r="C60" s="31" t="inlineStr">
        <is>
          <t>КГ</t>
        </is>
      </c>
      <c r="D60" s="28" t="n">
        <v>1001023696767</v>
      </c>
      <c r="E60" s="24" t="n">
        <v>50</v>
      </c>
      <c r="F60" s="23" t="n"/>
      <c r="G60" s="23">
        <f>E60*1</f>
        <v/>
      </c>
      <c r="H60" s="14" t="n"/>
      <c r="I60" s="14" t="n"/>
      <c r="J60" s="40" t="n"/>
    </row>
    <row r="61" ht="16.5" customHeight="1" s="95">
      <c r="A61" s="97">
        <f>RIGHT(D61:D185,4)</f>
        <v/>
      </c>
      <c r="B61" s="46" t="inlineStr">
        <is>
          <t>РУБЛЕНЫЕ сос ц/о мгс 0.36кг 6шт.</t>
        </is>
      </c>
      <c r="C61" s="34" t="inlineStr">
        <is>
          <t>ШТ</t>
        </is>
      </c>
      <c r="D61" s="28" t="n">
        <v>1001023696765</v>
      </c>
      <c r="E61" s="24" t="n"/>
      <c r="F61" s="23" t="n"/>
      <c r="G61" s="23">
        <f>E61*0.36</f>
        <v/>
      </c>
      <c r="H61" s="14" t="n"/>
      <c r="I61" s="14" t="n"/>
      <c r="J61" s="40" t="n"/>
    </row>
    <row r="62" ht="16.5" customHeight="1" s="95">
      <c r="A62" s="97">
        <f>RIGHT(D62:D185,4)</f>
        <v/>
      </c>
      <c r="B62" s="46" t="inlineStr">
        <is>
          <t>СОЧНЫЕ ПМ сос п/о мгс 0,41кг 10шт</t>
        </is>
      </c>
      <c r="C62" s="34" t="inlineStr">
        <is>
          <t>ШТ</t>
        </is>
      </c>
      <c r="D62" s="28" t="n">
        <v>1001022376722</v>
      </c>
      <c r="E62" s="24" t="n">
        <v>3500</v>
      </c>
      <c r="F62" s="23" t="n">
        <v>0.41</v>
      </c>
      <c r="G62" s="23">
        <f>E62*0.41</f>
        <v/>
      </c>
      <c r="H62" s="14" t="n">
        <v>4.5</v>
      </c>
      <c r="I62" s="14" t="n">
        <v>45</v>
      </c>
      <c r="J62" s="40" t="n"/>
    </row>
    <row r="63" ht="16.5" customHeight="1" s="95">
      <c r="A63" s="97">
        <f>RIGHT(D63:D186,4)</f>
        <v/>
      </c>
      <c r="B63" s="46" t="inlineStr">
        <is>
          <t>СОЧНЫЕ сос п/о мгс 2*2</t>
        </is>
      </c>
      <c r="C63" s="31" t="inlineStr">
        <is>
          <t>КГ</t>
        </is>
      </c>
      <c r="D63" s="28" t="n">
        <v>1001022373812</v>
      </c>
      <c r="E63" s="24" t="n">
        <v>500</v>
      </c>
      <c r="F63" s="23" t="n">
        <v>2.125</v>
      </c>
      <c r="G63" s="23">
        <f>E63*1</f>
        <v/>
      </c>
      <c r="H63" s="14" t="n">
        <v>4.25</v>
      </c>
      <c r="I63" s="14" t="n">
        <v>45</v>
      </c>
      <c r="J63" s="40" t="n"/>
    </row>
    <row r="64" ht="16.5" customFormat="1" customHeight="1" s="15">
      <c r="A64" s="97">
        <f>RIGHT(D64:D187,4)</f>
        <v/>
      </c>
      <c r="B64" s="27" t="inlineStr">
        <is>
          <t>СОЧНЫЕ сос п/о мгс 1*6</t>
        </is>
      </c>
      <c r="C64" s="31" t="inlineStr">
        <is>
          <t>КГ</t>
        </is>
      </c>
      <c r="D64" s="28" t="n">
        <v>1001022376113</v>
      </c>
      <c r="E64" s="24" t="n">
        <v>500</v>
      </c>
      <c r="F64" s="23" t="n">
        <v>1.033333333333333</v>
      </c>
      <c r="G64" s="23">
        <f>E64*1</f>
        <v/>
      </c>
      <c r="H64" s="14" t="n">
        <v>6.200000000000001</v>
      </c>
      <c r="I64" s="14" t="n">
        <v>45</v>
      </c>
      <c r="J64" s="40" t="n"/>
      <c r="K64" s="83" t="n"/>
    </row>
    <row r="65" ht="16.5" customFormat="1" customHeight="1" s="15">
      <c r="A65" s="97">
        <f>RIGHT(D65:D188,4)</f>
        <v/>
      </c>
      <c r="B65" s="27" t="inlineStr">
        <is>
          <t>СОЧНЫЙ ГРИЛЬ ПМ сос п/о мгс 1.5*4_Маяк</t>
        </is>
      </c>
      <c r="C65" s="31" t="inlineStr">
        <is>
          <t>КГ</t>
        </is>
      </c>
      <c r="D65" s="28" t="n">
        <v>1001022246661</v>
      </c>
      <c r="E65" s="24" t="n">
        <v>50</v>
      </c>
      <c r="F65" s="23" t="n"/>
      <c r="G65" s="23">
        <f>E65*1</f>
        <v/>
      </c>
      <c r="H65" s="14" t="n"/>
      <c r="I65" s="14" t="n"/>
      <c r="J65" s="40" t="n"/>
      <c r="K65" s="83" t="n"/>
    </row>
    <row r="66" ht="16.5" customFormat="1" customHeight="1" s="15">
      <c r="A66" s="97">
        <f>RIGHT(D66:D189,4)</f>
        <v/>
      </c>
      <c r="B66" s="27" t="inlineStr">
        <is>
          <t>СОЧНЫЙ ГРИЛЬ ПМ сос п/о мгс 0,41кг 8шт.</t>
        </is>
      </c>
      <c r="C66" s="36" t="inlineStr">
        <is>
          <t>ШТ</t>
        </is>
      </c>
      <c r="D66" s="28" t="n">
        <v>1001022246713</v>
      </c>
      <c r="E66" s="24" t="n">
        <v>880</v>
      </c>
      <c r="F66" s="23" t="n"/>
      <c r="G66" s="23">
        <f>E66*0.41</f>
        <v/>
      </c>
      <c r="H66" s="14" t="n"/>
      <c r="I66" s="14" t="n"/>
      <c r="J66" s="40" t="n"/>
      <c r="K66" s="83" t="n"/>
    </row>
    <row r="67" ht="16.5" customFormat="1" customHeight="1" s="15">
      <c r="A67" s="97">
        <f>RIGHT(D67:D190,4)</f>
        <v/>
      </c>
      <c r="B67" s="27" t="inlineStr">
        <is>
          <t>С СЫРОМ Папа может сос ц/о мгс 0.4кг 6шт</t>
        </is>
      </c>
      <c r="C67" s="36" t="inlineStr">
        <is>
          <t>ШТ</t>
        </is>
      </c>
      <c r="D67" s="28" t="n">
        <v>1001025176475</v>
      </c>
      <c r="E67" s="24" t="n"/>
      <c r="F67" s="23" t="n"/>
      <c r="G67" s="23">
        <f>E67*0.4</f>
        <v/>
      </c>
      <c r="H67" s="14" t="n"/>
      <c r="I67" s="14" t="n"/>
      <c r="J67" s="40" t="n"/>
      <c r="K67" s="83" t="n"/>
    </row>
    <row r="68" ht="16.5" customFormat="1" customHeight="1" s="15">
      <c r="A68" s="97">
        <f>RIGHT(D68:D191,4)</f>
        <v/>
      </c>
      <c r="B68" s="27" t="inlineStr">
        <is>
          <t>ХОТ-ДОГ Папа может сос п/о мгс 0.35кг</t>
        </is>
      </c>
      <c r="C68" s="36" t="inlineStr">
        <is>
          <t>ШТ</t>
        </is>
      </c>
      <c r="D68" s="28" t="n">
        <v>1001025166776</v>
      </c>
      <c r="E68" s="24" t="n"/>
      <c r="F68" s="23" t="n"/>
      <c r="G68" s="23">
        <f>E68*0.35</f>
        <v/>
      </c>
      <c r="H68" s="14" t="n"/>
      <c r="I68" s="14" t="n"/>
      <c r="J68" s="40" t="n"/>
      <c r="K68" s="83" t="n"/>
    </row>
    <row r="69" ht="16.5" customHeight="1" s="95" thickBot="1">
      <c r="A69" s="97">
        <f>RIGHT(D69:D192,4)</f>
        <v/>
      </c>
      <c r="B69" s="47" t="inlineStr">
        <is>
          <t>ФИЛЕЙНЫЕ сос ц/о в/у 1/270 12шт_45с</t>
        </is>
      </c>
      <c r="C69" s="36" t="inlineStr">
        <is>
          <t>ШТ</t>
        </is>
      </c>
      <c r="D69" s="28" t="n">
        <v>1001022556297</v>
      </c>
      <c r="E69" s="24" t="n">
        <v>900</v>
      </c>
      <c r="F69" s="23" t="n"/>
      <c r="G69" s="23">
        <f>E69*0.27</f>
        <v/>
      </c>
      <c r="H69" s="14" t="n">
        <v>3.24</v>
      </c>
      <c r="I69" s="14" t="n">
        <v>45</v>
      </c>
      <c r="J69" s="40" t="n"/>
    </row>
    <row r="70" ht="16.5" customHeight="1" s="95" thickBot="1" thickTop="1">
      <c r="A70" s="97">
        <f>RIGHT(D70:D185,4)</f>
        <v/>
      </c>
      <c r="B70" s="75" t="inlineStr">
        <is>
          <t>Сардельки</t>
        </is>
      </c>
      <c r="C70" s="75" t="n"/>
      <c r="D70" s="75" t="n"/>
      <c r="E70" s="75" t="n"/>
      <c r="F70" s="74" t="n"/>
      <c r="G70" s="75" t="n"/>
      <c r="H70" s="75" t="n"/>
      <c r="I70" s="75" t="n"/>
      <c r="J70" s="76" t="n"/>
    </row>
    <row r="71" ht="16.5" customHeight="1" s="95" thickTop="1">
      <c r="A71" s="97">
        <f>RIGHT(D71:D186,4)</f>
        <v/>
      </c>
      <c r="B71" s="47" t="inlineStr">
        <is>
          <t>СЫТНЫЕ Папа может сар б/о мгс 1*3_Маяк</t>
        </is>
      </c>
      <c r="C71" s="31" t="inlineStr">
        <is>
          <t>КГ</t>
        </is>
      </c>
      <c r="D71" s="28" t="n">
        <v>1001034065698</v>
      </c>
      <c r="E71" s="24" t="n">
        <v>110</v>
      </c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40" t="n"/>
    </row>
    <row r="72" ht="16.5" customHeight="1" s="95">
      <c r="A72" s="97">
        <f>RIGHT(D72:D189,4)</f>
        <v/>
      </c>
      <c r="B72" s="47" t="inlineStr">
        <is>
          <t>ШПИКАЧКИ СОЧНЫЕ ПМ сар б/о мгс 0.4кг_45с</t>
        </is>
      </c>
      <c r="C72" s="34" t="inlineStr">
        <is>
          <t>ШТ</t>
        </is>
      </c>
      <c r="D72" s="28" t="n">
        <v>1001031076528</v>
      </c>
      <c r="E72" s="24" t="n">
        <v>120</v>
      </c>
      <c r="F72" s="23" t="n"/>
      <c r="G72" s="23">
        <f>E72*0.4</f>
        <v/>
      </c>
      <c r="H72" s="14" t="n"/>
      <c r="I72" s="14" t="n"/>
      <c r="J72" s="40" t="n"/>
    </row>
    <row r="73" ht="16.5" customHeight="1" s="95" thickBot="1">
      <c r="A73" s="97">
        <f>RIGHT(D73:D191,4)</f>
        <v/>
      </c>
      <c r="B73" s="47" t="inlineStr">
        <is>
          <t>ШПИКАЧКИ СОЧНЫЕ ПМ САР Б/О МГС 1*3 45с</t>
        </is>
      </c>
      <c r="C73" s="31" t="inlineStr">
        <is>
          <t>КГ</t>
        </is>
      </c>
      <c r="D73" s="28" t="n">
        <v>1001031076527</v>
      </c>
      <c r="E73" s="24" t="n">
        <v>200</v>
      </c>
      <c r="F73" s="23" t="n">
        <v>1.016666666666667</v>
      </c>
      <c r="G73" s="23">
        <f>E73*1</f>
        <v/>
      </c>
      <c r="H73" s="14" t="n">
        <v>3.05</v>
      </c>
      <c r="I73" s="14" t="n">
        <v>30</v>
      </c>
      <c r="J73" s="40" t="n"/>
    </row>
    <row r="74" ht="16.5" customHeight="1" s="95" thickBot="1" thickTop="1">
      <c r="A74" s="97">
        <f>RIGHT(D74:D192,4)</f>
        <v/>
      </c>
      <c r="B74" s="75" t="inlineStr">
        <is>
          <t>Полукопченые колбасы</t>
        </is>
      </c>
      <c r="C74" s="75" t="n"/>
      <c r="D74" s="75" t="n"/>
      <c r="E74" s="75" t="n"/>
      <c r="F74" s="74" t="n"/>
      <c r="G74" s="75" t="n"/>
      <c r="H74" s="75" t="n"/>
      <c r="I74" s="75" t="n"/>
      <c r="J74" s="76" t="n"/>
    </row>
    <row r="75" ht="16.5" customHeight="1" s="95" thickTop="1">
      <c r="A75" s="97">
        <f>RIGHT(D75:D193,4)</f>
        <v/>
      </c>
      <c r="B75" s="27" t="inlineStr">
        <is>
          <t>БОЯNСКАЯ Папа может п/к в/у 0.28кг 8шт.</t>
        </is>
      </c>
      <c r="C75" s="34" t="inlineStr">
        <is>
          <t>ШТ</t>
        </is>
      </c>
      <c r="D75" s="28" t="n">
        <v>1001302276666</v>
      </c>
      <c r="E75" s="24" t="n">
        <v>600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95">
      <c r="A76" s="97">
        <f>RIGHT(D76:D194,4)</f>
        <v/>
      </c>
      <c r="B76" s="27" t="inlineStr">
        <is>
          <t>ВЕНСКАЯ САЛЯМИ п/к в/у 0.33кг 8шт.</t>
        </is>
      </c>
      <c r="C76" s="34" t="inlineStr">
        <is>
          <t>ШТ</t>
        </is>
      </c>
      <c r="D76" s="28" t="n">
        <v>1001300516785</v>
      </c>
      <c r="E76" s="24" t="n">
        <v>80</v>
      </c>
      <c r="F76" s="23" t="n"/>
      <c r="G76" s="23">
        <f>E76*0.33</f>
        <v/>
      </c>
      <c r="H76" s="14" t="n"/>
      <c r="I76" s="14" t="n"/>
      <c r="J76" s="40" t="n"/>
    </row>
    <row r="77" ht="16.5" customHeight="1" s="95">
      <c r="A77" s="97">
        <f>RIGHT(D77:D194,4)</f>
        <v/>
      </c>
      <c r="B77" s="27" t="inlineStr">
        <is>
          <t>САЛЯМИ Папа может п/к в/у 0.28кг 8шт.</t>
        </is>
      </c>
      <c r="C77" s="34" t="inlineStr">
        <is>
          <t>ШТ</t>
        </is>
      </c>
      <c r="D77" s="28" t="n">
        <v>1001303106773</v>
      </c>
      <c r="E77" s="24" t="n">
        <v>160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5" thickBot="1">
      <c r="A78" s="97">
        <f>RIGHT(D78:D195,4)</f>
        <v/>
      </c>
      <c r="B78" s="27" t="inlineStr">
        <is>
          <t>САЛЯМИ ФИНСКАЯ п/к в/у</t>
        </is>
      </c>
      <c r="C78" s="31" t="inlineStr">
        <is>
          <t>КГ</t>
        </is>
      </c>
      <c r="D78" s="28" t="n">
        <v>1001043094342</v>
      </c>
      <c r="E78" s="24" t="n"/>
      <c r="F78" s="23" t="n">
        <v>0.61875</v>
      </c>
      <c r="G78" s="23">
        <f>E78*1</f>
        <v/>
      </c>
      <c r="H78" s="14" t="n">
        <v>4.95</v>
      </c>
      <c r="I78" s="14" t="n">
        <v>45</v>
      </c>
      <c r="J78" s="40" t="n"/>
    </row>
    <row r="79" ht="16.5" customHeight="1" s="95" thickBot="1" thickTop="1">
      <c r="A79" s="97">
        <f>RIGHT(D79:D197,4)</f>
        <v/>
      </c>
      <c r="B79" s="75" t="inlineStr">
        <is>
          <t>Варенокопченые колбасы</t>
        </is>
      </c>
      <c r="C79" s="75" t="n"/>
      <c r="D79" s="75" t="n"/>
      <c r="E79" s="75" t="n"/>
      <c r="F79" s="74" t="n"/>
      <c r="G79" s="75" t="n"/>
      <c r="H79" s="75" t="n"/>
      <c r="I79" s="75" t="n"/>
      <c r="J79" s="76" t="n"/>
    </row>
    <row r="80" ht="16.5" customHeight="1" s="95" thickTop="1">
      <c r="A80" s="97">
        <f>RIGHT(D80:D198,4)</f>
        <v/>
      </c>
      <c r="B80" s="27" t="inlineStr">
        <is>
          <t>СЕРВЕЛАТ ЗЕРНИСТЫЙ ПМ в/к в/у срез 1/350</t>
        </is>
      </c>
      <c r="C80" s="34" t="inlineStr">
        <is>
          <t>ШТ</t>
        </is>
      </c>
      <c r="D80" s="28" t="n">
        <v>1001300386683</v>
      </c>
      <c r="E80" s="24" t="n">
        <v>800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5">
      <c r="A81" s="97">
        <f>RIGHT(D81:D200,4)</f>
        <v/>
      </c>
      <c r="B81" s="27" t="inlineStr">
        <is>
          <t>БАЛЫКОВАЯ в/к в/у 0.33кг 8шт.</t>
        </is>
      </c>
      <c r="C81" s="34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40" t="n"/>
    </row>
    <row r="82" ht="16.5" customHeight="1" s="95">
      <c r="A82" s="97">
        <f>RIGHT(D82:D201,4)</f>
        <v/>
      </c>
      <c r="B82" s="27" t="inlineStr">
        <is>
          <t>ОСТАНКИНСКАЯ в/к в/у 0.33кг 8шт.</t>
        </is>
      </c>
      <c r="C82" s="34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40" t="n"/>
    </row>
    <row r="83" ht="16.5" customHeight="1" s="95">
      <c r="A83" s="97">
        <f>RIGHT(D83:D201,4)</f>
        <v/>
      </c>
      <c r="B83" s="27" t="inlineStr">
        <is>
          <t>СЕРВЕЛАТ ЕВРОПЕЙСКИЙ в/к в/у 0,33кг 8шт.</t>
        </is>
      </c>
      <c r="C83" s="34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40" t="n"/>
    </row>
    <row r="84" ht="16.5" customHeight="1" s="95">
      <c r="A84" s="97">
        <f>RIGHT(D84:D201,4)</f>
        <v/>
      </c>
      <c r="B84" s="27" t="inlineStr">
        <is>
          <t>СЕРВЕЛАТ КАРЕЛЬСКИЙ ПМ в/к в/у 0.28кг</t>
        </is>
      </c>
      <c r="C84" s="34" t="inlineStr">
        <is>
          <t>ШТ</t>
        </is>
      </c>
      <c r="D84" s="28" t="n">
        <v>1001304506684</v>
      </c>
      <c r="E84" s="24" t="n">
        <v>600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40" t="n"/>
    </row>
    <row r="85" ht="16.5" customHeight="1" s="95">
      <c r="A85" s="97">
        <f>RIGHT(D85:D202,4)</f>
        <v/>
      </c>
      <c r="B85" s="27" t="inlineStr">
        <is>
          <t>СЕРВЕЛАТ КАРЕЛЬСКИЙ СН в/к в/у 0.28к</t>
        </is>
      </c>
      <c r="C85" s="34" t="inlineStr">
        <is>
          <t>ШТ</t>
        </is>
      </c>
      <c r="D85" s="28" t="n">
        <v>1001304506562</v>
      </c>
      <c r="E85" s="24" t="n"/>
      <c r="F85" s="23" t="n"/>
      <c r="G85" s="23">
        <f>E85*0.28</f>
        <v/>
      </c>
      <c r="H85" s="14" t="n"/>
      <c r="I85" s="14" t="n"/>
      <c r="J85" s="40" t="n"/>
    </row>
    <row r="86" ht="16.5" customHeight="1" s="95">
      <c r="A86" s="97">
        <f>RIGHT(D86:D203,4)</f>
        <v/>
      </c>
      <c r="B86" s="27" t="inlineStr">
        <is>
          <t>СЕРВЕЛАТ КРЕМЛЕВСКИЙ в/к в/у 0.33кг 8шт.</t>
        </is>
      </c>
      <c r="C86" s="34" t="inlineStr">
        <is>
          <t>ШТ</t>
        </is>
      </c>
      <c r="D86" s="28" t="n">
        <v>1001300456787</v>
      </c>
      <c r="E86" s="24" t="n"/>
      <c r="F86" s="23" t="n"/>
      <c r="G86" s="23">
        <f>E86*0.33</f>
        <v/>
      </c>
      <c r="H86" s="14" t="n"/>
      <c r="I86" s="14" t="n"/>
      <c r="J86" s="40" t="n"/>
    </row>
    <row r="87" ht="16.5" customHeight="1" s="95">
      <c r="A87" s="97">
        <f>RIGHT(D87:D203,4)</f>
        <v/>
      </c>
      <c r="B87" s="27" t="inlineStr">
        <is>
          <t>СЕРВЕЛАТ ОРЕХОВЫЙ СН в/к п/о 0,35кг 8шт</t>
        </is>
      </c>
      <c r="C87" s="34" t="inlineStr">
        <is>
          <t>ШТ</t>
        </is>
      </c>
      <c r="D87" s="28" t="n">
        <v>1001305196215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6.5" customHeight="1" s="95">
      <c r="A88" s="97">
        <f>RIGHT(D88:D204,4)</f>
        <v/>
      </c>
      <c r="B88" s="65" t="inlineStr">
        <is>
          <t>СЕРВЕЛАТ ОХОТНИЧИЙ в/к в/у срез 0.35кг</t>
        </is>
      </c>
      <c r="C88" s="34" t="inlineStr">
        <is>
          <t>ШТ</t>
        </is>
      </c>
      <c r="D88" s="28" t="n">
        <v>1001303986689</v>
      </c>
      <c r="E88" s="24" t="n">
        <v>1600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5">
      <c r="A89" s="97">
        <f>RIGHT(D89:D205,4)</f>
        <v/>
      </c>
      <c r="B89" s="65" t="inlineStr">
        <is>
          <t>СЕРВЕЛАТ ПРЕМИУМ в/к в/у 0.33кг 8шт.</t>
        </is>
      </c>
      <c r="C89" s="34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40" t="n"/>
    </row>
    <row r="90" ht="16.5" customHeight="1" s="95">
      <c r="A90" s="97">
        <f>RIGHT(D90:D205,4)</f>
        <v/>
      </c>
      <c r="B90" s="65" t="inlineStr">
        <is>
          <t>СЕРВЕЛАТ ФИНСКИЙ СН в/к в/у</t>
        </is>
      </c>
      <c r="C90" s="31" t="inlineStr">
        <is>
          <t>КГ</t>
        </is>
      </c>
      <c r="D90" s="28" t="n">
        <v>1001301876212</v>
      </c>
      <c r="E90" s="24" t="n"/>
      <c r="F90" s="23" t="n">
        <v>0.68</v>
      </c>
      <c r="G90" s="23">
        <f>E90*1</f>
        <v/>
      </c>
      <c r="H90" s="14" t="n"/>
      <c r="I90" s="14" t="n">
        <v>45</v>
      </c>
      <c r="J90" s="40" t="n"/>
    </row>
    <row r="91" ht="16.5" customHeight="1" s="95">
      <c r="A91" s="97">
        <f>RIGHT(D91:D206,4)</f>
        <v/>
      </c>
      <c r="B91" s="65" t="inlineStr">
        <is>
          <t>СЕРВЕЛАТ ОХОТНИЧИЙ в/к в/у</t>
        </is>
      </c>
      <c r="C91" s="31" t="inlineStr">
        <is>
          <t>КГ</t>
        </is>
      </c>
      <c r="D91" s="28" t="n">
        <v>1001053985341</v>
      </c>
      <c r="E91" s="24" t="n">
        <v>160</v>
      </c>
      <c r="F91" s="23" t="n">
        <v>0.7125</v>
      </c>
      <c r="G91" s="23">
        <f>E91*1</f>
        <v/>
      </c>
      <c r="H91" s="14" t="n">
        <v>5.7</v>
      </c>
      <c r="I91" s="14" t="n">
        <v>45</v>
      </c>
      <c r="J91" s="40" t="n"/>
    </row>
    <row r="92" ht="16.5" customHeight="1" s="95">
      <c r="A92" s="97">
        <f>RIGHT(D92:D207,4)</f>
        <v/>
      </c>
      <c r="B92" s="65" t="inlineStr">
        <is>
          <t>СЕРВЕЛАТ ПРИМА в/к в/у 0.28кг 8шт.</t>
        </is>
      </c>
      <c r="C92" s="34" t="inlineStr">
        <is>
          <t>ШТ</t>
        </is>
      </c>
      <c r="D92" s="28" t="n">
        <v>1001303056692</v>
      </c>
      <c r="E92" s="24" t="n"/>
      <c r="F92" s="23" t="n">
        <v>0.28</v>
      </c>
      <c r="G92" s="23">
        <f>E92*0.28</f>
        <v/>
      </c>
      <c r="H92" s="14" t="n">
        <v>2.24</v>
      </c>
      <c r="I92" s="14" t="n">
        <v>45</v>
      </c>
      <c r="J92" s="40" t="n"/>
    </row>
    <row r="93" ht="16.5" customHeight="1" s="95">
      <c r="A93" s="97">
        <f>RIGHT(D93:D208,4)</f>
        <v/>
      </c>
      <c r="B93" s="65" t="inlineStr">
        <is>
          <t>МРАМОРНАЯ И БАЛЫКОВАЯ в/к с/н мгс 1/90</t>
        </is>
      </c>
      <c r="C93" s="34" t="inlineStr">
        <is>
          <t>ШТ</t>
        </is>
      </c>
      <c r="D93" s="28" t="n">
        <v>1001215576586</v>
      </c>
      <c r="E93" s="24" t="n">
        <v>80</v>
      </c>
      <c r="F93" s="23" t="n"/>
      <c r="G93" s="23">
        <f>E93*0.09</f>
        <v/>
      </c>
      <c r="H93" s="14" t="n"/>
      <c r="I93" s="14" t="n"/>
      <c r="J93" s="40" t="n"/>
    </row>
    <row r="94" ht="16.5" customHeight="1" s="95">
      <c r="A94" s="97">
        <f>RIGHT(D94:D206,4)</f>
        <v/>
      </c>
      <c r="B94" s="65" t="inlineStr">
        <is>
          <t>МЯСНОЕ АССОРТИ к/з с/н мгс 1/90 10шт.</t>
        </is>
      </c>
      <c r="C94" s="34" t="inlineStr">
        <is>
          <t>ШТ</t>
        </is>
      </c>
      <c r="D94" s="28" t="n">
        <v>1001225416228</v>
      </c>
      <c r="E94" s="24" t="n"/>
      <c r="F94" s="23" t="n"/>
      <c r="G94" s="23">
        <f>E94*0.09</f>
        <v/>
      </c>
      <c r="H94" s="14" t="n"/>
      <c r="I94" s="14" t="n"/>
      <c r="J94" s="40" t="n"/>
    </row>
    <row r="95" ht="16.5" customHeight="1" s="95">
      <c r="A95" s="97">
        <f>RIGHT(D95:D206,4)</f>
        <v/>
      </c>
      <c r="B95" s="27" t="inlineStr">
        <is>
          <t>СЕРВЕЛАТ ФИНСКИЙ в/к в/у_45с</t>
        </is>
      </c>
      <c r="C95" s="31" t="inlineStr">
        <is>
          <t>КГ</t>
        </is>
      </c>
      <c r="D95" s="28" t="n">
        <v>1001051875544</v>
      </c>
      <c r="E95" s="24" t="n">
        <v>100</v>
      </c>
      <c r="F95" s="23" t="n">
        <v>0.85</v>
      </c>
      <c r="G95" s="23">
        <f>E95*1</f>
        <v/>
      </c>
      <c r="H95" s="14" t="n">
        <v>5.1</v>
      </c>
      <c r="I95" s="14" t="n">
        <v>45</v>
      </c>
      <c r="J95" s="40" t="n"/>
    </row>
    <row r="96" ht="16.5" customHeight="1" s="95">
      <c r="A96" s="97">
        <f>RIGHT(D96:D207,4)</f>
        <v/>
      </c>
      <c r="B96" s="27" t="inlineStr">
        <is>
          <t>СЕРВЕЛАТ ФИНСКИЙ СН в/к п/о 0.35кг 8шт</t>
        </is>
      </c>
      <c r="C96" s="34" t="inlineStr">
        <is>
          <t>ШТ</t>
        </is>
      </c>
      <c r="D96" s="28" t="n">
        <v>1001301876213</v>
      </c>
      <c r="E96" s="24" t="n"/>
      <c r="F96" s="23" t="n"/>
      <c r="G96" s="23">
        <f>E96*0.35</f>
        <v/>
      </c>
      <c r="H96" s="14" t="n"/>
      <c r="I96" s="14" t="n"/>
      <c r="J96" s="40" t="n"/>
    </row>
    <row r="97" ht="15.75" customHeight="1" s="95" thickBot="1">
      <c r="A97" s="97">
        <f>RIGHT(D97:D208,4)</f>
        <v/>
      </c>
      <c r="B97" s="27" t="inlineStr">
        <is>
          <t>СЕРВЕЛАТ ФИНСКИЙ в/к в/у срез 0.35кг_45c</t>
        </is>
      </c>
      <c r="C97" s="37" t="inlineStr">
        <is>
          <t>ШТ</t>
        </is>
      </c>
      <c r="D97" s="28" t="n">
        <v>1001301876697</v>
      </c>
      <c r="E97" s="24" t="n">
        <v>1400</v>
      </c>
      <c r="F97" s="23" t="n">
        <v>0.35</v>
      </c>
      <c r="G97" s="23">
        <f>E97*0.35</f>
        <v/>
      </c>
      <c r="H97" s="14" t="n">
        <v>2.8</v>
      </c>
      <c r="I97" s="14" t="n">
        <v>45</v>
      </c>
      <c r="J97" s="40" t="n"/>
    </row>
    <row r="98" ht="16.5" customHeight="1" s="95" thickBot="1" thickTop="1">
      <c r="A98" s="97">
        <f>RIGHT(D98:D209,4)</f>
        <v/>
      </c>
      <c r="B98" s="75" t="inlineStr">
        <is>
          <t>Сырокопченые колбасы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5" thickTop="1">
      <c r="A99" s="97">
        <f>RIGHT(D99:D210,4)</f>
        <v/>
      </c>
      <c r="B99" s="27" t="inlineStr">
        <is>
          <t>АРОМАТНАЯ Папа может с/к в/у 1/250 8шт.</t>
        </is>
      </c>
      <c r="C99" s="34" t="inlineStr">
        <is>
          <t>ШТ</t>
        </is>
      </c>
      <c r="D99" s="28" t="n">
        <v>1001061975706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40" t="n"/>
    </row>
    <row r="100" ht="16.5" customHeight="1" s="95">
      <c r="A100" s="97">
        <f>RIGHT(D100:D211,4)</f>
        <v/>
      </c>
      <c r="B100" s="27" t="inlineStr">
        <is>
          <t>АРОМАТНАЯ с/к с/н в/у 1/100*8_60с</t>
        </is>
      </c>
      <c r="C100" s="34" t="inlineStr">
        <is>
          <t>ШТ</t>
        </is>
      </c>
      <c r="D100" s="28" t="n">
        <v>1001201976454</v>
      </c>
      <c r="E100" s="24" t="n">
        <v>980</v>
      </c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40" t="n"/>
    </row>
    <row r="101" ht="16.5" customHeight="1" s="95">
      <c r="A101" s="97">
        <f>RIGHT(D101:D212,4)</f>
        <v/>
      </c>
      <c r="B101" s="27" t="inlineStr">
        <is>
          <t xml:space="preserve"> ИТАЛЬЯНСКОЕ АССОРТИ с/в с/н мгс 1/90</t>
        </is>
      </c>
      <c r="C101" s="34" t="inlineStr">
        <is>
          <t>ШТ</t>
        </is>
      </c>
      <c r="D101" s="28" t="n">
        <v>1001205386222</v>
      </c>
      <c r="E101" s="24" t="n"/>
      <c r="F101" s="23" t="n"/>
      <c r="G101" s="23">
        <f>E101*0.09</f>
        <v/>
      </c>
      <c r="H101" s="14" t="n"/>
      <c r="I101" s="14" t="n"/>
      <c r="J101" s="40" t="n"/>
    </row>
    <row r="102" ht="16.5" customHeight="1" s="95">
      <c r="A102" s="97">
        <f>RIGHT(D102:D213,4)</f>
        <v/>
      </c>
      <c r="B102" s="27" t="inlineStr">
        <is>
          <t>ОХОТНИЧЬЯ Папа может с/к в/у 1/220 8шт.</t>
        </is>
      </c>
      <c r="C102" s="34" t="inlineStr">
        <is>
          <t>ШТ</t>
        </is>
      </c>
      <c r="D102" s="28" t="n">
        <v>1001060755931</v>
      </c>
      <c r="E102" s="24" t="n">
        <v>200</v>
      </c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40" t="n"/>
    </row>
    <row r="103" ht="16.5" customHeight="1" s="95">
      <c r="A103" s="97">
        <f>RIGHT(D103:D215,4)</f>
        <v/>
      </c>
      <c r="B103" s="27" t="inlineStr">
        <is>
          <t>ПОСОЛЬСКАЯ Папа может с/к в/у</t>
        </is>
      </c>
      <c r="C103" s="31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40" t="n"/>
    </row>
    <row r="104" ht="16.5" customHeight="1" s="95">
      <c r="A104" s="97">
        <f>RIGHT(D104:D216,4)</f>
        <v/>
      </c>
      <c r="B104" s="27" t="inlineStr">
        <is>
          <t>ПОСОЛЬСКАЯ ПМ с/к с/н в/у 1/100 10шт</t>
        </is>
      </c>
      <c r="C104" s="34" t="inlineStr">
        <is>
          <t>ШТ</t>
        </is>
      </c>
      <c r="D104" s="28" t="n">
        <v>1001203146834</v>
      </c>
      <c r="E104" s="24" t="n">
        <v>100</v>
      </c>
      <c r="F104" s="23" t="n"/>
      <c r="G104" s="23">
        <f>E104*0.1</f>
        <v/>
      </c>
      <c r="H104" s="14" t="n"/>
      <c r="I104" s="14" t="n"/>
      <c r="J104" s="40" t="n"/>
    </row>
    <row r="105" ht="16.5" customHeight="1" s="95">
      <c r="A105" s="97">
        <f>RIGHT(D105:D220,4)</f>
        <v/>
      </c>
      <c r="B105" s="27" t="inlineStr">
        <is>
          <t>САЛЯМИ ИТАЛЬЯНСКАЯ с/к в/у 1/250*8_120c</t>
        </is>
      </c>
      <c r="C105" s="34" t="inlineStr">
        <is>
          <t>ШТ</t>
        </is>
      </c>
      <c r="D105" s="28" t="n">
        <v>1001060764993</v>
      </c>
      <c r="E105" s="24" t="n"/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40" t="n"/>
    </row>
    <row r="106" ht="16.5" customHeight="1" s="95">
      <c r="A106" s="97">
        <f>RIGHT(D106:D221,4)</f>
        <v/>
      </c>
      <c r="B106" s="27" t="inlineStr">
        <is>
          <t>САЛЯМИ МЕЛКОЗЕРНЕНАЯ с/к в/у 1/120_60с</t>
        </is>
      </c>
      <c r="C106" s="34" t="inlineStr">
        <is>
          <t>ШТ</t>
        </is>
      </c>
      <c r="D106" s="28" t="n">
        <v>1001193115682</v>
      </c>
      <c r="E106" s="24" t="n">
        <v>600</v>
      </c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40" t="n"/>
    </row>
    <row r="107" ht="16.5" customHeight="1" s="95">
      <c r="A107" s="97">
        <f>RIGHT(D107:D224,4)</f>
        <v/>
      </c>
      <c r="B107" s="27" t="inlineStr">
        <is>
          <t>ЭКСТРА Папа может с/к в/у_Л</t>
        </is>
      </c>
      <c r="C107" s="31" t="inlineStr">
        <is>
          <t>КГ</t>
        </is>
      </c>
      <c r="D107" s="28" t="n">
        <v>1001062504117</v>
      </c>
      <c r="E107" s="24" t="n"/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40" t="n"/>
    </row>
    <row r="108" ht="16.5" customHeight="1" s="95">
      <c r="A108" s="97">
        <f>RIGHT(D108:D225,4)</f>
        <v/>
      </c>
      <c r="B108" s="27" t="inlineStr">
        <is>
          <t>ЭКСТРА Папа может с/к в/у 1/250 8шт.</t>
        </is>
      </c>
      <c r="C108" s="34" t="inlineStr">
        <is>
          <t>ШТ</t>
        </is>
      </c>
      <c r="D108" s="28" t="n">
        <v>1001062505483</v>
      </c>
      <c r="E108" s="24" t="n"/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40" t="n"/>
    </row>
    <row r="109" ht="16.5" customHeight="1" s="95" thickBot="1">
      <c r="A109" s="97">
        <f>RIGHT(D109:D226,4)</f>
        <v/>
      </c>
      <c r="B109" s="27" t="inlineStr">
        <is>
          <t>ЭКСТРА Папа может с/к с/н в/у 1/100_60с</t>
        </is>
      </c>
      <c r="C109" s="34" t="inlineStr">
        <is>
          <t>ШТ</t>
        </is>
      </c>
      <c r="D109" s="28" t="n">
        <v>1001202506453</v>
      </c>
      <c r="E109" s="24" t="n">
        <v>980</v>
      </c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40" t="n"/>
    </row>
    <row r="110" ht="16.5" customHeight="1" s="95" thickBot="1" thickTop="1">
      <c r="A110" s="97">
        <f>RIGHT(D110:D227,4)</f>
        <v/>
      </c>
      <c r="B110" s="75" t="inlineStr">
        <is>
          <t>Ветчины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5" thickTop="1">
      <c r="A111" s="97">
        <f>RIGHT(D111:D228,4)</f>
        <v/>
      </c>
      <c r="B111" s="29" t="inlineStr">
        <is>
          <t>ВЕТЧ.ЛЮБИТЕЛЬСКАЯ п/о</t>
        </is>
      </c>
      <c r="C111" s="33" t="inlineStr">
        <is>
          <t>КГ</t>
        </is>
      </c>
      <c r="D111" s="30" t="n">
        <v>1001092446756</v>
      </c>
      <c r="E111" s="24" t="n"/>
      <c r="F111" s="23" t="n">
        <v>1.525</v>
      </c>
      <c r="G111" s="23">
        <f>E111*1</f>
        <v/>
      </c>
      <c r="H111" s="14" t="n">
        <v>6.1</v>
      </c>
      <c r="I111" s="14" t="n">
        <v>60</v>
      </c>
      <c r="J111" s="40" t="n"/>
    </row>
    <row r="112" ht="16.5" customHeight="1" s="95">
      <c r="A112" s="97">
        <f>RIGHT(D112:D229,4)</f>
        <v/>
      </c>
      <c r="B112" s="29" t="inlineStr">
        <is>
          <t>ВЕТЧ.ЛЮБИТЕЛЬСКАЯ п/о 0.4кг</t>
        </is>
      </c>
      <c r="C112" s="38" t="inlineStr">
        <is>
          <t>ШТ</t>
        </is>
      </c>
      <c r="D112" s="81" t="n">
        <v>1001092444611</v>
      </c>
      <c r="E112" s="24" t="n"/>
      <c r="F112" s="23" t="n"/>
      <c r="G112" s="23">
        <f>E112*0.4</f>
        <v/>
      </c>
      <c r="H112" s="14" t="n"/>
      <c r="I112" s="14" t="n"/>
      <c r="J112" s="40" t="n"/>
    </row>
    <row r="113" ht="16.5" customHeight="1" s="95">
      <c r="A113" s="97">
        <f>RIGHT(D113:D230,4)</f>
        <v/>
      </c>
      <c r="B113" s="29" t="inlineStr">
        <is>
          <t>ВЕТЧ.КЛАССИЧЕСКАЯ СН п/о 0.8кг 4шт.</t>
        </is>
      </c>
      <c r="C113" s="38" t="inlineStr">
        <is>
          <t>ШТ</t>
        </is>
      </c>
      <c r="D113" s="81" t="n">
        <v>1001093956645</v>
      </c>
      <c r="E113" s="24" t="n"/>
      <c r="F113" s="23" t="n"/>
      <c r="G113" s="23">
        <f>E113*0.8</f>
        <v/>
      </c>
      <c r="H113" s="14" t="n"/>
      <c r="I113" s="14" t="n"/>
      <c r="J113" s="40" t="n"/>
    </row>
    <row r="114" ht="16.5" customHeight="1" s="95">
      <c r="A114" s="97">
        <f>RIGHT(D114:D231,4)</f>
        <v/>
      </c>
      <c r="B114" s="29" t="inlineStr">
        <is>
          <t xml:space="preserve">ВЕТЧ.МРАМОРНАЯ в/у_45с </t>
        </is>
      </c>
      <c r="C114" s="33" t="inlineStr">
        <is>
          <t>КГ</t>
        </is>
      </c>
      <c r="D114" s="81" t="n">
        <v>1001092436470</v>
      </c>
      <c r="E114" s="24" t="n">
        <v>20</v>
      </c>
      <c r="F114" s="23" t="n"/>
      <c r="G114" s="23">
        <f>E114*1</f>
        <v/>
      </c>
      <c r="H114" s="14" t="n"/>
      <c r="I114" s="14" t="n"/>
      <c r="J114" s="40" t="n"/>
    </row>
    <row r="115" ht="16.5" customHeight="1" s="95">
      <c r="A115" s="97">
        <f>RIGHT(D115:D231,4)</f>
        <v/>
      </c>
      <c r="B115" s="29" t="inlineStr">
        <is>
          <t>ВЕТЧ.ФИРМЕННАЯ С ИНДЕЙКОЙ п/о</t>
        </is>
      </c>
      <c r="C115" s="33" t="inlineStr">
        <is>
          <t>КГ</t>
        </is>
      </c>
      <c r="D115" s="81" t="n">
        <v>1001094966025</v>
      </c>
      <c r="E115" s="24" t="n"/>
      <c r="F115" s="23" t="n"/>
      <c r="G115" s="23">
        <f>E115*1</f>
        <v/>
      </c>
      <c r="H115" s="14" t="n"/>
      <c r="I115" s="14" t="n"/>
      <c r="J115" s="40" t="n"/>
    </row>
    <row r="116" ht="16.5" customHeight="1" s="95">
      <c r="A116" s="97">
        <f>RIGHT(D116:D232,4)</f>
        <v/>
      </c>
      <c r="B116" s="29" t="inlineStr">
        <is>
          <t>ВЕТЧ.НЕЖНАЯ Коровино п/о</t>
        </is>
      </c>
      <c r="C116" s="33" t="inlineStr">
        <is>
          <t>КГ</t>
        </is>
      </c>
      <c r="D116" s="81" t="n">
        <v>1001095716865</v>
      </c>
      <c r="E116" s="24" t="n"/>
      <c r="F116" s="23" t="n"/>
      <c r="G116" s="23">
        <f>E116*1</f>
        <v/>
      </c>
      <c r="H116" s="14" t="n"/>
      <c r="I116" s="14" t="n"/>
      <c r="J116" s="40" t="n"/>
    </row>
    <row r="117" ht="16.5" customHeight="1" s="95" thickBot="1">
      <c r="A117" s="97">
        <f>RIGHT(D117:D229,4)</f>
        <v/>
      </c>
      <c r="B117" s="27" t="inlineStr">
        <is>
          <t>ВЕТЧ.МЯСНАЯ Папа может п/о 0.4кг 8шт.</t>
        </is>
      </c>
      <c r="C117" s="38" t="inlineStr">
        <is>
          <t>ШТ</t>
        </is>
      </c>
      <c r="D117" s="52" t="n">
        <v>1001094053215</v>
      </c>
      <c r="E117" s="24" t="n">
        <v>80</v>
      </c>
      <c r="F117" s="23" t="n">
        <v>0.4</v>
      </c>
      <c r="G117" s="23">
        <f>E117*0.4</f>
        <v/>
      </c>
      <c r="H117" s="14" t="n">
        <v>3.2</v>
      </c>
      <c r="I117" s="14" t="n">
        <v>60</v>
      </c>
      <c r="J117" s="40" t="n"/>
    </row>
    <row r="118" ht="16.5" customHeight="1" s="95" thickBot="1" thickTop="1">
      <c r="A118" s="97">
        <f>RIGHT(D118:D232,4)</f>
        <v/>
      </c>
      <c r="B118" s="75" t="inlineStr">
        <is>
          <t>Копчености варенокопченые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Top="1">
      <c r="A119" s="97">
        <f>RIGHT(D119:D235,4)</f>
        <v/>
      </c>
      <c r="B119" s="48" t="inlineStr">
        <is>
          <t>СВИНИНА ПО-ДОМАШНЕМУ к/в мл/к в/у 0.3кг</t>
        </is>
      </c>
      <c r="C119" s="36" t="inlineStr">
        <is>
          <t>ШТ</t>
        </is>
      </c>
      <c r="D119" s="28" t="n">
        <v>1001084216206</v>
      </c>
      <c r="E119" s="24" t="n">
        <v>120</v>
      </c>
      <c r="F119" s="23" t="n">
        <v>0.3</v>
      </c>
      <c r="G119" s="23">
        <f>E119*0.3</f>
        <v/>
      </c>
      <c r="H119" s="14" t="n">
        <v>1.8</v>
      </c>
      <c r="I119" s="14" t="n">
        <v>30</v>
      </c>
      <c r="J119" s="40" t="n"/>
    </row>
    <row r="120" ht="16.5" customHeight="1" s="95">
      <c r="A120" s="97">
        <f>RIGHT(D120:D236,4)</f>
        <v/>
      </c>
      <c r="B120" s="48" t="inlineStr">
        <is>
          <t>БАЛЫК И ШЕЙКА с/в с/н мгс 1/90 10 шт</t>
        </is>
      </c>
      <c r="C120" s="36" t="inlineStr">
        <is>
          <t>ШТ</t>
        </is>
      </c>
      <c r="D120" s="28" t="n">
        <v>1001225406223</v>
      </c>
      <c r="E120" s="24" t="n"/>
      <c r="F120" s="23" t="n"/>
      <c r="G120" s="23">
        <f>E120*0.09</f>
        <v/>
      </c>
      <c r="H120" s="99" t="n"/>
      <c r="I120" s="99" t="n"/>
      <c r="J120" s="96" t="n"/>
    </row>
    <row r="121" ht="16.5" customHeight="1" s="95" thickBot="1">
      <c r="A121" s="97">
        <f>RIGHT(D121:D236,4)</f>
        <v/>
      </c>
      <c r="B121" s="48" t="inlineStr">
        <is>
          <t xml:space="preserve">БЕКОН с/к с/н в/у 1/180 10шт. </t>
        </is>
      </c>
      <c r="C121" s="36" t="inlineStr">
        <is>
          <t>ШТ</t>
        </is>
      </c>
      <c r="D121" s="28" t="n">
        <v>1001233296445</v>
      </c>
      <c r="E121" s="24" t="n">
        <v>120</v>
      </c>
      <c r="F121" s="23" t="n"/>
      <c r="G121" s="23">
        <f>E121*0.18</f>
        <v/>
      </c>
      <c r="H121" s="99" t="n"/>
      <c r="I121" s="99" t="n"/>
      <c r="J121" s="96" t="n"/>
    </row>
    <row r="122" ht="16.5" customHeight="1" s="95" thickBot="1" thickTop="1">
      <c r="A122" s="97">
        <f>RIGHT(D122:D237,4)</f>
        <v/>
      </c>
      <c r="B122" s="75" t="inlineStr">
        <is>
          <t>Паштеты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5" thickBot="1" thickTop="1">
      <c r="A123" s="97">
        <f>RIGHT(D123:D240,4)</f>
        <v/>
      </c>
      <c r="B123" s="75" t="inlineStr">
        <is>
          <t>Пельмени</t>
        </is>
      </c>
      <c r="C123" s="75" t="n"/>
      <c r="D123" s="75" t="n"/>
      <c r="E123" s="75" t="n"/>
      <c r="F123" s="74" t="n"/>
      <c r="G123" s="75" t="n"/>
      <c r="H123" s="75" t="n"/>
      <c r="I123" s="75" t="n"/>
      <c r="J123" s="76" t="n"/>
    </row>
    <row r="124" ht="16.5" customHeight="1" s="95" thickTop="1">
      <c r="A124" s="97">
        <f>RIGHT(D124:D241,4)</f>
        <v/>
      </c>
      <c r="B124" s="48" t="inlineStr">
        <is>
          <t>ОСТАН.ТРАДИЦ. пельм кор.0.5кг зам._120с</t>
        </is>
      </c>
      <c r="C124" s="34" t="inlineStr">
        <is>
          <t>ШТ</t>
        </is>
      </c>
      <c r="D124" s="28" t="n">
        <v>1002112606314</v>
      </c>
      <c r="E124" s="24" t="n"/>
      <c r="F124" s="23" t="n">
        <v>0.5</v>
      </c>
      <c r="G124" s="23">
        <f>E124*0.5</f>
        <v/>
      </c>
      <c r="H124" s="14" t="n">
        <v>8</v>
      </c>
      <c r="I124" s="73" t="n">
        <v>120</v>
      </c>
      <c r="J124" s="40" t="n"/>
    </row>
    <row r="125" ht="16.5" customHeight="1" s="95">
      <c r="A125" s="97">
        <f>RIGHT(D125:D242,4)</f>
        <v/>
      </c>
      <c r="B125" s="48" t="inlineStr">
        <is>
          <t xml:space="preserve">ПЕЛЬМ.С АДЖИКОЙ пл.0.45кг зам. </t>
        </is>
      </c>
      <c r="C125" s="34" t="inlineStr">
        <is>
          <t>ШТ</t>
        </is>
      </c>
      <c r="D125" s="28" t="n">
        <v>1002115036155</v>
      </c>
      <c r="E125" s="24" t="n"/>
      <c r="F125" s="23" t="n"/>
      <c r="G125" s="23">
        <f>E125*0.45</f>
        <v/>
      </c>
      <c r="H125" s="14" t="n"/>
      <c r="I125" s="73" t="n"/>
      <c r="J125" s="40" t="n"/>
    </row>
    <row r="126" ht="16.5" customHeight="1" s="95">
      <c r="A126" s="97">
        <f>RIGHT(D126:D243,4)</f>
        <v/>
      </c>
      <c r="B126" s="48" t="inlineStr">
        <is>
          <t xml:space="preserve">ПЕЛЬМ.С БЕЛ.ГРИБАМИ пл.0.45кг зам. </t>
        </is>
      </c>
      <c r="C126" s="34" t="inlineStr">
        <is>
          <t>ШТ</t>
        </is>
      </c>
      <c r="D126" s="28" t="n">
        <v>1002115056157</v>
      </c>
      <c r="E126" s="24" t="n"/>
      <c r="F126" s="23" t="n"/>
      <c r="G126" s="23">
        <f>E126*0.45</f>
        <v/>
      </c>
      <c r="H126" s="14" t="n"/>
      <c r="I126" s="73" t="n"/>
      <c r="J126" s="40" t="n"/>
    </row>
    <row r="127" ht="16.5" customHeight="1" s="95" thickBot="1">
      <c r="A127" s="97">
        <f>RIGHT(D127:D242,4)</f>
        <v/>
      </c>
      <c r="B127" s="48" t="inlineStr">
        <is>
          <t>ОСТАН.ТРАДИЦ.пельм пл.0.9кг зам._120с</t>
        </is>
      </c>
      <c r="C127" s="37" t="inlineStr">
        <is>
          <t>ШТ</t>
        </is>
      </c>
      <c r="D127" s="28" t="n">
        <v>1002112606313</v>
      </c>
      <c r="E127" s="24" t="n"/>
      <c r="F127" s="23" t="n">
        <v>0.9</v>
      </c>
      <c r="G127" s="23">
        <f>E127*0.9</f>
        <v/>
      </c>
      <c r="H127" s="14" t="n">
        <v>9</v>
      </c>
      <c r="I127" s="73" t="n">
        <v>120</v>
      </c>
      <c r="J127" s="40" t="n"/>
    </row>
    <row r="128" ht="16.5" customHeight="1" s="95" thickBot="1" thickTop="1">
      <c r="A128" s="97">
        <f>RIGHT(D128:D243,4)</f>
        <v/>
      </c>
      <c r="B128" s="75" t="inlineStr">
        <is>
          <t>Полуфабрикаты с картофелем</t>
        </is>
      </c>
      <c r="C128" s="75" t="n"/>
      <c r="D128" s="75" t="n"/>
      <c r="E128" s="75" t="n"/>
      <c r="F128" s="74" t="n"/>
      <c r="G128" s="75" t="n"/>
      <c r="H128" s="75" t="n"/>
      <c r="I128" s="75" t="n"/>
      <c r="J128" s="76" t="n"/>
    </row>
    <row r="129" ht="16.5" customHeight="1" s="95" thickBot="1" thickTop="1">
      <c r="A129" s="97">
        <f>RIGHT(D129:D244,4)</f>
        <v/>
      </c>
      <c r="B129" s="48" t="inlineStr">
        <is>
          <t>С КАРТОФЕЛЕМ вареники кор.0.5кг зам_120</t>
        </is>
      </c>
      <c r="C129" s="37" t="inlineStr">
        <is>
          <t>ШТ</t>
        </is>
      </c>
      <c r="D129" s="28" t="n">
        <v>1002151784945</v>
      </c>
      <c r="E129" s="24" t="n"/>
      <c r="F129" s="23" t="n">
        <v>0.5</v>
      </c>
      <c r="G129" s="23">
        <f>E129*0.5</f>
        <v/>
      </c>
      <c r="H129" s="14" t="n">
        <v>8</v>
      </c>
      <c r="I129" s="73" t="n">
        <v>120</v>
      </c>
      <c r="J129" s="40" t="n"/>
    </row>
    <row r="130" ht="16.5" customHeight="1" s="95" thickBot="1" thickTop="1">
      <c r="A130" s="97">
        <f>RIGHT(D130:D245,4)</f>
        <v/>
      </c>
      <c r="B130" s="75" t="inlineStr">
        <is>
          <t>Блины</t>
        </is>
      </c>
      <c r="C130" s="75" t="n"/>
      <c r="D130" s="75" t="n"/>
      <c r="E130" s="75" t="n"/>
      <c r="F130" s="74" t="n"/>
      <c r="G130" s="75" t="n"/>
      <c r="H130" s="75" t="n"/>
      <c r="I130" s="75" t="n"/>
      <c r="J130" s="76" t="n"/>
    </row>
    <row r="131" ht="16.5" customFormat="1" customHeight="1" s="91" thickBot="1" thickTop="1">
      <c r="A131" s="97">
        <f>RIGHT(D131:D246,4)</f>
        <v/>
      </c>
      <c r="B131" s="92" t="inlineStr">
        <is>
          <t>С КУРИЦЕЙ И ГРИБАМИ 1/420 10шт.зам.</t>
        </is>
      </c>
      <c r="C131" s="93" t="inlineStr">
        <is>
          <t>ШТ</t>
        </is>
      </c>
      <c r="D131" s="86" t="n">
        <v>1002133974956</v>
      </c>
      <c r="E131" s="87" t="n"/>
      <c r="F131" s="88" t="n">
        <v>0.42</v>
      </c>
      <c r="G131" s="88">
        <f>E131*0.42</f>
        <v/>
      </c>
      <c r="H131" s="89" t="n">
        <v>4.2</v>
      </c>
      <c r="I131" s="94" t="n">
        <v>120</v>
      </c>
      <c r="J131" s="89" t="n"/>
      <c r="K131" s="90" t="n"/>
    </row>
    <row r="132" ht="16.5" customHeight="1" s="95" thickTop="1">
      <c r="A132" s="97">
        <f>RIGHT(D132:D247,4)</f>
        <v/>
      </c>
      <c r="B132" s="48" t="inlineStr">
        <is>
          <t>БЛИНЧ.С МЯСОМ пл.1/420 10шт.зам.</t>
        </is>
      </c>
      <c r="C132" s="34" t="inlineStr">
        <is>
          <t>ШТ</t>
        </is>
      </c>
      <c r="D132" s="28" t="n">
        <v>1002131151762</v>
      </c>
      <c r="E132" s="24" t="n"/>
      <c r="F132" s="23" t="n">
        <v>0.42</v>
      </c>
      <c r="G132" s="23">
        <f>E132*0.42</f>
        <v/>
      </c>
      <c r="H132" s="14" t="n">
        <v>4.2</v>
      </c>
      <c r="I132" s="73" t="n">
        <v>120</v>
      </c>
      <c r="J132" s="40" t="n"/>
    </row>
    <row r="133" ht="16.5" customHeight="1" s="95" thickBot="1">
      <c r="A133" s="97">
        <f>RIGHT(D133:D248,4)</f>
        <v/>
      </c>
      <c r="B133" s="48" t="inlineStr">
        <is>
          <t>БЛИНЧ. С ТВОРОГОМ 1/420 12шт.зам.</t>
        </is>
      </c>
      <c r="C133" s="37" t="inlineStr">
        <is>
          <t>ШТ</t>
        </is>
      </c>
      <c r="D133" s="28" t="n">
        <v>1002131181764</v>
      </c>
      <c r="E133" s="24" t="n"/>
      <c r="F133" s="23" t="n">
        <v>0.42</v>
      </c>
      <c r="G133" s="23">
        <f>E133*0.42</f>
        <v/>
      </c>
      <c r="H133" s="14" t="n">
        <v>4.2</v>
      </c>
      <c r="I133" s="73" t="n">
        <v>120</v>
      </c>
      <c r="J133" s="40" t="n"/>
    </row>
    <row r="134" ht="16.5" customHeight="1" s="95" thickBot="1" thickTop="1">
      <c r="A134" s="97">
        <f>RIGHT(D134:D249,4)</f>
        <v/>
      </c>
      <c r="B134" s="75" t="inlineStr">
        <is>
          <t>Консервы мясные</t>
        </is>
      </c>
      <c r="C134" s="75" t="n"/>
      <c r="D134" s="75" t="n"/>
      <c r="E134" s="75" t="n"/>
      <c r="F134" s="74" t="n"/>
      <c r="G134" s="75" t="n"/>
      <c r="H134" s="75" t="n"/>
      <c r="I134" s="75" t="n"/>
      <c r="J134" s="76" t="n"/>
    </row>
    <row r="135" ht="16.5" customHeight="1" s="95" thickBot="1" thickTop="1">
      <c r="A135" s="97">
        <f>RIGHT(D135:D250,4)</f>
        <v/>
      </c>
      <c r="B135" s="75" t="inlineStr">
        <is>
          <t>Мясокостные замороженные</t>
        </is>
      </c>
      <c r="C135" s="75" t="n"/>
      <c r="D135" s="75" t="n"/>
      <c r="E135" s="75" t="n"/>
      <c r="F135" s="74" t="n"/>
      <c r="G135" s="75" t="n"/>
      <c r="H135" s="75" t="n"/>
      <c r="I135" s="75" t="n"/>
      <c r="J135" s="76" t="n"/>
    </row>
    <row r="136" ht="16.5" customHeight="1" s="95" thickBot="1" thickTop="1">
      <c r="A136" s="97">
        <f>RIGHT(D136:D251,4)</f>
        <v/>
      </c>
      <c r="B136" s="48" t="inlineStr">
        <is>
          <t xml:space="preserve"> РАГУ СВИНОЕ 1кг 8шт.зам_120с </t>
        </is>
      </c>
      <c r="C136" s="37" t="inlineStr">
        <is>
          <t>ШТ</t>
        </is>
      </c>
      <c r="D136" s="69" t="inlineStr">
        <is>
          <t>1002162156004</t>
        </is>
      </c>
      <c r="E136" s="24" t="n"/>
      <c r="F136" s="23" t="n">
        <v>1</v>
      </c>
      <c r="G136" s="23">
        <f>E136*1</f>
        <v/>
      </c>
      <c r="H136" s="14" t="n">
        <v>8</v>
      </c>
      <c r="I136" s="73" t="n">
        <v>120</v>
      </c>
      <c r="J136" s="40" t="n"/>
    </row>
    <row r="137" ht="15.75" customHeight="1" s="95" thickTop="1">
      <c r="A137" s="97">
        <f>RIGHT(D137:D252,4)</f>
        <v/>
      </c>
      <c r="B137" s="48" t="inlineStr">
        <is>
          <t>ШАШЛЫК ИЗ СВИНИНЫ зам.</t>
        </is>
      </c>
      <c r="C137" s="31" t="inlineStr">
        <is>
          <t>КГ</t>
        </is>
      </c>
      <c r="D137" s="69" t="inlineStr">
        <is>
          <t>1002162215417</t>
        </is>
      </c>
      <c r="E137" s="24" t="n"/>
      <c r="F137" s="23" t="n">
        <v>2</v>
      </c>
      <c r="G137" s="23">
        <f>E137*1</f>
        <v/>
      </c>
      <c r="H137" s="14" t="n">
        <v>6</v>
      </c>
      <c r="I137" s="73" t="n">
        <v>90</v>
      </c>
      <c r="J137" s="40" t="n"/>
    </row>
    <row r="138" ht="15.75" customHeight="1" s="95" thickBot="1">
      <c r="A138" s="97">
        <f>RIGHT(D138:D253,4)</f>
        <v/>
      </c>
      <c r="B138" s="48" t="inlineStr">
        <is>
          <t>РЕБРЫШКИ ОБЫКНОВЕННЫЕ 1кг 12шт.зам.</t>
        </is>
      </c>
      <c r="C138" s="37" t="inlineStr">
        <is>
          <t>ШТ</t>
        </is>
      </c>
      <c r="D138" s="70" t="inlineStr">
        <is>
          <t>1002162166019</t>
        </is>
      </c>
      <c r="E138" s="24" t="n"/>
      <c r="F138" s="23" t="n">
        <v>1</v>
      </c>
      <c r="G138" s="23">
        <f>E138*1</f>
        <v/>
      </c>
      <c r="H138" s="14" t="n">
        <v>12</v>
      </c>
      <c r="I138" s="73" t="n">
        <v>120</v>
      </c>
      <c r="J138" s="40" t="n"/>
    </row>
    <row r="139" ht="16.5" customHeight="1" s="95" thickBot="1" thickTop="1">
      <c r="A139" s="78" t="n"/>
      <c r="B139" s="78" t="inlineStr">
        <is>
          <t>ВСЕГО:</t>
        </is>
      </c>
      <c r="C139" s="16" t="n"/>
      <c r="D139" s="49" t="n"/>
      <c r="E139" s="17">
        <f>SUM(E5:E138)</f>
        <v/>
      </c>
      <c r="F139" s="17">
        <f>SUM(F10:F138)</f>
        <v/>
      </c>
      <c r="G139" s="17">
        <f>SUM(G11:G138)</f>
        <v/>
      </c>
      <c r="H139" s="17">
        <f>SUM(H10:H135)</f>
        <v/>
      </c>
      <c r="I139" s="17" t="n"/>
      <c r="J139" s="17" t="n"/>
    </row>
    <row r="140" ht="15.75" customHeight="1" s="95" thickTop="1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  <row r="1660">
      <c r="B1660" s="54" t="n"/>
      <c r="C1660" s="18" t="n"/>
      <c r="D1660" s="53" t="n"/>
      <c r="F1660" s="19" t="n"/>
      <c r="G1660" s="19" t="n"/>
      <c r="H1660" s="20" t="n"/>
      <c r="I1660" s="20" t="n"/>
      <c r="J1660" s="21" t="n"/>
    </row>
    <row r="1661">
      <c r="B1661" s="54" t="n"/>
      <c r="C1661" s="18" t="n"/>
      <c r="D1661" s="53" t="n"/>
      <c r="F1661" s="19" t="n"/>
      <c r="G1661" s="19" t="n"/>
      <c r="H1661" s="20" t="n"/>
      <c r="I1661" s="20" t="n"/>
      <c r="J1661" s="21" t="n"/>
    </row>
    <row r="1662">
      <c r="B1662" s="54" t="n"/>
      <c r="C1662" s="18" t="n"/>
      <c r="D1662" s="53" t="n"/>
      <c r="F1662" s="19" t="n"/>
      <c r="G1662" s="19" t="n"/>
      <c r="H1662" s="20" t="n"/>
      <c r="I1662" s="20" t="n"/>
      <c r="J1662" s="21" t="n"/>
    </row>
    <row r="1663">
      <c r="B1663" s="54" t="n"/>
      <c r="C1663" s="18" t="n"/>
      <c r="D1663" s="53" t="n"/>
      <c r="F1663" s="19" t="n"/>
      <c r="G1663" s="19" t="n"/>
      <c r="H1663" s="20" t="n"/>
      <c r="I1663" s="20" t="n"/>
      <c r="J1663" s="21" t="n"/>
    </row>
  </sheetData>
  <autoFilter ref="A9:J139"/>
  <mergeCells count="2">
    <mergeCell ref="E1:J1"/>
    <mergeCell ref="G3:J3"/>
  </mergeCells>
  <dataValidations disablePrompts="1" count="2">
    <dataValidation sqref="B132" showDropDown="0" showInputMessage="1" showErrorMessage="1" allowBlank="0" type="textLength" operator="lessThanOrEqual">
      <formula1>40</formula1>
    </dataValidation>
    <dataValidation sqref="D136:D13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2024-06-27T12:44:12Z</dcterms:modified>
  <cp:lastModifiedBy>Uaer4</cp:lastModifiedBy>
  <cp:lastPrinted>2023-11-08T08:22:20Z</cp:lastPrinted>
</cp:coreProperties>
</file>