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7,06,24 Ост СЫР филиалы\"/>
    </mc:Choice>
  </mc:AlternateContent>
  <xr:revisionPtr revIDLastSave="0" documentId="13_ncr:1_{53973325-7EF3-4C36-950B-B4A73FFC394B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7" i="1" l="1"/>
  <c r="AB11" i="1"/>
  <c r="AB19" i="1"/>
  <c r="AB27" i="1"/>
  <c r="AB32" i="1"/>
  <c r="O32" i="1"/>
  <c r="T32" i="1" s="1"/>
  <c r="K32" i="1"/>
  <c r="AB29" i="1"/>
  <c r="O29" i="1"/>
  <c r="T29" i="1" s="1"/>
  <c r="K29" i="1"/>
  <c r="AB37" i="1"/>
  <c r="AB40" i="1"/>
  <c r="O43" i="1"/>
  <c r="T43" i="1" s="1"/>
  <c r="O42" i="1"/>
  <c r="T42" i="1" s="1"/>
  <c r="O7" i="1"/>
  <c r="T7" i="1" s="1"/>
  <c r="O8" i="1"/>
  <c r="O9" i="1"/>
  <c r="S9" i="1" s="1"/>
  <c r="O10" i="1"/>
  <c r="O11" i="1"/>
  <c r="T11" i="1" s="1"/>
  <c r="O12" i="1"/>
  <c r="O13" i="1"/>
  <c r="S13" i="1" s="1"/>
  <c r="O14" i="1"/>
  <c r="O15" i="1"/>
  <c r="T15" i="1" s="1"/>
  <c r="O16" i="1"/>
  <c r="O17" i="1"/>
  <c r="P17" i="1" s="1"/>
  <c r="S17" i="1" s="1"/>
  <c r="O18" i="1"/>
  <c r="O19" i="1"/>
  <c r="T19" i="1" s="1"/>
  <c r="O20" i="1"/>
  <c r="O21" i="1"/>
  <c r="P21" i="1" s="1"/>
  <c r="S21" i="1" s="1"/>
  <c r="O22" i="1"/>
  <c r="O23" i="1"/>
  <c r="T23" i="1" s="1"/>
  <c r="O24" i="1"/>
  <c r="O25" i="1"/>
  <c r="S25" i="1" s="1"/>
  <c r="O26" i="1"/>
  <c r="O27" i="1"/>
  <c r="T27" i="1" s="1"/>
  <c r="O28" i="1"/>
  <c r="O30" i="1"/>
  <c r="O31" i="1"/>
  <c r="O33" i="1"/>
  <c r="T33" i="1" s="1"/>
  <c r="O34" i="1"/>
  <c r="O35" i="1"/>
  <c r="S35" i="1" s="1"/>
  <c r="O36" i="1"/>
  <c r="O37" i="1"/>
  <c r="S37" i="1" s="1"/>
  <c r="O38" i="1"/>
  <c r="O39" i="1"/>
  <c r="T39" i="1" s="1"/>
  <c r="O40" i="1"/>
  <c r="K43" i="1"/>
  <c r="K42" i="1"/>
  <c r="O6" i="1"/>
  <c r="K40" i="1"/>
  <c r="K39" i="1"/>
  <c r="K38" i="1"/>
  <c r="K37" i="1"/>
  <c r="K36" i="1"/>
  <c r="K35" i="1"/>
  <c r="K34" i="1"/>
  <c r="K33" i="1"/>
  <c r="K31" i="1"/>
  <c r="K30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T9" i="1" l="1"/>
  <c r="S42" i="1"/>
  <c r="P15" i="1"/>
  <c r="AB15" i="1" s="1"/>
  <c r="S43" i="1"/>
  <c r="T35" i="1"/>
  <c r="P23" i="1"/>
  <c r="AB23" i="1" s="1"/>
  <c r="S29" i="1"/>
  <c r="T25" i="1"/>
  <c r="T21" i="1"/>
  <c r="T17" i="1"/>
  <c r="T13" i="1"/>
  <c r="P39" i="1"/>
  <c r="S39" i="1" s="1"/>
  <c r="T37" i="1"/>
  <c r="S27" i="1"/>
  <c r="S19" i="1"/>
  <c r="S15" i="1"/>
  <c r="S11" i="1"/>
  <c r="S7" i="1"/>
  <c r="P33" i="1"/>
  <c r="AB6" i="1"/>
  <c r="S6" i="1"/>
  <c r="AB30" i="1"/>
  <c r="S30" i="1"/>
  <c r="S40" i="1"/>
  <c r="T40" i="1"/>
  <c r="T38" i="1"/>
  <c r="T36" i="1"/>
  <c r="T34" i="1"/>
  <c r="T31" i="1"/>
  <c r="T28" i="1"/>
  <c r="P28" i="1"/>
  <c r="P26" i="1"/>
  <c r="T26" i="1"/>
  <c r="P24" i="1"/>
  <c r="P5" i="1" s="1"/>
  <c r="T24" i="1"/>
  <c r="T22" i="1"/>
  <c r="T20" i="1"/>
  <c r="T18" i="1"/>
  <c r="T16" i="1"/>
  <c r="P14" i="1"/>
  <c r="T14" i="1"/>
  <c r="T12" i="1"/>
  <c r="T10" i="1"/>
  <c r="T8" i="1"/>
  <c r="S32" i="1"/>
  <c r="AB35" i="1"/>
  <c r="AB25" i="1"/>
  <c r="AB21" i="1"/>
  <c r="AB17" i="1"/>
  <c r="AB13" i="1"/>
  <c r="AB9" i="1"/>
  <c r="T6" i="1"/>
  <c r="T30" i="1"/>
  <c r="O5" i="1"/>
  <c r="K5" i="1"/>
  <c r="S23" i="1" l="1"/>
  <c r="AB39" i="1"/>
  <c r="AB33" i="1"/>
  <c r="S33" i="1"/>
  <c r="S28" i="1"/>
  <c r="AB28" i="1"/>
  <c r="S8" i="1"/>
  <c r="AB8" i="1"/>
  <c r="S10" i="1"/>
  <c r="AB10" i="1"/>
  <c r="S12" i="1"/>
  <c r="AB12" i="1"/>
  <c r="S14" i="1"/>
  <c r="AB14" i="1"/>
  <c r="S16" i="1"/>
  <c r="AB16" i="1"/>
  <c r="S18" i="1"/>
  <c r="AB18" i="1"/>
  <c r="S20" i="1"/>
  <c r="AB20" i="1"/>
  <c r="S22" i="1"/>
  <c r="AB22" i="1"/>
  <c r="S24" i="1"/>
  <c r="AB24" i="1"/>
  <c r="S26" i="1"/>
  <c r="AB26" i="1"/>
  <c r="S31" i="1"/>
  <c r="AB31" i="1"/>
  <c r="S34" i="1"/>
  <c r="AB34" i="1"/>
  <c r="S36" i="1"/>
  <c r="AB36" i="1"/>
  <c r="S38" i="1"/>
  <c r="AB38" i="1"/>
  <c r="AB5" i="1" l="1"/>
</calcChain>
</file>

<file path=xl/sharedStrings.xml><?xml version="1.0" encoding="utf-8"?>
<sst xmlns="http://schemas.openxmlformats.org/spreadsheetml/2006/main" count="130" uniqueCount="80">
  <si>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</si>
  <si>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</si>
  <si>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</si>
  <si>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</si>
  <si>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</si>
  <si>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</si>
  <si>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</si>
  <si>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</si>
  <si>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</si>
  <si>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</si>
  <si>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</si>
  <si>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</si>
  <si>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</si>
  <si>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</si>
  <si>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</si>
  <si>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</si>
  <si>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</si>
  <si>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</si>
  <si>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</si>
  <si>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</si>
  <si>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</si>
  <si>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</si>
  <si>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17,06,</t>
  </si>
  <si>
    <t>10,06,</t>
  </si>
  <si>
    <t>03,06,</t>
  </si>
  <si>
    <t>27,05,</t>
  </si>
  <si>
    <t>20,05,</t>
  </si>
  <si>
    <t>13,05,</t>
  </si>
  <si>
    <t>06,05,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</si>
  <si>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</si>
  <si>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</si>
  <si>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</si>
  <si>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</si>
  <si>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72,5% 180 гр. Фольга   УВА  ОСТАНКИНО</t>
  </si>
  <si>
    <t>нет в наличии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</si>
  <si>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</si>
  <si>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</si>
  <si>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новинка / необходимо увеличить продажи</t>
  </si>
  <si>
    <t>Плавленый продукт с Сыром колбасный копченый 40% СТМ "Коровино" 400гр  Останкино</t>
  </si>
  <si>
    <t>Сыр "Пармезан" (срок созревания 3 месяцев) м.д.ж. в с.в. 40% брус ОСТАНКИНО</t>
  </si>
  <si>
    <t>кг</t>
  </si>
  <si>
    <t>Сыр "Пармезан" 40% кусок 180 гр  ОСТАНКИНО</t>
  </si>
  <si>
    <t>необходимо увеличить продажи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</si>
  <si>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</si>
  <si>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</si>
  <si>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</si>
  <si>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</si>
  <si>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</si>
  <si>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</si>
  <si>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</si>
  <si>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дубль</t>
  </si>
  <si>
    <t>Сыр Папа Может Гауда  45% вес     Останкино</t>
  </si>
  <si>
    <t>Сыр Папа Может Министерский 45% 200г  Останкино</t>
  </si>
  <si>
    <t>ротация на 0,18 (150 дн.)</t>
  </si>
  <si>
    <t>Сыр Папа Может Папин Завтрак 50% 200г  Останкино</t>
  </si>
  <si>
    <t>Сыр Папа Может Сливочный со вкусом.топл.молока 50% вес (=3,5кг)  Останкино</t>
  </si>
  <si>
    <t>Сыр Папа Может Тильзитер   45% вес      Останкино</t>
  </si>
  <si>
    <t>ротация</t>
  </si>
  <si>
    <t>Сыр Папа Может Эдам 45% вес (=3,5кг)  Останкино</t>
  </si>
  <si>
    <t>Сыр Скаморца свежий 100 гр.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</si>
  <si>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</si>
  <si>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</si>
  <si>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</si>
  <si>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мин заказ 650кг</t>
  </si>
  <si>
    <t>Сыр полутвердый "Российский" с массовой долей жира 50%  Останкино</t>
  </si>
  <si>
    <t>Сыр полутвердый "Сметанковый", с масс долей жира в пересчете на сухое вещес50%, брус  Останкино</t>
  </si>
  <si>
    <t>новинки / мин заказ 650кг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</si>
  <si>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</si>
  <si>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</si>
  <si>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</si>
  <si>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</si>
  <si>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</si>
  <si>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</si>
  <si>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</si>
  <si>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</si>
  <si>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</si>
  <si>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r>
      <t xml:space="preserve">новинка / </t>
    </r>
    <r>
      <rPr>
        <b/>
        <sz val="10"/>
        <color rgb="FFFF0000"/>
        <rFont val="Arial"/>
        <family val="2"/>
        <charset val="204"/>
      </rPr>
      <t>необходимо увеличить продажи</t>
    </r>
  </si>
  <si>
    <t>необходимо увеличить продажи / ротация на (5039845    Сыр "Пармезан" с массовой долей жира в сухом веществе 40 %,
срок созревания 3 месяца) / необходимо увеличить продажи</t>
  </si>
  <si>
    <t>заказ</t>
  </si>
  <si>
    <t>23,06,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</si>
</sst>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0" borderId="4" xfId="1" applyNumberFormat="1" applyBorder="1"/>
    <xf numFmtId="164" fontId="1" fillId="0" borderId="5" xfId="1" applyNumberFormat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0" borderId="3" xfId="1" applyNumberFormat="1" applyBorder="1"/>
    <xf numFmtId="164" fontId="1" fillId="5" borderId="1" xfId="1" applyNumberFormat="1" applyFill="1"/>
    <xf numFmtId="164" fontId="4" fillId="5" borderId="1" xfId="1" applyNumberFormat="1" applyFont="1" applyFill="1"/>
    <xf numFmtId="164" fontId="5" fillId="5" borderId="1" xfId="1" applyNumberFormat="1" applyFont="1" applyFill="1"/>
    <xf numFmtId="164" fontId="5" fillId="5" borderId="1" xfId="1" applyNumberFormat="1" applyFont="1" applyFill="1" applyAlignment="1">
      <alignment wrapText="1"/>
    </xf>
    <xf numFmtId="164" fontId="5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7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E11" sqref="AE11"/>
    </sheetView>
  </sheetViews>
  <sheetFormatPr defaultRowHeight="15" x14ac:dyDescent="0.25"/>
  <cols>
    <col min="1" max="1" width="60" customWidth="1"/>
    <col min="2" max="2" width="3.5703125" customWidth="1"/>
    <col min="3" max="6" width="5.85546875" customWidth="1"/>
    <col min="7" max="7" width="5.28515625" style="8" customWidth="1"/>
    <col min="8" max="8" width="5.28515625" customWidth="1"/>
    <col min="9" max="9" width="10.5703125" customWidth="1"/>
    <col min="10" max="11" width="5.85546875" customWidth="1"/>
    <col min="12" max="13" width="0.7109375" customWidth="1"/>
    <col min="14" max="17" width="5.85546875" customWidth="1"/>
    <col min="18" max="18" width="22" customWidth="1"/>
    <col min="19" max="20" width="5.140625" customWidth="1"/>
    <col min="21" max="26" width="6.140625" customWidth="1"/>
    <col min="27" max="27" width="41.2851562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78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22</v>
      </c>
      <c r="P4" s="1" t="s">
        <v>79</v>
      </c>
      <c r="Q4" s="1"/>
      <c r="R4" s="1"/>
      <c r="S4" s="1"/>
      <c r="T4" s="1"/>
      <c r="U4" s="1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SUM(E6:E497)</f>
        <v>1609.9649999999999</v>
      </c>
      <c r="F5" s="4">
        <f>SUM(F6:F497)</f>
        <v>5557.116</v>
      </c>
      <c r="G5" s="6"/>
      <c r="H5" s="1"/>
      <c r="I5" s="1"/>
      <c r="J5" s="4">
        <f t="shared" ref="J5:Q5" si="0">SUM(J6:J497)</f>
        <v>1581.46</v>
      </c>
      <c r="K5" s="4">
        <f t="shared" si="0"/>
        <v>28.504999999999981</v>
      </c>
      <c r="L5" s="4">
        <f t="shared" si="0"/>
        <v>0</v>
      </c>
      <c r="M5" s="4">
        <f t="shared" si="0"/>
        <v>0</v>
      </c>
      <c r="N5" s="4">
        <f t="shared" si="0"/>
        <v>1403.3690000000001</v>
      </c>
      <c r="O5" s="4">
        <f t="shared" si="0"/>
        <v>321.99299999999999</v>
      </c>
      <c r="P5" s="4">
        <f t="shared" si="0"/>
        <v>886.6429999999998</v>
      </c>
      <c r="Q5" s="4">
        <f t="shared" si="0"/>
        <v>1400</v>
      </c>
      <c r="R5" s="1"/>
      <c r="S5" s="1"/>
      <c r="T5" s="1"/>
      <c r="U5" s="4">
        <f t="shared" ref="U5:Z5" si="1">SUM(U6:U497)</f>
        <v>375.41480000000001</v>
      </c>
      <c r="V5" s="4">
        <f t="shared" si="1"/>
        <v>397.14160000000004</v>
      </c>
      <c r="W5" s="4">
        <f t="shared" si="1"/>
        <v>431.5582</v>
      </c>
      <c r="X5" s="4">
        <f t="shared" si="1"/>
        <v>451.90139999999997</v>
      </c>
      <c r="Y5" s="4">
        <f t="shared" si="1"/>
        <v>314.07839999999999</v>
      </c>
      <c r="Z5" s="4">
        <f t="shared" si="1"/>
        <v>432.66000000000008</v>
      </c>
      <c r="AA5" s="1"/>
      <c r="AB5" s="4">
        <f>SUM(AB6:AB497)</f>
        <v>643.94299999999976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29</v>
      </c>
      <c r="B6" s="1" t="s">
        <v>30</v>
      </c>
      <c r="C6" s="1">
        <v>16</v>
      </c>
      <c r="D6" s="1">
        <v>128</v>
      </c>
      <c r="E6" s="1">
        <v>4</v>
      </c>
      <c r="F6" s="1">
        <v>140</v>
      </c>
      <c r="G6" s="6">
        <v>0.14000000000000001</v>
      </c>
      <c r="H6" s="1">
        <v>180</v>
      </c>
      <c r="I6" s="1">
        <v>9988421</v>
      </c>
      <c r="J6" s="1">
        <v>4</v>
      </c>
      <c r="K6" s="1">
        <f t="shared" ref="K6:K40" si="2">E6-J6</f>
        <v>0</v>
      </c>
      <c r="L6" s="1"/>
      <c r="M6" s="1"/>
      <c r="N6" s="1"/>
      <c r="O6" s="1">
        <f>E6/5</f>
        <v>0.8</v>
      </c>
      <c r="P6" s="5"/>
      <c r="Q6" s="5"/>
      <c r="R6" s="1"/>
      <c r="S6" s="1">
        <f>(F6+N6+P6)/O6</f>
        <v>175</v>
      </c>
      <c r="T6" s="1">
        <f>(F6+N6)/O6</f>
        <v>175</v>
      </c>
      <c r="U6" s="1">
        <v>3.8</v>
      </c>
      <c r="V6" s="1">
        <v>7.4</v>
      </c>
      <c r="W6" s="1">
        <v>3.8</v>
      </c>
      <c r="X6" s="1">
        <v>0.2</v>
      </c>
      <c r="Y6" s="1">
        <v>3.6</v>
      </c>
      <c r="Z6" s="1">
        <v>0</v>
      </c>
      <c r="AA6" s="18" t="s">
        <v>42</v>
      </c>
      <c r="AB6" s="1">
        <f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31</v>
      </c>
      <c r="B7" s="1" t="s">
        <v>30</v>
      </c>
      <c r="C7" s="1">
        <v>57</v>
      </c>
      <c r="D7" s="1"/>
      <c r="E7" s="1">
        <v>8</v>
      </c>
      <c r="F7" s="1">
        <v>49</v>
      </c>
      <c r="G7" s="6">
        <v>0.18</v>
      </c>
      <c r="H7" s="1">
        <v>270</v>
      </c>
      <c r="I7" s="1">
        <v>9988438</v>
      </c>
      <c r="J7" s="1">
        <v>8</v>
      </c>
      <c r="K7" s="1">
        <f t="shared" si="2"/>
        <v>0</v>
      </c>
      <c r="L7" s="1"/>
      <c r="M7" s="1"/>
      <c r="N7" s="1">
        <v>43</v>
      </c>
      <c r="O7" s="1">
        <f t="shared" ref="O7:O43" si="3">E7/5</f>
        <v>1.6</v>
      </c>
      <c r="P7" s="5"/>
      <c r="Q7" s="5"/>
      <c r="R7" s="1"/>
      <c r="S7" s="1">
        <f t="shared" ref="S7:S40" si="4">(F7+N7+P7)/O7</f>
        <v>57.5</v>
      </c>
      <c r="T7" s="1">
        <f t="shared" ref="T7:T40" si="5">(F7+N7)/O7</f>
        <v>57.5</v>
      </c>
      <c r="U7" s="1">
        <v>5</v>
      </c>
      <c r="V7" s="1">
        <v>1.8</v>
      </c>
      <c r="W7" s="1">
        <v>2.4</v>
      </c>
      <c r="X7" s="1">
        <v>4.2</v>
      </c>
      <c r="Y7" s="1">
        <v>0.8</v>
      </c>
      <c r="Z7" s="1">
        <v>3.2</v>
      </c>
      <c r="AA7" s="17" t="s">
        <v>42</v>
      </c>
      <c r="AB7" s="1">
        <f t="shared" ref="AB7:AB40" si="6">P7*G7</f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32</v>
      </c>
      <c r="B8" s="1" t="s">
        <v>30</v>
      </c>
      <c r="C8" s="1"/>
      <c r="D8" s="1">
        <v>65</v>
      </c>
      <c r="E8" s="1">
        <v>1</v>
      </c>
      <c r="F8" s="1">
        <v>64</v>
      </c>
      <c r="G8" s="6">
        <v>0.18</v>
      </c>
      <c r="H8" s="1">
        <v>270</v>
      </c>
      <c r="I8" s="1">
        <v>9988445</v>
      </c>
      <c r="J8" s="1"/>
      <c r="K8" s="1">
        <f t="shared" si="2"/>
        <v>1</v>
      </c>
      <c r="L8" s="1"/>
      <c r="M8" s="1"/>
      <c r="N8" s="1">
        <v>10</v>
      </c>
      <c r="O8" s="1">
        <f t="shared" si="3"/>
        <v>0.2</v>
      </c>
      <c r="P8" s="5"/>
      <c r="Q8" s="5"/>
      <c r="R8" s="1"/>
      <c r="S8" s="1">
        <f t="shared" si="4"/>
        <v>370</v>
      </c>
      <c r="T8" s="1">
        <f t="shared" si="5"/>
        <v>370</v>
      </c>
      <c r="U8" s="1">
        <v>3.8</v>
      </c>
      <c r="V8" s="1">
        <v>4</v>
      </c>
      <c r="W8" s="1">
        <v>1.6</v>
      </c>
      <c r="X8" s="1">
        <v>0</v>
      </c>
      <c r="Y8" s="1">
        <v>0</v>
      </c>
      <c r="Z8" s="1">
        <v>0</v>
      </c>
      <c r="AA8" s="1"/>
      <c r="AB8" s="1">
        <f t="shared" si="6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36</v>
      </c>
      <c r="B9" s="1" t="s">
        <v>30</v>
      </c>
      <c r="C9" s="1">
        <v>249</v>
      </c>
      <c r="D9" s="1"/>
      <c r="E9" s="1">
        <v>25</v>
      </c>
      <c r="F9" s="1">
        <v>224</v>
      </c>
      <c r="G9" s="6">
        <v>0.4</v>
      </c>
      <c r="H9" s="1">
        <v>270</v>
      </c>
      <c r="I9" s="1">
        <v>9988452</v>
      </c>
      <c r="J9" s="1">
        <v>22</v>
      </c>
      <c r="K9" s="1">
        <f t="shared" si="2"/>
        <v>3</v>
      </c>
      <c r="L9" s="1"/>
      <c r="M9" s="1"/>
      <c r="N9" s="1"/>
      <c r="O9" s="1">
        <f t="shared" si="3"/>
        <v>5</v>
      </c>
      <c r="P9" s="5"/>
      <c r="Q9" s="5"/>
      <c r="R9" s="1"/>
      <c r="S9" s="1">
        <f t="shared" si="4"/>
        <v>44.8</v>
      </c>
      <c r="T9" s="1">
        <f t="shared" si="5"/>
        <v>44.8</v>
      </c>
      <c r="U9" s="1">
        <v>3.2</v>
      </c>
      <c r="V9" s="1">
        <v>1.4</v>
      </c>
      <c r="W9" s="1">
        <v>1.8</v>
      </c>
      <c r="X9" s="1">
        <v>4.8</v>
      </c>
      <c r="Y9" s="1">
        <v>1.4</v>
      </c>
      <c r="Z9" s="1">
        <v>0</v>
      </c>
      <c r="AA9" s="17" t="s">
        <v>37</v>
      </c>
      <c r="AB9" s="1">
        <f t="shared" si="6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38</v>
      </c>
      <c r="B10" s="1" t="s">
        <v>30</v>
      </c>
      <c r="C10" s="1">
        <v>221</v>
      </c>
      <c r="D10" s="1"/>
      <c r="E10" s="1"/>
      <c r="F10" s="1">
        <v>221</v>
      </c>
      <c r="G10" s="6">
        <v>0.4</v>
      </c>
      <c r="H10" s="1">
        <v>270</v>
      </c>
      <c r="I10" s="1">
        <v>9988476</v>
      </c>
      <c r="J10" s="1"/>
      <c r="K10" s="1">
        <f t="shared" si="2"/>
        <v>0</v>
      </c>
      <c r="L10" s="1"/>
      <c r="M10" s="1"/>
      <c r="N10" s="1"/>
      <c r="O10" s="1">
        <f t="shared" si="3"/>
        <v>0</v>
      </c>
      <c r="P10" s="5"/>
      <c r="Q10" s="5"/>
      <c r="R10" s="1"/>
      <c r="S10" s="1" t="e">
        <f t="shared" si="4"/>
        <v>#DIV/0!</v>
      </c>
      <c r="T10" s="1" t="e">
        <f t="shared" si="5"/>
        <v>#DIV/0!</v>
      </c>
      <c r="U10" s="1">
        <v>1</v>
      </c>
      <c r="V10" s="1">
        <v>3.2</v>
      </c>
      <c r="W10" s="1">
        <v>2</v>
      </c>
      <c r="X10" s="1">
        <v>0</v>
      </c>
      <c r="Y10" s="1">
        <v>0</v>
      </c>
      <c r="Z10" s="1">
        <v>0</v>
      </c>
      <c r="AA10" s="19" t="s">
        <v>76</v>
      </c>
      <c r="AB10" s="1">
        <f t="shared" si="6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ht="64.5" x14ac:dyDescent="0.25">
      <c r="A11" s="1" t="s">
        <v>39</v>
      </c>
      <c r="B11" s="1" t="s">
        <v>40</v>
      </c>
      <c r="C11" s="1">
        <v>110.43</v>
      </c>
      <c r="D11" s="1"/>
      <c r="E11" s="1">
        <v>9.66</v>
      </c>
      <c r="F11" s="1">
        <v>100.77</v>
      </c>
      <c r="G11" s="6">
        <v>1</v>
      </c>
      <c r="H11" s="1">
        <v>150</v>
      </c>
      <c r="I11" s="1">
        <v>5037308</v>
      </c>
      <c r="J11" s="1">
        <v>12.4</v>
      </c>
      <c r="K11" s="1">
        <f t="shared" si="2"/>
        <v>-2.74</v>
      </c>
      <c r="L11" s="1"/>
      <c r="M11" s="1"/>
      <c r="N11" s="1"/>
      <c r="O11" s="1">
        <f t="shared" si="3"/>
        <v>1.9319999999999999</v>
      </c>
      <c r="P11" s="5"/>
      <c r="Q11" s="5"/>
      <c r="R11" s="1"/>
      <c r="S11" s="1">
        <f t="shared" si="4"/>
        <v>52.158385093167702</v>
      </c>
      <c r="T11" s="1">
        <f t="shared" si="5"/>
        <v>52.158385093167702</v>
      </c>
      <c r="U11" s="1">
        <v>4.7619999999999996</v>
      </c>
      <c r="V11" s="1">
        <v>1.9059999999999999</v>
      </c>
      <c r="W11" s="1">
        <v>0</v>
      </c>
      <c r="X11" s="1">
        <v>0.95799999999999996</v>
      </c>
      <c r="Y11" s="1">
        <v>2.3944000000000001</v>
      </c>
      <c r="Z11" s="1">
        <v>8.7200000000000006</v>
      </c>
      <c r="AA11" s="20" t="s">
        <v>77</v>
      </c>
      <c r="AB11" s="1">
        <f t="shared" si="6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41</v>
      </c>
      <c r="B12" s="1" t="s">
        <v>30</v>
      </c>
      <c r="C12" s="1">
        <v>77</v>
      </c>
      <c r="D12" s="1"/>
      <c r="E12" s="1">
        <v>13</v>
      </c>
      <c r="F12" s="1">
        <v>64</v>
      </c>
      <c r="G12" s="6">
        <v>0.18</v>
      </c>
      <c r="H12" s="1">
        <v>150</v>
      </c>
      <c r="I12" s="1">
        <v>5034819</v>
      </c>
      <c r="J12" s="1">
        <v>13</v>
      </c>
      <c r="K12" s="1">
        <f t="shared" si="2"/>
        <v>0</v>
      </c>
      <c r="L12" s="1"/>
      <c r="M12" s="1"/>
      <c r="N12" s="1"/>
      <c r="O12" s="1">
        <f t="shared" si="3"/>
        <v>2.6</v>
      </c>
      <c r="P12" s="5"/>
      <c r="Q12" s="5"/>
      <c r="R12" s="1"/>
      <c r="S12" s="1">
        <f t="shared" si="4"/>
        <v>24.615384615384613</v>
      </c>
      <c r="T12" s="1">
        <f t="shared" si="5"/>
        <v>24.615384615384613</v>
      </c>
      <c r="U12" s="1">
        <v>3.4</v>
      </c>
      <c r="V12" s="1">
        <v>3.8</v>
      </c>
      <c r="W12" s="1">
        <v>2.6</v>
      </c>
      <c r="X12" s="1">
        <v>3.6</v>
      </c>
      <c r="Y12" s="1">
        <v>4</v>
      </c>
      <c r="Z12" s="1">
        <v>6.4</v>
      </c>
      <c r="AA12" s="17" t="s">
        <v>42</v>
      </c>
      <c r="AB12" s="1">
        <f t="shared" si="6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43</v>
      </c>
      <c r="B13" s="1" t="s">
        <v>30</v>
      </c>
      <c r="C13" s="1">
        <v>114</v>
      </c>
      <c r="D13" s="1"/>
      <c r="E13" s="1">
        <v>45</v>
      </c>
      <c r="F13" s="1">
        <v>69</v>
      </c>
      <c r="G13" s="6">
        <v>0.1</v>
      </c>
      <c r="H13" s="1">
        <v>90</v>
      </c>
      <c r="I13" s="1">
        <v>8444163</v>
      </c>
      <c r="J13" s="1">
        <v>36</v>
      </c>
      <c r="K13" s="1">
        <f t="shared" si="2"/>
        <v>9</v>
      </c>
      <c r="L13" s="1"/>
      <c r="M13" s="1"/>
      <c r="N13" s="1">
        <v>138</v>
      </c>
      <c r="O13" s="1">
        <f t="shared" si="3"/>
        <v>9</v>
      </c>
      <c r="P13" s="5"/>
      <c r="Q13" s="5"/>
      <c r="R13" s="1"/>
      <c r="S13" s="1">
        <f t="shared" si="4"/>
        <v>23</v>
      </c>
      <c r="T13" s="1">
        <f t="shared" si="5"/>
        <v>23</v>
      </c>
      <c r="U13" s="1">
        <v>12.6</v>
      </c>
      <c r="V13" s="1">
        <v>4.5999999999999996</v>
      </c>
      <c r="W13" s="1">
        <v>0</v>
      </c>
      <c r="X13" s="1">
        <v>11.2</v>
      </c>
      <c r="Y13" s="1">
        <v>2.6</v>
      </c>
      <c r="Z13" s="1">
        <v>0</v>
      </c>
      <c r="AA13" s="1"/>
      <c r="AB13" s="1">
        <f t="shared" si="6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44</v>
      </c>
      <c r="B14" s="1" t="s">
        <v>30</v>
      </c>
      <c r="C14" s="1">
        <v>171</v>
      </c>
      <c r="D14" s="1">
        <v>50</v>
      </c>
      <c r="E14" s="1">
        <v>48</v>
      </c>
      <c r="F14" s="1">
        <v>173</v>
      </c>
      <c r="G14" s="6">
        <v>0.18</v>
      </c>
      <c r="H14" s="1">
        <v>150</v>
      </c>
      <c r="I14" s="1">
        <v>5038411</v>
      </c>
      <c r="J14" s="1">
        <v>50</v>
      </c>
      <c r="K14" s="1">
        <f t="shared" si="2"/>
        <v>-2</v>
      </c>
      <c r="L14" s="1"/>
      <c r="M14" s="1"/>
      <c r="N14" s="1"/>
      <c r="O14" s="1">
        <f t="shared" si="3"/>
        <v>9.6</v>
      </c>
      <c r="P14" s="5">
        <f t="shared" ref="P14:P26" si="7">20*O14-N14-F14</f>
        <v>19</v>
      </c>
      <c r="Q14" s="5"/>
      <c r="R14" s="1"/>
      <c r="S14" s="1">
        <f t="shared" si="4"/>
        <v>20</v>
      </c>
      <c r="T14" s="1">
        <f t="shared" si="5"/>
        <v>18.020833333333336</v>
      </c>
      <c r="U14" s="1">
        <v>10</v>
      </c>
      <c r="V14" s="1">
        <v>12.2</v>
      </c>
      <c r="W14" s="1">
        <v>13.4</v>
      </c>
      <c r="X14" s="1">
        <v>11</v>
      </c>
      <c r="Y14" s="1">
        <v>10.199999999999999</v>
      </c>
      <c r="Z14" s="1">
        <v>15.4</v>
      </c>
      <c r="AA14" s="1"/>
      <c r="AB14" s="1">
        <f t="shared" si="6"/>
        <v>3.42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45</v>
      </c>
      <c r="B15" s="1" t="s">
        <v>30</v>
      </c>
      <c r="C15" s="1">
        <v>109</v>
      </c>
      <c r="D15" s="1">
        <v>90</v>
      </c>
      <c r="E15" s="1">
        <v>52</v>
      </c>
      <c r="F15" s="1">
        <v>147</v>
      </c>
      <c r="G15" s="6">
        <v>0.18</v>
      </c>
      <c r="H15" s="1">
        <v>150</v>
      </c>
      <c r="I15" s="1">
        <v>5038459</v>
      </c>
      <c r="J15" s="1">
        <v>64</v>
      </c>
      <c r="K15" s="1">
        <f t="shared" si="2"/>
        <v>-12</v>
      </c>
      <c r="L15" s="1"/>
      <c r="M15" s="1"/>
      <c r="N15" s="1">
        <v>41</v>
      </c>
      <c r="O15" s="1">
        <f t="shared" si="3"/>
        <v>10.4</v>
      </c>
      <c r="P15" s="5">
        <f t="shared" si="7"/>
        <v>20</v>
      </c>
      <c r="Q15" s="5"/>
      <c r="R15" s="1"/>
      <c r="S15" s="1">
        <f t="shared" si="4"/>
        <v>20</v>
      </c>
      <c r="T15" s="1">
        <f t="shared" si="5"/>
        <v>18.076923076923077</v>
      </c>
      <c r="U15" s="1">
        <v>12</v>
      </c>
      <c r="V15" s="1">
        <v>12</v>
      </c>
      <c r="W15" s="1">
        <v>11.6</v>
      </c>
      <c r="X15" s="1">
        <v>10.8</v>
      </c>
      <c r="Y15" s="1">
        <v>9.6</v>
      </c>
      <c r="Z15" s="1">
        <v>17</v>
      </c>
      <c r="AA15" s="1"/>
      <c r="AB15" s="1">
        <f t="shared" si="6"/>
        <v>3.5999999999999996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46</v>
      </c>
      <c r="B16" s="1" t="s">
        <v>30</v>
      </c>
      <c r="C16" s="1">
        <v>457</v>
      </c>
      <c r="D16" s="1"/>
      <c r="E16" s="1">
        <v>66</v>
      </c>
      <c r="F16" s="1">
        <v>391</v>
      </c>
      <c r="G16" s="6">
        <v>0.18</v>
      </c>
      <c r="H16" s="1">
        <v>150</v>
      </c>
      <c r="I16" s="1">
        <v>5038435</v>
      </c>
      <c r="J16" s="1">
        <v>66</v>
      </c>
      <c r="K16" s="1">
        <f t="shared" si="2"/>
        <v>0</v>
      </c>
      <c r="L16" s="1"/>
      <c r="M16" s="1"/>
      <c r="N16" s="1"/>
      <c r="O16" s="1">
        <f t="shared" si="3"/>
        <v>13.2</v>
      </c>
      <c r="P16" s="5"/>
      <c r="Q16" s="5"/>
      <c r="R16" s="1"/>
      <c r="S16" s="1">
        <f t="shared" si="4"/>
        <v>29.621212121212121</v>
      </c>
      <c r="T16" s="1">
        <f t="shared" si="5"/>
        <v>29.621212121212121</v>
      </c>
      <c r="U16" s="1">
        <v>13.4</v>
      </c>
      <c r="V16" s="1">
        <v>13.6</v>
      </c>
      <c r="W16" s="1">
        <v>15.4</v>
      </c>
      <c r="X16" s="1">
        <v>12</v>
      </c>
      <c r="Y16" s="1">
        <v>10.199999999999999</v>
      </c>
      <c r="Z16" s="1">
        <v>20.2</v>
      </c>
      <c r="AA16" s="17" t="s">
        <v>42</v>
      </c>
      <c r="AB16" s="1">
        <f t="shared" si="6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47</v>
      </c>
      <c r="B17" s="1" t="s">
        <v>30</v>
      </c>
      <c r="C17" s="1">
        <v>51</v>
      </c>
      <c r="D17" s="1"/>
      <c r="E17" s="1">
        <v>32</v>
      </c>
      <c r="F17" s="1">
        <v>19</v>
      </c>
      <c r="G17" s="6">
        <v>0.2</v>
      </c>
      <c r="H17" s="1">
        <v>120</v>
      </c>
      <c r="I17" s="1">
        <v>5038398</v>
      </c>
      <c r="J17" s="1">
        <v>32</v>
      </c>
      <c r="K17" s="1">
        <f t="shared" si="2"/>
        <v>0</v>
      </c>
      <c r="L17" s="1"/>
      <c r="M17" s="1"/>
      <c r="N17" s="1"/>
      <c r="O17" s="1">
        <f t="shared" si="3"/>
        <v>6.4</v>
      </c>
      <c r="P17" s="5">
        <f t="shared" si="7"/>
        <v>109</v>
      </c>
      <c r="Q17" s="5"/>
      <c r="R17" s="1"/>
      <c r="S17" s="1">
        <f t="shared" si="4"/>
        <v>20</v>
      </c>
      <c r="T17" s="1">
        <f t="shared" si="5"/>
        <v>2.96875</v>
      </c>
      <c r="U17" s="1">
        <v>2.2000000000000002</v>
      </c>
      <c r="V17" s="1">
        <v>1.6</v>
      </c>
      <c r="W17" s="1">
        <v>3</v>
      </c>
      <c r="X17" s="1">
        <v>4.4000000000000004</v>
      </c>
      <c r="Y17" s="1">
        <v>1.6</v>
      </c>
      <c r="Z17" s="1">
        <v>0</v>
      </c>
      <c r="AA17" s="21"/>
      <c r="AB17" s="1">
        <f t="shared" si="6"/>
        <v>21.8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48</v>
      </c>
      <c r="B18" s="1" t="s">
        <v>40</v>
      </c>
      <c r="C18" s="1">
        <v>65.97</v>
      </c>
      <c r="D18" s="1"/>
      <c r="E18" s="1">
        <v>10.37</v>
      </c>
      <c r="F18" s="1">
        <v>55.6</v>
      </c>
      <c r="G18" s="6">
        <v>1</v>
      </c>
      <c r="H18" s="1">
        <v>150</v>
      </c>
      <c r="I18" s="1">
        <v>5038596</v>
      </c>
      <c r="J18" s="1">
        <v>14.5</v>
      </c>
      <c r="K18" s="1">
        <f t="shared" si="2"/>
        <v>-4.1300000000000008</v>
      </c>
      <c r="L18" s="1"/>
      <c r="M18" s="1"/>
      <c r="N18" s="1">
        <v>109.67</v>
      </c>
      <c r="O18" s="1">
        <f t="shared" si="3"/>
        <v>2.0739999999999998</v>
      </c>
      <c r="P18" s="5"/>
      <c r="Q18" s="5"/>
      <c r="R18" s="1"/>
      <c r="S18" s="1">
        <f t="shared" si="4"/>
        <v>79.686595949855359</v>
      </c>
      <c r="T18" s="1">
        <f t="shared" si="5"/>
        <v>79.686595949855359</v>
      </c>
      <c r="U18" s="1">
        <v>8.782</v>
      </c>
      <c r="V18" s="1">
        <v>5.8319999999999999</v>
      </c>
      <c r="W18" s="1">
        <v>6.6159999999999997</v>
      </c>
      <c r="X18" s="1">
        <v>5.98</v>
      </c>
      <c r="Y18" s="1">
        <v>6.02</v>
      </c>
      <c r="Z18" s="1">
        <v>6.3759999999999986</v>
      </c>
      <c r="AA18" s="18" t="s">
        <v>42</v>
      </c>
      <c r="AB18" s="1">
        <f t="shared" si="6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51</v>
      </c>
      <c r="B19" s="1" t="s">
        <v>40</v>
      </c>
      <c r="C19" s="1">
        <v>218.255</v>
      </c>
      <c r="D19" s="1"/>
      <c r="E19" s="1">
        <v>16.164999999999999</v>
      </c>
      <c r="F19" s="1">
        <v>202.09</v>
      </c>
      <c r="G19" s="6">
        <v>1</v>
      </c>
      <c r="H19" s="1">
        <v>150</v>
      </c>
      <c r="I19" s="1">
        <v>5038572</v>
      </c>
      <c r="J19" s="1">
        <v>17.5</v>
      </c>
      <c r="K19" s="1">
        <f t="shared" si="2"/>
        <v>-1.3350000000000009</v>
      </c>
      <c r="L19" s="1"/>
      <c r="M19" s="1"/>
      <c r="N19" s="1">
        <v>99.16500000000002</v>
      </c>
      <c r="O19" s="1">
        <f t="shared" si="3"/>
        <v>3.2329999999999997</v>
      </c>
      <c r="P19" s="5"/>
      <c r="Q19" s="5"/>
      <c r="R19" s="1"/>
      <c r="S19" s="1">
        <f t="shared" si="4"/>
        <v>93.181255799566969</v>
      </c>
      <c r="T19" s="1">
        <f t="shared" si="5"/>
        <v>93.181255799566969</v>
      </c>
      <c r="U19" s="1">
        <v>15.871</v>
      </c>
      <c r="V19" s="1">
        <v>3.5350000000000001</v>
      </c>
      <c r="W19" s="1">
        <v>5.1829999999999998</v>
      </c>
      <c r="X19" s="1">
        <v>8.0069999999999997</v>
      </c>
      <c r="Y19" s="1">
        <v>2.383</v>
      </c>
      <c r="Z19" s="1">
        <v>6.9855999999999998</v>
      </c>
      <c r="AA19" s="18" t="s">
        <v>42</v>
      </c>
      <c r="AB19" s="1">
        <f t="shared" si="6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52</v>
      </c>
      <c r="B20" s="1" t="s">
        <v>30</v>
      </c>
      <c r="C20" s="1">
        <v>51</v>
      </c>
      <c r="D20" s="1">
        <v>24</v>
      </c>
      <c r="E20" s="1">
        <v>14</v>
      </c>
      <c r="F20" s="1">
        <v>61</v>
      </c>
      <c r="G20" s="6">
        <v>0.2</v>
      </c>
      <c r="H20" s="1">
        <v>120</v>
      </c>
      <c r="I20" s="1">
        <v>5038831</v>
      </c>
      <c r="J20" s="1">
        <v>14</v>
      </c>
      <c r="K20" s="1">
        <f t="shared" si="2"/>
        <v>0</v>
      </c>
      <c r="L20" s="1"/>
      <c r="M20" s="1"/>
      <c r="N20" s="1">
        <v>17</v>
      </c>
      <c r="O20" s="1">
        <f t="shared" si="3"/>
        <v>2.8</v>
      </c>
      <c r="P20" s="5"/>
      <c r="Q20" s="5"/>
      <c r="R20" s="1"/>
      <c r="S20" s="1">
        <f t="shared" si="4"/>
        <v>27.857142857142858</v>
      </c>
      <c r="T20" s="1">
        <f t="shared" si="5"/>
        <v>27.857142857142858</v>
      </c>
      <c r="U20" s="1">
        <v>4.4000000000000004</v>
      </c>
      <c r="V20" s="1">
        <v>4</v>
      </c>
      <c r="W20" s="1">
        <v>2.8</v>
      </c>
      <c r="X20" s="1">
        <v>5</v>
      </c>
      <c r="Y20" s="1">
        <v>1.4</v>
      </c>
      <c r="Z20" s="1">
        <v>0</v>
      </c>
      <c r="AA20" s="1" t="s">
        <v>53</v>
      </c>
      <c r="AB20" s="1">
        <f t="shared" si="6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54</v>
      </c>
      <c r="B21" s="1" t="s">
        <v>30</v>
      </c>
      <c r="C21" s="1">
        <v>69</v>
      </c>
      <c r="D21" s="1"/>
      <c r="E21" s="1">
        <v>21</v>
      </c>
      <c r="F21" s="1">
        <v>48</v>
      </c>
      <c r="G21" s="6">
        <v>0.2</v>
      </c>
      <c r="H21" s="1">
        <v>120</v>
      </c>
      <c r="I21" s="1">
        <v>99876543</v>
      </c>
      <c r="J21" s="1">
        <v>21</v>
      </c>
      <c r="K21" s="1">
        <f t="shared" si="2"/>
        <v>0</v>
      </c>
      <c r="L21" s="1"/>
      <c r="M21" s="1"/>
      <c r="N21" s="1">
        <v>11</v>
      </c>
      <c r="O21" s="1">
        <f t="shared" si="3"/>
        <v>4.2</v>
      </c>
      <c r="P21" s="5">
        <f t="shared" si="7"/>
        <v>25</v>
      </c>
      <c r="Q21" s="5"/>
      <c r="R21" s="1"/>
      <c r="S21" s="1">
        <f t="shared" si="4"/>
        <v>20</v>
      </c>
      <c r="T21" s="1">
        <f t="shared" si="5"/>
        <v>14.047619047619047</v>
      </c>
      <c r="U21" s="1">
        <v>4</v>
      </c>
      <c r="V21" s="1">
        <v>3.4</v>
      </c>
      <c r="W21" s="1">
        <v>2</v>
      </c>
      <c r="X21" s="1">
        <v>5.2</v>
      </c>
      <c r="Y21" s="1">
        <v>1.4</v>
      </c>
      <c r="Z21" s="1">
        <v>0</v>
      </c>
      <c r="AA21" s="1"/>
      <c r="AB21" s="1">
        <f t="shared" si="6"/>
        <v>5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55</v>
      </c>
      <c r="B22" s="1" t="s">
        <v>40</v>
      </c>
      <c r="C22" s="1">
        <v>156.529</v>
      </c>
      <c r="D22" s="1"/>
      <c r="E22" s="1">
        <v>32.475999999999999</v>
      </c>
      <c r="F22" s="1">
        <v>124.053</v>
      </c>
      <c r="G22" s="6">
        <v>1</v>
      </c>
      <c r="H22" s="1">
        <v>120</v>
      </c>
      <c r="I22" s="1">
        <v>6159901</v>
      </c>
      <c r="J22" s="1">
        <v>31.5</v>
      </c>
      <c r="K22" s="1">
        <f t="shared" si="2"/>
        <v>0.97599999999999909</v>
      </c>
      <c r="L22" s="1"/>
      <c r="M22" s="1"/>
      <c r="N22" s="1">
        <v>33.051000000000023</v>
      </c>
      <c r="O22" s="1">
        <f t="shared" si="3"/>
        <v>6.4951999999999996</v>
      </c>
      <c r="P22" s="5"/>
      <c r="Q22" s="5"/>
      <c r="R22" s="1"/>
      <c r="S22" s="1">
        <f t="shared" si="4"/>
        <v>24.18770784579382</v>
      </c>
      <c r="T22" s="1">
        <f t="shared" si="5"/>
        <v>24.18770784579382</v>
      </c>
      <c r="U22" s="1">
        <v>9.479000000000001</v>
      </c>
      <c r="V22" s="1">
        <v>8.2108000000000008</v>
      </c>
      <c r="W22" s="1">
        <v>6.7050000000000001</v>
      </c>
      <c r="X22" s="1">
        <v>9.1930000000000014</v>
      </c>
      <c r="Y22" s="1">
        <v>8.0434000000000001</v>
      </c>
      <c r="Z22" s="1">
        <v>0</v>
      </c>
      <c r="AA22" s="1"/>
      <c r="AB22" s="1">
        <f t="shared" si="6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58</v>
      </c>
      <c r="B23" s="1" t="s">
        <v>40</v>
      </c>
      <c r="C23" s="1">
        <v>193.69200000000001</v>
      </c>
      <c r="D23" s="1"/>
      <c r="E23" s="1">
        <v>46.976999999999997</v>
      </c>
      <c r="F23" s="1">
        <v>146.715</v>
      </c>
      <c r="G23" s="6">
        <v>1</v>
      </c>
      <c r="H23" s="1">
        <v>120</v>
      </c>
      <c r="I23" s="1">
        <v>6159949</v>
      </c>
      <c r="J23" s="1">
        <v>44</v>
      </c>
      <c r="K23" s="1">
        <f t="shared" si="2"/>
        <v>2.9769999999999968</v>
      </c>
      <c r="L23" s="1"/>
      <c r="M23" s="1"/>
      <c r="N23" s="1"/>
      <c r="O23" s="1">
        <f t="shared" si="3"/>
        <v>9.3953999999999986</v>
      </c>
      <c r="P23" s="5">
        <f t="shared" si="7"/>
        <v>41.192999999999955</v>
      </c>
      <c r="Q23" s="5"/>
      <c r="R23" s="1"/>
      <c r="S23" s="1">
        <f t="shared" si="4"/>
        <v>20</v>
      </c>
      <c r="T23" s="1">
        <f t="shared" si="5"/>
        <v>15.615620409987869</v>
      </c>
      <c r="U23" s="1">
        <v>6.0073999999999996</v>
      </c>
      <c r="V23" s="1">
        <v>1.9398</v>
      </c>
      <c r="W23" s="1">
        <v>6.0004</v>
      </c>
      <c r="X23" s="1">
        <v>4.8301999999999996</v>
      </c>
      <c r="Y23" s="1">
        <v>2.0668000000000002</v>
      </c>
      <c r="Z23" s="1">
        <v>0.52600000000000002</v>
      </c>
      <c r="AA23" s="1"/>
      <c r="AB23" s="1">
        <f t="shared" si="6"/>
        <v>41.192999999999955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59</v>
      </c>
      <c r="B24" s="1" t="s">
        <v>30</v>
      </c>
      <c r="C24" s="1">
        <v>172</v>
      </c>
      <c r="D24" s="1"/>
      <c r="E24" s="1">
        <v>60</v>
      </c>
      <c r="F24" s="1">
        <v>112</v>
      </c>
      <c r="G24" s="6">
        <v>0.1</v>
      </c>
      <c r="H24" s="1">
        <v>60</v>
      </c>
      <c r="I24" s="1">
        <v>8444170</v>
      </c>
      <c r="J24" s="1">
        <v>54</v>
      </c>
      <c r="K24" s="1">
        <f t="shared" si="2"/>
        <v>6</v>
      </c>
      <c r="L24" s="1"/>
      <c r="M24" s="1"/>
      <c r="N24" s="1">
        <v>116</v>
      </c>
      <c r="O24" s="1">
        <f t="shared" si="3"/>
        <v>12</v>
      </c>
      <c r="P24" s="5">
        <f t="shared" si="7"/>
        <v>12</v>
      </c>
      <c r="Q24" s="5"/>
      <c r="R24" s="1"/>
      <c r="S24" s="1">
        <f t="shared" si="4"/>
        <v>20</v>
      </c>
      <c r="T24" s="1">
        <f t="shared" si="5"/>
        <v>19</v>
      </c>
      <c r="U24" s="1">
        <v>14.4</v>
      </c>
      <c r="V24" s="1">
        <v>7.4</v>
      </c>
      <c r="W24" s="1">
        <v>14.6</v>
      </c>
      <c r="X24" s="1">
        <v>9</v>
      </c>
      <c r="Y24" s="1">
        <v>4.5999999999999996</v>
      </c>
      <c r="Z24" s="1">
        <v>8.1999999999999993</v>
      </c>
      <c r="AA24" s="1"/>
      <c r="AB24" s="1">
        <f t="shared" si="6"/>
        <v>1.2000000000000002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60</v>
      </c>
      <c r="B25" s="1" t="s">
        <v>30</v>
      </c>
      <c r="C25" s="1">
        <v>142</v>
      </c>
      <c r="D25" s="1"/>
      <c r="E25" s="1">
        <v>9</v>
      </c>
      <c r="F25" s="1">
        <v>133</v>
      </c>
      <c r="G25" s="6">
        <v>0.14000000000000001</v>
      </c>
      <c r="H25" s="1">
        <v>180</v>
      </c>
      <c r="I25" s="1">
        <v>9988391</v>
      </c>
      <c r="J25" s="1">
        <v>9</v>
      </c>
      <c r="K25" s="1">
        <f t="shared" si="2"/>
        <v>0</v>
      </c>
      <c r="L25" s="1"/>
      <c r="M25" s="1"/>
      <c r="N25" s="1"/>
      <c r="O25" s="1">
        <f t="shared" si="3"/>
        <v>1.8</v>
      </c>
      <c r="P25" s="5"/>
      <c r="Q25" s="5"/>
      <c r="R25" s="1"/>
      <c r="S25" s="1">
        <f t="shared" si="4"/>
        <v>73.888888888888886</v>
      </c>
      <c r="T25" s="1">
        <f t="shared" si="5"/>
        <v>73.888888888888886</v>
      </c>
      <c r="U25" s="1">
        <v>5.2</v>
      </c>
      <c r="V25" s="1">
        <v>10.4</v>
      </c>
      <c r="W25" s="1">
        <v>11.4</v>
      </c>
      <c r="X25" s="1">
        <v>5.4</v>
      </c>
      <c r="Y25" s="1">
        <v>0</v>
      </c>
      <c r="Z25" s="1">
        <v>16</v>
      </c>
      <c r="AA25" s="18" t="s">
        <v>42</v>
      </c>
      <c r="AB25" s="1">
        <f t="shared" si="6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61</v>
      </c>
      <c r="B26" s="1" t="s">
        <v>30</v>
      </c>
      <c r="C26" s="1">
        <v>139</v>
      </c>
      <c r="D26" s="1"/>
      <c r="E26" s="1">
        <v>39</v>
      </c>
      <c r="F26" s="1">
        <v>100</v>
      </c>
      <c r="G26" s="6">
        <v>0.18</v>
      </c>
      <c r="H26" s="1">
        <v>270</v>
      </c>
      <c r="I26" s="1">
        <v>9988681</v>
      </c>
      <c r="J26" s="1">
        <v>39</v>
      </c>
      <c r="K26" s="1">
        <f t="shared" si="2"/>
        <v>0</v>
      </c>
      <c r="L26" s="1"/>
      <c r="M26" s="1"/>
      <c r="N26" s="1"/>
      <c r="O26" s="1">
        <f t="shared" si="3"/>
        <v>7.8</v>
      </c>
      <c r="P26" s="5">
        <f t="shared" si="7"/>
        <v>56</v>
      </c>
      <c r="Q26" s="5"/>
      <c r="R26" s="1"/>
      <c r="S26" s="1">
        <f t="shared" si="4"/>
        <v>20</v>
      </c>
      <c r="T26" s="1">
        <f t="shared" si="5"/>
        <v>12.820512820512821</v>
      </c>
      <c r="U26" s="1">
        <v>1.8</v>
      </c>
      <c r="V26" s="1">
        <v>2.4</v>
      </c>
      <c r="W26" s="1">
        <v>0</v>
      </c>
      <c r="X26" s="1">
        <v>0</v>
      </c>
      <c r="Y26" s="1">
        <v>0</v>
      </c>
      <c r="Z26" s="1">
        <v>0</v>
      </c>
      <c r="AA26" s="1"/>
      <c r="AB26" s="1">
        <f t="shared" si="6"/>
        <v>10.08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ht="15.75" thickBot="1" x14ac:dyDescent="0.3">
      <c r="A27" s="1" t="s">
        <v>62</v>
      </c>
      <c r="B27" s="1" t="s">
        <v>40</v>
      </c>
      <c r="C27" s="1"/>
      <c r="D27" s="1"/>
      <c r="E27" s="1"/>
      <c r="F27" s="1"/>
      <c r="G27" s="6">
        <v>1</v>
      </c>
      <c r="H27" s="1">
        <v>120</v>
      </c>
      <c r="I27" s="1">
        <v>8785228</v>
      </c>
      <c r="J27" s="1"/>
      <c r="K27" s="1">
        <f t="shared" si="2"/>
        <v>0</v>
      </c>
      <c r="L27" s="1"/>
      <c r="M27" s="1"/>
      <c r="N27" s="1">
        <v>300</v>
      </c>
      <c r="O27" s="1">
        <f t="shared" si="3"/>
        <v>0</v>
      </c>
      <c r="P27" s="5"/>
      <c r="Q27" s="5"/>
      <c r="R27" s="1"/>
      <c r="S27" s="1" t="e">
        <f t="shared" si="4"/>
        <v>#DIV/0!</v>
      </c>
      <c r="T27" s="1" t="e">
        <f t="shared" si="5"/>
        <v>#DIV/0!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3.5668000000000002</v>
      </c>
      <c r="AA27" s="1" t="s">
        <v>63</v>
      </c>
      <c r="AB27" s="1">
        <f t="shared" si="6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6" t="s">
        <v>64</v>
      </c>
      <c r="B28" s="11" t="s">
        <v>40</v>
      </c>
      <c r="C28" s="11"/>
      <c r="D28" s="11"/>
      <c r="E28" s="11"/>
      <c r="F28" s="12"/>
      <c r="G28" s="6">
        <v>1</v>
      </c>
      <c r="H28" s="1">
        <v>120</v>
      </c>
      <c r="I28" s="1">
        <v>5038558</v>
      </c>
      <c r="J28" s="1"/>
      <c r="K28" s="1">
        <f t="shared" si="2"/>
        <v>0</v>
      </c>
      <c r="L28" s="1"/>
      <c r="M28" s="1"/>
      <c r="N28" s="1">
        <v>27.52999999999999</v>
      </c>
      <c r="O28" s="1">
        <f t="shared" si="3"/>
        <v>0</v>
      </c>
      <c r="P28" s="5">
        <f>20*(O28+O29)-N28-N29-F28-F29</f>
        <v>145.15000000000003</v>
      </c>
      <c r="Q28" s="5"/>
      <c r="R28" s="1"/>
      <c r="S28" s="1" t="e">
        <f t="shared" si="4"/>
        <v>#DIV/0!</v>
      </c>
      <c r="T28" s="1" t="e">
        <f t="shared" si="5"/>
        <v>#DIV/0!</v>
      </c>
      <c r="U28" s="1">
        <v>0.61299999999999999</v>
      </c>
      <c r="V28" s="1">
        <v>5.5340000000000007</v>
      </c>
      <c r="W28" s="1">
        <v>5.1243999999999996</v>
      </c>
      <c r="X28" s="1">
        <v>7.7691999999999997</v>
      </c>
      <c r="Y28" s="1">
        <v>2.3288000000000002</v>
      </c>
      <c r="Z28" s="1">
        <v>8.8704000000000001</v>
      </c>
      <c r="AA28" s="1"/>
      <c r="AB28" s="1">
        <f t="shared" si="6"/>
        <v>145.15000000000003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ht="15.75" thickBot="1" x14ac:dyDescent="0.3">
      <c r="A29" s="13" t="s">
        <v>49</v>
      </c>
      <c r="B29" s="14" t="s">
        <v>40</v>
      </c>
      <c r="C29" s="14">
        <v>98.29</v>
      </c>
      <c r="D29" s="14">
        <v>87.48</v>
      </c>
      <c r="E29" s="14">
        <v>71.69</v>
      </c>
      <c r="F29" s="15">
        <v>114.08</v>
      </c>
      <c r="G29" s="6">
        <v>0</v>
      </c>
      <c r="H29" s="1" t="e">
        <v>#N/A</v>
      </c>
      <c r="I29" s="1" t="s">
        <v>50</v>
      </c>
      <c r="J29" s="1">
        <v>83.56</v>
      </c>
      <c r="K29" s="1">
        <f t="shared" ref="K29" si="8">E29-J29</f>
        <v>-11.870000000000005</v>
      </c>
      <c r="L29" s="1"/>
      <c r="M29" s="1"/>
      <c r="N29" s="1"/>
      <c r="O29" s="1">
        <f t="shared" ref="O29" si="9">E29/5</f>
        <v>14.337999999999999</v>
      </c>
      <c r="P29" s="5"/>
      <c r="Q29" s="5"/>
      <c r="R29" s="1"/>
      <c r="S29" s="1">
        <f t="shared" si="4"/>
        <v>7.9564792858139217</v>
      </c>
      <c r="T29" s="1">
        <f t="shared" si="5"/>
        <v>7.9564792858139217</v>
      </c>
      <c r="U29" s="1">
        <v>10.178000000000001</v>
      </c>
      <c r="V29" s="1">
        <v>5.3567999999999998</v>
      </c>
      <c r="W29" s="1">
        <v>5.0031999999999996</v>
      </c>
      <c r="X29" s="1">
        <v>4.6560000000000006</v>
      </c>
      <c r="Y29" s="1">
        <v>2.3348</v>
      </c>
      <c r="Z29" s="1">
        <v>0</v>
      </c>
      <c r="AA29" s="1"/>
      <c r="AB29" s="1">
        <f t="shared" ref="AB29" si="10">P29*G29</f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ht="15.75" thickBot="1" x14ac:dyDescent="0.3">
      <c r="A30" s="1" t="s">
        <v>65</v>
      </c>
      <c r="B30" s="1" t="s">
        <v>40</v>
      </c>
      <c r="C30" s="1"/>
      <c r="D30" s="1">
        <v>405.94</v>
      </c>
      <c r="E30" s="1"/>
      <c r="F30" s="1">
        <v>405.94</v>
      </c>
      <c r="G30" s="6">
        <v>1</v>
      </c>
      <c r="H30" s="1">
        <v>120</v>
      </c>
      <c r="I30" s="1">
        <v>8785198</v>
      </c>
      <c r="J30" s="1"/>
      <c r="K30" s="1">
        <f t="shared" si="2"/>
        <v>0</v>
      </c>
      <c r="L30" s="1"/>
      <c r="M30" s="1"/>
      <c r="N30" s="1"/>
      <c r="O30" s="1">
        <f t="shared" si="3"/>
        <v>0</v>
      </c>
      <c r="P30" s="5"/>
      <c r="Q30" s="5"/>
      <c r="R30" s="1"/>
      <c r="S30" s="1" t="e">
        <f t="shared" si="4"/>
        <v>#DIV/0!</v>
      </c>
      <c r="T30" s="1" t="e">
        <f t="shared" si="5"/>
        <v>#DIV/0!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15.4564</v>
      </c>
      <c r="AA30" s="1" t="s">
        <v>66</v>
      </c>
      <c r="AB30" s="1">
        <f t="shared" si="6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6" t="s">
        <v>67</v>
      </c>
      <c r="B31" s="11" t="s">
        <v>40</v>
      </c>
      <c r="C31" s="11"/>
      <c r="D31" s="11"/>
      <c r="E31" s="11"/>
      <c r="F31" s="12"/>
      <c r="G31" s="6">
        <v>1</v>
      </c>
      <c r="H31" s="1">
        <v>180</v>
      </c>
      <c r="I31" s="1">
        <v>8785259</v>
      </c>
      <c r="J31" s="1"/>
      <c r="K31" s="1">
        <f t="shared" si="2"/>
        <v>0</v>
      </c>
      <c r="L31" s="1"/>
      <c r="M31" s="1"/>
      <c r="N31" s="1">
        <v>29.289999999999988</v>
      </c>
      <c r="O31" s="1">
        <f t="shared" si="3"/>
        <v>0</v>
      </c>
      <c r="P31" s="5"/>
      <c r="Q31" s="5"/>
      <c r="R31" s="1"/>
      <c r="S31" s="1" t="e">
        <f t="shared" si="4"/>
        <v>#DIV/0!</v>
      </c>
      <c r="T31" s="1" t="e">
        <f t="shared" si="5"/>
        <v>#DIV/0!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/>
      <c r="AB31" s="1">
        <f t="shared" si="6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ht="15.75" thickBot="1" x14ac:dyDescent="0.3">
      <c r="A32" s="13" t="s">
        <v>56</v>
      </c>
      <c r="B32" s="14" t="s">
        <v>40</v>
      </c>
      <c r="C32" s="14">
        <v>117.166</v>
      </c>
      <c r="D32" s="14"/>
      <c r="E32" s="14">
        <v>13.28</v>
      </c>
      <c r="F32" s="15">
        <v>103.886</v>
      </c>
      <c r="G32" s="6">
        <v>0</v>
      </c>
      <c r="H32" s="1">
        <v>180</v>
      </c>
      <c r="I32" s="1" t="s">
        <v>57</v>
      </c>
      <c r="J32" s="1">
        <v>14</v>
      </c>
      <c r="K32" s="1">
        <f t="shared" ref="K32" si="11">E32-J32</f>
        <v>-0.72000000000000064</v>
      </c>
      <c r="L32" s="1"/>
      <c r="M32" s="1"/>
      <c r="N32" s="1"/>
      <c r="O32" s="1">
        <f t="shared" ref="O32" si="12">E32/5</f>
        <v>2.6559999999999997</v>
      </c>
      <c r="P32" s="5"/>
      <c r="Q32" s="5"/>
      <c r="R32" s="1"/>
      <c r="S32" s="1">
        <f t="shared" si="4"/>
        <v>39.11370481927711</v>
      </c>
      <c r="T32" s="1">
        <f t="shared" si="5"/>
        <v>39.11370481927711</v>
      </c>
      <c r="U32" s="1">
        <v>7.3227999999999991</v>
      </c>
      <c r="V32" s="1">
        <v>2.2599999999999998</v>
      </c>
      <c r="W32" s="1">
        <v>2.528</v>
      </c>
      <c r="X32" s="1">
        <v>4.7840000000000007</v>
      </c>
      <c r="Y32" s="1">
        <v>0.66399999999999992</v>
      </c>
      <c r="Z32" s="1">
        <v>3.6938</v>
      </c>
      <c r="AA32" s="17" t="s">
        <v>42</v>
      </c>
      <c r="AB32" s="1">
        <f t="shared" ref="AB32" si="13">P32*G32</f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68</v>
      </c>
      <c r="B33" s="1" t="s">
        <v>30</v>
      </c>
      <c r="C33" s="1">
        <v>306</v>
      </c>
      <c r="D33" s="1"/>
      <c r="E33" s="1">
        <v>88</v>
      </c>
      <c r="F33" s="1">
        <v>218</v>
      </c>
      <c r="G33" s="6">
        <v>0.1</v>
      </c>
      <c r="H33" s="1">
        <v>60</v>
      </c>
      <c r="I33" s="1">
        <v>8444187</v>
      </c>
      <c r="J33" s="1">
        <v>88</v>
      </c>
      <c r="K33" s="1">
        <f t="shared" si="2"/>
        <v>0</v>
      </c>
      <c r="L33" s="1"/>
      <c r="M33" s="1"/>
      <c r="N33" s="1">
        <v>82</v>
      </c>
      <c r="O33" s="1">
        <f t="shared" si="3"/>
        <v>17.600000000000001</v>
      </c>
      <c r="P33" s="5">
        <f t="shared" ref="P33" si="14">20*O33-N33-F33</f>
        <v>52</v>
      </c>
      <c r="Q33" s="5"/>
      <c r="R33" s="1"/>
      <c r="S33" s="1">
        <f t="shared" si="4"/>
        <v>20</v>
      </c>
      <c r="T33" s="1">
        <f t="shared" si="5"/>
        <v>17.045454545454543</v>
      </c>
      <c r="U33" s="1">
        <v>19.399999999999999</v>
      </c>
      <c r="V33" s="1">
        <v>9.4</v>
      </c>
      <c r="W33" s="1">
        <v>18.8</v>
      </c>
      <c r="X33" s="1">
        <v>26.8</v>
      </c>
      <c r="Y33" s="1">
        <v>10.6</v>
      </c>
      <c r="Z33" s="1">
        <v>12.4</v>
      </c>
      <c r="AA33" s="1"/>
      <c r="AB33" s="1">
        <f t="shared" si="6"/>
        <v>5.2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69</v>
      </c>
      <c r="B34" s="1" t="s">
        <v>30</v>
      </c>
      <c r="C34" s="1">
        <v>122</v>
      </c>
      <c r="D34" s="1">
        <v>168</v>
      </c>
      <c r="E34" s="1">
        <v>53</v>
      </c>
      <c r="F34" s="1">
        <v>237</v>
      </c>
      <c r="G34" s="6">
        <v>0.1</v>
      </c>
      <c r="H34" s="1">
        <v>90</v>
      </c>
      <c r="I34" s="1">
        <v>8444194</v>
      </c>
      <c r="J34" s="1">
        <v>53</v>
      </c>
      <c r="K34" s="1">
        <f t="shared" si="2"/>
        <v>0</v>
      </c>
      <c r="L34" s="1"/>
      <c r="M34" s="1"/>
      <c r="N34" s="1"/>
      <c r="O34" s="1">
        <f t="shared" si="3"/>
        <v>10.6</v>
      </c>
      <c r="P34" s="5"/>
      <c r="Q34" s="5"/>
      <c r="R34" s="1"/>
      <c r="S34" s="1">
        <f t="shared" si="4"/>
        <v>22.358490566037737</v>
      </c>
      <c r="T34" s="1">
        <f t="shared" si="5"/>
        <v>22.358490566037737</v>
      </c>
      <c r="U34" s="1">
        <v>12</v>
      </c>
      <c r="V34" s="1">
        <v>15.6</v>
      </c>
      <c r="W34" s="1">
        <v>12.8</v>
      </c>
      <c r="X34" s="1">
        <v>9.6</v>
      </c>
      <c r="Y34" s="1">
        <v>9.6</v>
      </c>
      <c r="Z34" s="1">
        <v>0</v>
      </c>
      <c r="AA34" s="1"/>
      <c r="AB34" s="1">
        <f t="shared" si="6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ht="15.75" thickBot="1" x14ac:dyDescent="0.3">
      <c r="A35" s="1" t="s">
        <v>70</v>
      </c>
      <c r="B35" s="1" t="s">
        <v>30</v>
      </c>
      <c r="C35" s="1">
        <v>114</v>
      </c>
      <c r="D35" s="1">
        <v>90</v>
      </c>
      <c r="E35" s="1">
        <v>40</v>
      </c>
      <c r="F35" s="1">
        <v>164</v>
      </c>
      <c r="G35" s="6">
        <v>0.2</v>
      </c>
      <c r="H35" s="1">
        <v>120</v>
      </c>
      <c r="I35" s="1">
        <v>783798</v>
      </c>
      <c r="J35" s="1">
        <v>40</v>
      </c>
      <c r="K35" s="1">
        <f t="shared" si="2"/>
        <v>0</v>
      </c>
      <c r="L35" s="1"/>
      <c r="M35" s="1"/>
      <c r="N35" s="1">
        <v>46</v>
      </c>
      <c r="O35" s="1">
        <f t="shared" si="3"/>
        <v>8</v>
      </c>
      <c r="P35" s="5"/>
      <c r="Q35" s="5"/>
      <c r="R35" s="1"/>
      <c r="S35" s="1">
        <f t="shared" si="4"/>
        <v>26.25</v>
      </c>
      <c r="T35" s="1">
        <f t="shared" si="5"/>
        <v>26.25</v>
      </c>
      <c r="U35" s="1">
        <v>13</v>
      </c>
      <c r="V35" s="1">
        <v>12.4</v>
      </c>
      <c r="W35" s="1">
        <v>11.8</v>
      </c>
      <c r="X35" s="1">
        <v>8.1999999999999993</v>
      </c>
      <c r="Y35" s="1">
        <v>1</v>
      </c>
      <c r="Z35" s="1">
        <v>9.6</v>
      </c>
      <c r="AA35" s="1"/>
      <c r="AB35" s="1">
        <f t="shared" si="6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6" t="s">
        <v>71</v>
      </c>
      <c r="B36" s="11" t="s">
        <v>40</v>
      </c>
      <c r="C36" s="11">
        <v>142.11600000000001</v>
      </c>
      <c r="D36" s="11"/>
      <c r="E36" s="11">
        <v>3.694</v>
      </c>
      <c r="F36" s="12">
        <v>138.422</v>
      </c>
      <c r="G36" s="6">
        <v>1</v>
      </c>
      <c r="H36" s="1">
        <v>120</v>
      </c>
      <c r="I36" s="1">
        <v>783811</v>
      </c>
      <c r="J36" s="1">
        <v>3.5</v>
      </c>
      <c r="K36" s="1">
        <f t="shared" si="2"/>
        <v>0.19399999999999995</v>
      </c>
      <c r="L36" s="1"/>
      <c r="M36" s="1"/>
      <c r="N36" s="1">
        <v>30.285000000000029</v>
      </c>
      <c r="O36" s="1">
        <f t="shared" si="3"/>
        <v>0.73880000000000001</v>
      </c>
      <c r="P36" s="5"/>
      <c r="Q36" s="5"/>
      <c r="R36" s="1"/>
      <c r="S36" s="1">
        <f t="shared" si="4"/>
        <v>228.35273416350842</v>
      </c>
      <c r="T36" s="1">
        <f t="shared" si="5"/>
        <v>228.35273416350842</v>
      </c>
      <c r="U36" s="1">
        <v>0</v>
      </c>
      <c r="V36" s="1">
        <v>0</v>
      </c>
      <c r="W36" s="1">
        <v>0</v>
      </c>
      <c r="X36" s="1">
        <v>0</v>
      </c>
      <c r="Y36" s="1">
        <v>0.65039999999999998</v>
      </c>
      <c r="Z36" s="1">
        <v>0</v>
      </c>
      <c r="AA36" s="1"/>
      <c r="AB36" s="1">
        <f t="shared" si="6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ht="15.75" thickBot="1" x14ac:dyDescent="0.3">
      <c r="A37" s="13" t="s">
        <v>72</v>
      </c>
      <c r="B37" s="14" t="s">
        <v>40</v>
      </c>
      <c r="C37" s="14">
        <v>232.55099999999999</v>
      </c>
      <c r="D37" s="14"/>
      <c r="E37" s="14">
        <v>73.784999999999997</v>
      </c>
      <c r="F37" s="15">
        <v>158.76599999999999</v>
      </c>
      <c r="G37" s="6">
        <v>0</v>
      </c>
      <c r="H37" s="1" t="e">
        <v>#N/A</v>
      </c>
      <c r="I37" s="1" t="s">
        <v>57</v>
      </c>
      <c r="J37" s="1">
        <v>70.5</v>
      </c>
      <c r="K37" s="1">
        <f t="shared" si="2"/>
        <v>3.2849999999999966</v>
      </c>
      <c r="L37" s="1"/>
      <c r="M37" s="1"/>
      <c r="N37" s="1"/>
      <c r="O37" s="1">
        <f t="shared" si="3"/>
        <v>14.757</v>
      </c>
      <c r="P37" s="5"/>
      <c r="Q37" s="5"/>
      <c r="R37" s="1"/>
      <c r="S37" s="1">
        <f t="shared" si="4"/>
        <v>10.758690790811141</v>
      </c>
      <c r="T37" s="1">
        <f t="shared" si="5"/>
        <v>10.758690790811141</v>
      </c>
      <c r="U37" s="1">
        <v>20.247599999999998</v>
      </c>
      <c r="V37" s="1">
        <v>9.4507999999999992</v>
      </c>
      <c r="W37" s="1">
        <v>24.3308</v>
      </c>
      <c r="X37" s="1">
        <v>22.667999999999999</v>
      </c>
      <c r="Y37" s="1">
        <v>20.299600000000002</v>
      </c>
      <c r="Z37" s="1">
        <v>15.647600000000001</v>
      </c>
      <c r="AA37" s="1"/>
      <c r="AB37" s="1">
        <f t="shared" si="6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ht="15.75" thickBot="1" x14ac:dyDescent="0.3">
      <c r="A38" s="1" t="s">
        <v>73</v>
      </c>
      <c r="B38" s="1" t="s">
        <v>30</v>
      </c>
      <c r="C38" s="1">
        <v>74</v>
      </c>
      <c r="D38" s="1">
        <v>108</v>
      </c>
      <c r="E38" s="1">
        <v>37</v>
      </c>
      <c r="F38" s="1">
        <v>145</v>
      </c>
      <c r="G38" s="6">
        <v>0.2</v>
      </c>
      <c r="H38" s="1">
        <v>120</v>
      </c>
      <c r="I38" s="1">
        <v>783804</v>
      </c>
      <c r="J38" s="1">
        <v>37</v>
      </c>
      <c r="K38" s="1">
        <f t="shared" si="2"/>
        <v>0</v>
      </c>
      <c r="L38" s="1"/>
      <c r="M38" s="1"/>
      <c r="N38" s="1"/>
      <c r="O38" s="1">
        <f t="shared" si="3"/>
        <v>7.4</v>
      </c>
      <c r="P38" s="5"/>
      <c r="Q38" s="5"/>
      <c r="R38" s="1"/>
      <c r="S38" s="1">
        <f t="shared" si="4"/>
        <v>19.594594594594593</v>
      </c>
      <c r="T38" s="1">
        <f t="shared" si="5"/>
        <v>19.594594594594593</v>
      </c>
      <c r="U38" s="1">
        <v>8.6</v>
      </c>
      <c r="V38" s="1">
        <v>9.6</v>
      </c>
      <c r="W38" s="1">
        <v>7.8</v>
      </c>
      <c r="X38" s="1">
        <v>7</v>
      </c>
      <c r="Y38" s="1">
        <v>7.8</v>
      </c>
      <c r="Z38" s="1">
        <v>9.4</v>
      </c>
      <c r="AA38" s="1"/>
      <c r="AB38" s="1">
        <f t="shared" si="6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6" t="s">
        <v>74</v>
      </c>
      <c r="B39" s="11" t="s">
        <v>40</v>
      </c>
      <c r="C39" s="11">
        <v>984.10400000000004</v>
      </c>
      <c r="D39" s="11"/>
      <c r="E39" s="11">
        <v>200.08799999999999</v>
      </c>
      <c r="F39" s="12">
        <v>784.01599999999996</v>
      </c>
      <c r="G39" s="6">
        <v>1</v>
      </c>
      <c r="H39" s="1">
        <v>120</v>
      </c>
      <c r="I39" s="1">
        <v>783828</v>
      </c>
      <c r="J39" s="1">
        <v>188</v>
      </c>
      <c r="K39" s="1">
        <f t="shared" si="2"/>
        <v>12.087999999999994</v>
      </c>
      <c r="L39" s="1"/>
      <c r="M39" s="1"/>
      <c r="N39" s="1">
        <v>270.37799999999987</v>
      </c>
      <c r="O39" s="1">
        <f t="shared" si="3"/>
        <v>40.017600000000002</v>
      </c>
      <c r="P39" s="5">
        <f>20*(O39+O40)-N39-N40-F39-F40</f>
        <v>407.29999999999984</v>
      </c>
      <c r="Q39" s="5"/>
      <c r="R39" s="1"/>
      <c r="S39" s="1">
        <f t="shared" si="4"/>
        <v>36.526278437487491</v>
      </c>
      <c r="T39" s="1">
        <f t="shared" si="5"/>
        <v>26.348256767022505</v>
      </c>
      <c r="U39" s="1">
        <v>59.402000000000001</v>
      </c>
      <c r="V39" s="1">
        <v>5.4944000000000006</v>
      </c>
      <c r="W39" s="1">
        <v>0</v>
      </c>
      <c r="X39" s="1">
        <v>0</v>
      </c>
      <c r="Y39" s="1">
        <v>0</v>
      </c>
      <c r="Z39" s="1">
        <v>0</v>
      </c>
      <c r="AA39" s="1"/>
      <c r="AB39" s="1">
        <f t="shared" si="6"/>
        <v>407.29999999999984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ht="15.75" thickBot="1" x14ac:dyDescent="0.3">
      <c r="A40" s="13" t="s">
        <v>75</v>
      </c>
      <c r="B40" s="14" t="s">
        <v>40</v>
      </c>
      <c r="C40" s="14">
        <v>392.55799999999999</v>
      </c>
      <c r="D40" s="14"/>
      <c r="E40" s="14">
        <v>210.78</v>
      </c>
      <c r="F40" s="15">
        <v>181.77799999999999</v>
      </c>
      <c r="G40" s="6">
        <v>0</v>
      </c>
      <c r="H40" s="1" t="e">
        <v>#N/A</v>
      </c>
      <c r="I40" s="1" t="s">
        <v>57</v>
      </c>
      <c r="J40" s="1">
        <v>200</v>
      </c>
      <c r="K40" s="1">
        <f t="shared" si="2"/>
        <v>10.780000000000001</v>
      </c>
      <c r="L40" s="1"/>
      <c r="M40" s="1"/>
      <c r="N40" s="1"/>
      <c r="O40" s="1">
        <f t="shared" si="3"/>
        <v>42.155999999999999</v>
      </c>
      <c r="P40" s="5"/>
      <c r="Q40" s="5"/>
      <c r="R40" s="1"/>
      <c r="S40" s="1">
        <f t="shared" si="4"/>
        <v>4.3120315020400417</v>
      </c>
      <c r="T40" s="1">
        <f t="shared" si="5"/>
        <v>4.3120315020400417</v>
      </c>
      <c r="U40" s="1">
        <v>22.95</v>
      </c>
      <c r="V40" s="1">
        <v>69.622</v>
      </c>
      <c r="W40" s="1">
        <v>102.26739999999999</v>
      </c>
      <c r="X40" s="1">
        <v>119.85599999999999</v>
      </c>
      <c r="Y40" s="1">
        <v>58.293199999999999</v>
      </c>
      <c r="Z40" s="1">
        <v>72.817399999999992</v>
      </c>
      <c r="AA40" s="1"/>
      <c r="AB40" s="1">
        <f t="shared" si="6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9"/>
      <c r="B41" s="9"/>
      <c r="C41" s="9"/>
      <c r="D41" s="9"/>
      <c r="E41" s="9"/>
      <c r="F41" s="9"/>
      <c r="G41" s="10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33</v>
      </c>
      <c r="B42" s="1" t="s">
        <v>30</v>
      </c>
      <c r="C42" s="1"/>
      <c r="D42" s="1"/>
      <c r="E42" s="1"/>
      <c r="F42" s="1"/>
      <c r="G42" s="6">
        <v>0.18</v>
      </c>
      <c r="H42" s="1">
        <v>120</v>
      </c>
      <c r="I42" s="1"/>
      <c r="J42" s="1"/>
      <c r="K42" s="1">
        <f t="shared" ref="K42:K43" si="15">E42-J42</f>
        <v>0</v>
      </c>
      <c r="L42" s="1"/>
      <c r="M42" s="1"/>
      <c r="N42" s="1"/>
      <c r="O42" s="1">
        <f t="shared" si="3"/>
        <v>0</v>
      </c>
      <c r="P42" s="5"/>
      <c r="Q42" s="5">
        <v>1000</v>
      </c>
      <c r="R42" s="1"/>
      <c r="S42" s="1" t="e">
        <f t="shared" ref="S42:S43" si="16">(F42+N42+P42)/O42</f>
        <v>#DIV/0!</v>
      </c>
      <c r="T42" s="1" t="e">
        <f t="shared" ref="T42:T43" si="17">(F42+N42)/O42</f>
        <v>#DIV/0!</v>
      </c>
      <c r="U42" s="1">
        <v>1.8</v>
      </c>
      <c r="V42" s="1">
        <v>89.8</v>
      </c>
      <c r="W42" s="1">
        <v>98.8</v>
      </c>
      <c r="X42" s="1">
        <v>112.4</v>
      </c>
      <c r="Y42" s="1">
        <v>81</v>
      </c>
      <c r="Z42" s="1">
        <v>103.8</v>
      </c>
      <c r="AA42" s="1" t="s">
        <v>34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35</v>
      </c>
      <c r="B43" s="1" t="s">
        <v>30</v>
      </c>
      <c r="C43" s="1">
        <v>528</v>
      </c>
      <c r="D43" s="1"/>
      <c r="E43" s="1">
        <v>266</v>
      </c>
      <c r="F43" s="1">
        <v>262</v>
      </c>
      <c r="G43" s="6">
        <v>0.18</v>
      </c>
      <c r="H43" s="1">
        <v>120</v>
      </c>
      <c r="I43" s="1"/>
      <c r="J43" s="1">
        <v>252</v>
      </c>
      <c r="K43" s="1">
        <f t="shared" si="15"/>
        <v>14</v>
      </c>
      <c r="L43" s="1"/>
      <c r="M43" s="1"/>
      <c r="N43" s="1"/>
      <c r="O43" s="1">
        <f t="shared" si="3"/>
        <v>53.2</v>
      </c>
      <c r="P43" s="5"/>
      <c r="Q43" s="5">
        <v>400</v>
      </c>
      <c r="R43" s="1"/>
      <c r="S43" s="1">
        <f t="shared" si="16"/>
        <v>4.9248120300751879</v>
      </c>
      <c r="T43" s="1">
        <f t="shared" si="17"/>
        <v>4.9248120300751879</v>
      </c>
      <c r="U43" s="1">
        <v>54.8</v>
      </c>
      <c r="V43" s="1">
        <v>48</v>
      </c>
      <c r="W43" s="1">
        <v>29.4</v>
      </c>
      <c r="X43" s="1">
        <v>12.4</v>
      </c>
      <c r="Y43" s="1">
        <v>47.2</v>
      </c>
      <c r="Z43" s="1">
        <v>68.400000000000006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/>
      <c r="B44" s="1"/>
      <c r="C44" s="1"/>
      <c r="D44" s="1"/>
      <c r="E44" s="1"/>
      <c r="F44" s="1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/>
      <c r="B45" s="1"/>
      <c r="C45" s="1"/>
      <c r="D45" s="1"/>
      <c r="E45" s="1"/>
      <c r="F45" s="1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</sheetData>
  <autoFilter ref="A3:AB40" xr:uid="{277E0CF3-917C-43A6-93B2-E3C2733F107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2024-06-17T10:54:04Z</dcterms:created>
  <dcterms:modified xsi:type="dcterms:W3CDTF">2024-06-19T11:26:17Z</dcterms:modified>
</cp:coreProperties>
</file>